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DieseArbeitsmappe"/>
  <bookViews>
    <workbookView xWindow="0" yWindow="0" windowWidth="28800" windowHeight="12000" activeTab="1"/>
  </bookViews>
  <sheets>
    <sheet name="Namen Eintragen" sheetId="12" r:id="rId1"/>
    <sheet name="1 Runde" sheetId="3" r:id="rId2"/>
    <sheet name="2 Runde " sheetId="5" state="hidden" r:id="rId3"/>
    <sheet name="Rang Runde 1" sheetId="10" r:id="rId4"/>
    <sheet name="Rang Runde 2" sheetId="11" state="hidden" r:id="rId5"/>
    <sheet name="Rang Runde 3" sheetId="13" state="hidden" r:id="rId6"/>
    <sheet name="Gewinnberechnung" sheetId="14" r:id="rId7"/>
    <sheet name="Bilder" sheetId="7" r:id="rId8"/>
    <sheet name="Tabelle1" sheetId="15" state="hidden" r:id="rId9"/>
    <sheet name="2bilder" sheetId="8" state="hidden" r:id="rId10"/>
    <sheet name="Tunierplan 8 Spieler" sheetId="6" state="hidden" r:id="rId11"/>
    <sheet name="Checkouttabelle 2" sheetId="4" state="hidden" r:id="rId12"/>
  </sheets>
  <externalReferences>
    <externalReference r:id="rId13"/>
  </externalReferences>
  <definedNames>
    <definedName name="adde10">INDIRECT("A"&amp;Bilder!$B$1)</definedName>
    <definedName name="Adde11">INDIRECT("D"&amp;Bilder!$E$1)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3" l="1"/>
  <c r="CO4" i="3"/>
  <c r="CP4" i="3"/>
  <c r="II5" i="3" l="1"/>
  <c r="IH1" i="3"/>
  <c r="IE3" i="3" l="1"/>
  <c r="IB1" i="3" l="1"/>
  <c r="F1" i="3" l="1"/>
  <c r="J2" i="3"/>
  <c r="A1" i="3"/>
  <c r="DZ1" i="3" l="1"/>
  <c r="IF10" i="3"/>
  <c r="IF9" i="3"/>
  <c r="ID10" i="3"/>
  <c r="ID9" i="3"/>
  <c r="DH10" i="3"/>
  <c r="DH9" i="3"/>
  <c r="ID6" i="3"/>
  <c r="G9" i="3"/>
  <c r="E2" i="3"/>
  <c r="F2" i="3"/>
  <c r="ID2" i="3"/>
  <c r="IF2" i="3"/>
  <c r="IE2" i="3"/>
  <c r="D2" i="3"/>
  <c r="AF156" i="3" l="1"/>
  <c r="AL150" i="3"/>
  <c r="AI150" i="3"/>
  <c r="AF150" i="3"/>
  <c r="AC150" i="3"/>
  <c r="Z150" i="3"/>
  <c r="W150" i="3"/>
  <c r="T150" i="3"/>
  <c r="Q150" i="3"/>
  <c r="N150" i="3"/>
  <c r="K150" i="3"/>
  <c r="AL149" i="3"/>
  <c r="AI149" i="3"/>
  <c r="AF149" i="3"/>
  <c r="AC149" i="3"/>
  <c r="Z149" i="3"/>
  <c r="W149" i="3"/>
  <c r="T149" i="3"/>
  <c r="Q149" i="3"/>
  <c r="N149" i="3"/>
  <c r="K149" i="3"/>
  <c r="I7" i="3" l="1"/>
  <c r="I3" i="3"/>
  <c r="J5" i="3" l="1"/>
  <c r="EK130" i="3" l="1"/>
  <c r="EL130" i="3"/>
  <c r="EM130" i="3"/>
  <c r="EN4" i="3" s="1"/>
  <c r="EN130" i="3"/>
  <c r="EO130" i="3"/>
  <c r="EP130" i="3"/>
  <c r="EQ4" i="3" s="1"/>
  <c r="EQ130" i="3"/>
  <c r="ER130" i="3"/>
  <c r="ES130" i="3"/>
  <c r="ET4" i="3" s="1"/>
  <c r="ET130" i="3"/>
  <c r="EU130" i="3"/>
  <c r="EV130" i="3"/>
  <c r="EX4" i="3" s="1"/>
  <c r="EW130" i="3"/>
  <c r="EX130" i="3"/>
  <c r="EY130" i="3"/>
  <c r="FA4" i="3" s="1"/>
  <c r="EZ130" i="3"/>
  <c r="FA130" i="3"/>
  <c r="FC130" i="3"/>
  <c r="FD130" i="3"/>
  <c r="FF130" i="3"/>
  <c r="FG130" i="3"/>
  <c r="FI130" i="3"/>
  <c r="FJ130" i="3"/>
  <c r="FL130" i="3"/>
  <c r="FM130" i="3"/>
  <c r="FO130" i="3"/>
  <c r="FP130" i="3"/>
  <c r="FR130" i="3"/>
  <c r="FS130" i="3"/>
  <c r="FU130" i="3"/>
  <c r="FV130" i="3"/>
  <c r="FX130" i="3"/>
  <c r="FY130" i="3"/>
  <c r="GA130" i="3"/>
  <c r="GB130" i="3"/>
  <c r="GD130" i="3"/>
  <c r="GE130" i="3"/>
  <c r="GG130" i="3"/>
  <c r="GH130" i="3"/>
  <c r="GJ130" i="3"/>
  <c r="GK130" i="3"/>
  <c r="GM130" i="3"/>
  <c r="GN130" i="3"/>
  <c r="GP130" i="3"/>
  <c r="GQ130" i="3"/>
  <c r="GS130" i="3"/>
  <c r="GT130" i="3"/>
  <c r="EH130" i="3"/>
  <c r="EI130" i="3"/>
  <c r="EJ130" i="3"/>
  <c r="EK4" i="3" s="1"/>
  <c r="EE130" i="3"/>
  <c r="EF130" i="3"/>
  <c r="EG130" i="3"/>
  <c r="EH4" i="3" s="1"/>
  <c r="ED130" i="3"/>
  <c r="EF4" i="3" s="1"/>
  <c r="GU129" i="3"/>
  <c r="GR129" i="3"/>
  <c r="GO129" i="3"/>
  <c r="GL129" i="3"/>
  <c r="GI129" i="3"/>
  <c r="GF129" i="3"/>
  <c r="GC129" i="3"/>
  <c r="FZ129" i="3"/>
  <c r="FW129" i="3"/>
  <c r="FT129" i="3"/>
  <c r="FQ129" i="3"/>
  <c r="FN129" i="3"/>
  <c r="FK129" i="3"/>
  <c r="FH129" i="3"/>
  <c r="FE129" i="3"/>
  <c r="FB129" i="3"/>
  <c r="EY129" i="3"/>
  <c r="EV129" i="3"/>
  <c r="ES129" i="3"/>
  <c r="EP129" i="3"/>
  <c r="EM129" i="3"/>
  <c r="EJ129" i="3"/>
  <c r="EG129" i="3"/>
  <c r="ED129" i="3"/>
  <c r="GU128" i="3"/>
  <c r="GR128" i="3"/>
  <c r="GO128" i="3"/>
  <c r="GL128" i="3"/>
  <c r="GI128" i="3"/>
  <c r="GF128" i="3"/>
  <c r="GC128" i="3"/>
  <c r="FZ128" i="3"/>
  <c r="FW128" i="3"/>
  <c r="FT128" i="3"/>
  <c r="FQ128" i="3"/>
  <c r="FN128" i="3"/>
  <c r="FK128" i="3"/>
  <c r="FH128" i="3"/>
  <c r="FE128" i="3"/>
  <c r="FB128" i="3"/>
  <c r="EY128" i="3"/>
  <c r="EV128" i="3"/>
  <c r="ES128" i="3"/>
  <c r="EP128" i="3"/>
  <c r="EM128" i="3"/>
  <c r="EJ128" i="3"/>
  <c r="EG128" i="3"/>
  <c r="ED128" i="3"/>
  <c r="GU127" i="3"/>
  <c r="GR127" i="3"/>
  <c r="GO127" i="3"/>
  <c r="GL127" i="3"/>
  <c r="GI127" i="3"/>
  <c r="GF127" i="3"/>
  <c r="GC127" i="3"/>
  <c r="FZ127" i="3"/>
  <c r="FW127" i="3"/>
  <c r="FT127" i="3"/>
  <c r="FQ127" i="3"/>
  <c r="FN127" i="3"/>
  <c r="FK127" i="3"/>
  <c r="FH127" i="3"/>
  <c r="FE127" i="3"/>
  <c r="FB127" i="3"/>
  <c r="EY127" i="3"/>
  <c r="EV127" i="3"/>
  <c r="ES127" i="3"/>
  <c r="EP127" i="3"/>
  <c r="EM127" i="3"/>
  <c r="EJ127" i="3"/>
  <c r="EG127" i="3"/>
  <c r="ED127" i="3"/>
  <c r="GU126" i="3"/>
  <c r="GR126" i="3"/>
  <c r="GO126" i="3"/>
  <c r="GL126" i="3"/>
  <c r="GI126" i="3"/>
  <c r="GF126" i="3"/>
  <c r="GC126" i="3"/>
  <c r="FZ126" i="3"/>
  <c r="FW126" i="3"/>
  <c r="FT126" i="3"/>
  <c r="FQ126" i="3"/>
  <c r="FN126" i="3"/>
  <c r="FK126" i="3"/>
  <c r="FH126" i="3"/>
  <c r="FE126" i="3"/>
  <c r="FB126" i="3"/>
  <c r="EY126" i="3"/>
  <c r="EV126" i="3"/>
  <c r="ES126" i="3"/>
  <c r="EP126" i="3"/>
  <c r="EM126" i="3"/>
  <c r="EJ126" i="3"/>
  <c r="EG126" i="3"/>
  <c r="ED126" i="3"/>
  <c r="GU125" i="3"/>
  <c r="GR125" i="3"/>
  <c r="GO125" i="3"/>
  <c r="GL125" i="3"/>
  <c r="GI125" i="3"/>
  <c r="GF125" i="3"/>
  <c r="GC125" i="3"/>
  <c r="FZ125" i="3"/>
  <c r="FW125" i="3"/>
  <c r="FT125" i="3"/>
  <c r="FQ125" i="3"/>
  <c r="FN125" i="3"/>
  <c r="FK125" i="3"/>
  <c r="FH125" i="3"/>
  <c r="FE125" i="3"/>
  <c r="FB125" i="3"/>
  <c r="EY125" i="3"/>
  <c r="EV125" i="3"/>
  <c r="ES125" i="3"/>
  <c r="EP125" i="3"/>
  <c r="EM125" i="3"/>
  <c r="EJ125" i="3"/>
  <c r="EG125" i="3"/>
  <c r="ED125" i="3"/>
  <c r="GU124" i="3"/>
  <c r="GR124" i="3"/>
  <c r="GO124" i="3"/>
  <c r="GL124" i="3"/>
  <c r="GI124" i="3"/>
  <c r="GF124" i="3"/>
  <c r="GC124" i="3"/>
  <c r="FZ124" i="3"/>
  <c r="FW124" i="3"/>
  <c r="FT124" i="3"/>
  <c r="FQ124" i="3"/>
  <c r="FN124" i="3"/>
  <c r="FK124" i="3"/>
  <c r="FH124" i="3"/>
  <c r="FE124" i="3"/>
  <c r="FB124" i="3"/>
  <c r="EY124" i="3"/>
  <c r="EV124" i="3"/>
  <c r="ES124" i="3"/>
  <c r="EP124" i="3"/>
  <c r="EM124" i="3"/>
  <c r="EJ124" i="3"/>
  <c r="EG124" i="3"/>
  <c r="ED124" i="3"/>
  <c r="GU123" i="3"/>
  <c r="GR123" i="3"/>
  <c r="GO123" i="3"/>
  <c r="GL123" i="3"/>
  <c r="GI123" i="3"/>
  <c r="GF123" i="3"/>
  <c r="GC123" i="3"/>
  <c r="FZ123" i="3"/>
  <c r="FW123" i="3"/>
  <c r="FT123" i="3"/>
  <c r="FQ123" i="3"/>
  <c r="FN123" i="3"/>
  <c r="FK123" i="3"/>
  <c r="FH123" i="3"/>
  <c r="FE123" i="3"/>
  <c r="FB123" i="3"/>
  <c r="EY123" i="3"/>
  <c r="EV123" i="3"/>
  <c r="ES123" i="3"/>
  <c r="EP123" i="3"/>
  <c r="EM123" i="3"/>
  <c r="EJ123" i="3"/>
  <c r="EG123" i="3"/>
  <c r="ED123" i="3"/>
  <c r="GU122" i="3"/>
  <c r="GR122" i="3"/>
  <c r="GO122" i="3"/>
  <c r="GL122" i="3"/>
  <c r="GI122" i="3"/>
  <c r="GF122" i="3"/>
  <c r="GC122" i="3"/>
  <c r="FZ122" i="3"/>
  <c r="FW122" i="3"/>
  <c r="FT122" i="3"/>
  <c r="FQ122" i="3"/>
  <c r="FN122" i="3"/>
  <c r="FK122" i="3"/>
  <c r="FH122" i="3"/>
  <c r="FE122" i="3"/>
  <c r="FB122" i="3"/>
  <c r="EY122" i="3"/>
  <c r="EV122" i="3"/>
  <c r="ES122" i="3"/>
  <c r="EP122" i="3"/>
  <c r="EM122" i="3"/>
  <c r="EJ122" i="3"/>
  <c r="EG122" i="3"/>
  <c r="ED122" i="3"/>
  <c r="GU121" i="3"/>
  <c r="GR121" i="3"/>
  <c r="GO121" i="3"/>
  <c r="GL121" i="3"/>
  <c r="GI121" i="3"/>
  <c r="GF121" i="3"/>
  <c r="GC121" i="3"/>
  <c r="FZ121" i="3"/>
  <c r="FW121" i="3"/>
  <c r="FT121" i="3"/>
  <c r="FQ121" i="3"/>
  <c r="FN121" i="3"/>
  <c r="FK121" i="3"/>
  <c r="FH121" i="3"/>
  <c r="FE121" i="3"/>
  <c r="FB121" i="3"/>
  <c r="EY121" i="3"/>
  <c r="EV121" i="3"/>
  <c r="ES121" i="3"/>
  <c r="EP121" i="3"/>
  <c r="EM121" i="3"/>
  <c r="EJ121" i="3"/>
  <c r="EG121" i="3"/>
  <c r="ED121" i="3"/>
  <c r="GU120" i="3"/>
  <c r="GR120" i="3"/>
  <c r="GO120" i="3"/>
  <c r="GL120" i="3"/>
  <c r="GI120" i="3"/>
  <c r="GF120" i="3"/>
  <c r="GC120" i="3"/>
  <c r="FZ120" i="3"/>
  <c r="FW120" i="3"/>
  <c r="FT120" i="3"/>
  <c r="FQ120" i="3"/>
  <c r="FN120" i="3"/>
  <c r="FK120" i="3"/>
  <c r="FH120" i="3"/>
  <c r="FE120" i="3"/>
  <c r="FB120" i="3"/>
  <c r="EY120" i="3"/>
  <c r="EV120" i="3"/>
  <c r="ES120" i="3"/>
  <c r="EP120" i="3"/>
  <c r="EM120" i="3"/>
  <c r="EJ120" i="3"/>
  <c r="EG120" i="3"/>
  <c r="ED120" i="3"/>
  <c r="GU119" i="3"/>
  <c r="GR119" i="3"/>
  <c r="GO119" i="3"/>
  <c r="GL119" i="3"/>
  <c r="GI119" i="3"/>
  <c r="GF119" i="3"/>
  <c r="GC119" i="3"/>
  <c r="FZ119" i="3"/>
  <c r="FW119" i="3"/>
  <c r="FT119" i="3"/>
  <c r="FQ119" i="3"/>
  <c r="FN119" i="3"/>
  <c r="FK119" i="3"/>
  <c r="FH119" i="3"/>
  <c r="FE119" i="3"/>
  <c r="FB119" i="3"/>
  <c r="EY119" i="3"/>
  <c r="EV119" i="3"/>
  <c r="ES119" i="3"/>
  <c r="EP119" i="3"/>
  <c r="EM119" i="3"/>
  <c r="EJ119" i="3"/>
  <c r="EG119" i="3"/>
  <c r="ED119" i="3"/>
  <c r="GU118" i="3"/>
  <c r="GR118" i="3"/>
  <c r="GO118" i="3"/>
  <c r="GL118" i="3"/>
  <c r="GI118" i="3"/>
  <c r="GF118" i="3"/>
  <c r="GC118" i="3"/>
  <c r="FZ118" i="3"/>
  <c r="FW118" i="3"/>
  <c r="FT118" i="3"/>
  <c r="FQ118" i="3"/>
  <c r="FN118" i="3"/>
  <c r="FK118" i="3"/>
  <c r="FH118" i="3"/>
  <c r="FE118" i="3"/>
  <c r="FB118" i="3"/>
  <c r="EY118" i="3"/>
  <c r="EV118" i="3"/>
  <c r="ES118" i="3"/>
  <c r="EP118" i="3"/>
  <c r="EM118" i="3"/>
  <c r="EJ118" i="3"/>
  <c r="EG118" i="3"/>
  <c r="ED118" i="3"/>
  <c r="GU117" i="3"/>
  <c r="GR117" i="3"/>
  <c r="GO117" i="3"/>
  <c r="GL117" i="3"/>
  <c r="GI117" i="3"/>
  <c r="GF117" i="3"/>
  <c r="GC117" i="3"/>
  <c r="FZ117" i="3"/>
  <c r="FW117" i="3"/>
  <c r="FT117" i="3"/>
  <c r="FQ117" i="3"/>
  <c r="FN117" i="3"/>
  <c r="FK117" i="3"/>
  <c r="FH117" i="3"/>
  <c r="FE117" i="3"/>
  <c r="FB117" i="3"/>
  <c r="EY117" i="3"/>
  <c r="EV117" i="3"/>
  <c r="ES117" i="3"/>
  <c r="EP117" i="3"/>
  <c r="EM117" i="3"/>
  <c r="EJ117" i="3"/>
  <c r="EG117" i="3"/>
  <c r="ED117" i="3"/>
  <c r="GU116" i="3"/>
  <c r="GR116" i="3"/>
  <c r="GO116" i="3"/>
  <c r="GL116" i="3"/>
  <c r="GI116" i="3"/>
  <c r="GF116" i="3"/>
  <c r="GC116" i="3"/>
  <c r="FZ116" i="3"/>
  <c r="FW116" i="3"/>
  <c r="FT116" i="3"/>
  <c r="FQ116" i="3"/>
  <c r="FN116" i="3"/>
  <c r="FK116" i="3"/>
  <c r="FH116" i="3"/>
  <c r="FE116" i="3"/>
  <c r="FB116" i="3"/>
  <c r="EY116" i="3"/>
  <c r="EV116" i="3"/>
  <c r="ES116" i="3"/>
  <c r="EP116" i="3"/>
  <c r="EM116" i="3"/>
  <c r="EJ116" i="3"/>
  <c r="EG116" i="3"/>
  <c r="ED116" i="3"/>
  <c r="GU115" i="3"/>
  <c r="GR115" i="3"/>
  <c r="GO115" i="3"/>
  <c r="GL115" i="3"/>
  <c r="GI115" i="3"/>
  <c r="GF115" i="3"/>
  <c r="GC115" i="3"/>
  <c r="FZ115" i="3"/>
  <c r="FW115" i="3"/>
  <c r="FT115" i="3"/>
  <c r="FQ115" i="3"/>
  <c r="FN115" i="3"/>
  <c r="FK115" i="3"/>
  <c r="FH115" i="3"/>
  <c r="FE115" i="3"/>
  <c r="FB115" i="3"/>
  <c r="EY115" i="3"/>
  <c r="EV115" i="3"/>
  <c r="ES115" i="3"/>
  <c r="EP115" i="3"/>
  <c r="EM115" i="3"/>
  <c r="EJ115" i="3"/>
  <c r="EG115" i="3"/>
  <c r="ED115" i="3"/>
  <c r="GU114" i="3"/>
  <c r="GR114" i="3"/>
  <c r="GO114" i="3"/>
  <c r="GL114" i="3"/>
  <c r="GI114" i="3"/>
  <c r="GF114" i="3"/>
  <c r="GC114" i="3"/>
  <c r="FZ114" i="3"/>
  <c r="FW114" i="3"/>
  <c r="FT114" i="3"/>
  <c r="FQ114" i="3"/>
  <c r="FN114" i="3"/>
  <c r="FK114" i="3"/>
  <c r="FH114" i="3"/>
  <c r="FE114" i="3"/>
  <c r="FB114" i="3"/>
  <c r="EY114" i="3"/>
  <c r="EV114" i="3"/>
  <c r="ES114" i="3"/>
  <c r="EP114" i="3"/>
  <c r="EM114" i="3"/>
  <c r="EJ114" i="3"/>
  <c r="EG114" i="3"/>
  <c r="ED114" i="3"/>
  <c r="GU113" i="3"/>
  <c r="GR113" i="3"/>
  <c r="GO113" i="3"/>
  <c r="GL113" i="3"/>
  <c r="GI113" i="3"/>
  <c r="GF113" i="3"/>
  <c r="GC113" i="3"/>
  <c r="FZ113" i="3"/>
  <c r="FW113" i="3"/>
  <c r="FT113" i="3"/>
  <c r="FQ113" i="3"/>
  <c r="FN113" i="3"/>
  <c r="FK113" i="3"/>
  <c r="FH113" i="3"/>
  <c r="FE113" i="3"/>
  <c r="FB113" i="3"/>
  <c r="EY113" i="3"/>
  <c r="EV113" i="3"/>
  <c r="ES113" i="3"/>
  <c r="EP113" i="3"/>
  <c r="EM113" i="3"/>
  <c r="EJ113" i="3"/>
  <c r="EG113" i="3"/>
  <c r="ED113" i="3"/>
  <c r="GU112" i="3"/>
  <c r="GR112" i="3"/>
  <c r="GO112" i="3"/>
  <c r="GL112" i="3"/>
  <c r="GI112" i="3"/>
  <c r="GF112" i="3"/>
  <c r="GC112" i="3"/>
  <c r="FZ112" i="3"/>
  <c r="FW112" i="3"/>
  <c r="FT112" i="3"/>
  <c r="FQ112" i="3"/>
  <c r="FN112" i="3"/>
  <c r="FK112" i="3"/>
  <c r="FH112" i="3"/>
  <c r="FE112" i="3"/>
  <c r="FB112" i="3"/>
  <c r="EY112" i="3"/>
  <c r="EV112" i="3"/>
  <c r="ES112" i="3"/>
  <c r="EP112" i="3"/>
  <c r="EM112" i="3"/>
  <c r="EJ112" i="3"/>
  <c r="EG112" i="3"/>
  <c r="ED112" i="3"/>
  <c r="GU111" i="3"/>
  <c r="GR111" i="3"/>
  <c r="GO111" i="3"/>
  <c r="GL111" i="3"/>
  <c r="GI111" i="3"/>
  <c r="GF111" i="3"/>
  <c r="GC111" i="3"/>
  <c r="FZ111" i="3"/>
  <c r="FW111" i="3"/>
  <c r="FT111" i="3"/>
  <c r="FQ111" i="3"/>
  <c r="FN111" i="3"/>
  <c r="FK111" i="3"/>
  <c r="FH111" i="3"/>
  <c r="FE111" i="3"/>
  <c r="FB111" i="3"/>
  <c r="EY111" i="3"/>
  <c r="EV111" i="3"/>
  <c r="ES111" i="3"/>
  <c r="EP111" i="3"/>
  <c r="EM111" i="3"/>
  <c r="EJ111" i="3"/>
  <c r="EG111" i="3"/>
  <c r="ED111" i="3"/>
  <c r="GU110" i="3"/>
  <c r="GR110" i="3"/>
  <c r="GO110" i="3"/>
  <c r="GL110" i="3"/>
  <c r="GI110" i="3"/>
  <c r="GF110" i="3"/>
  <c r="GC110" i="3"/>
  <c r="FZ110" i="3"/>
  <c r="FW110" i="3"/>
  <c r="FT110" i="3"/>
  <c r="FQ110" i="3"/>
  <c r="FN110" i="3"/>
  <c r="FK110" i="3"/>
  <c r="FH110" i="3"/>
  <c r="FE110" i="3"/>
  <c r="FB110" i="3"/>
  <c r="EY110" i="3"/>
  <c r="EV110" i="3"/>
  <c r="ES110" i="3"/>
  <c r="EP110" i="3"/>
  <c r="EM110" i="3"/>
  <c r="EJ110" i="3"/>
  <c r="EG110" i="3"/>
  <c r="ED110" i="3"/>
  <c r="GU109" i="3"/>
  <c r="GR109" i="3"/>
  <c r="GO109" i="3"/>
  <c r="GL109" i="3"/>
  <c r="GI109" i="3"/>
  <c r="GF109" i="3"/>
  <c r="GC109" i="3"/>
  <c r="FZ109" i="3"/>
  <c r="FW109" i="3"/>
  <c r="FT109" i="3"/>
  <c r="FQ109" i="3"/>
  <c r="FN109" i="3"/>
  <c r="FK109" i="3"/>
  <c r="FH109" i="3"/>
  <c r="FE109" i="3"/>
  <c r="FB109" i="3"/>
  <c r="EY109" i="3"/>
  <c r="EV109" i="3"/>
  <c r="ES109" i="3"/>
  <c r="EP109" i="3"/>
  <c r="EM109" i="3"/>
  <c r="EJ109" i="3"/>
  <c r="EG109" i="3"/>
  <c r="ED109" i="3"/>
  <c r="GU108" i="3"/>
  <c r="GR108" i="3"/>
  <c r="GO108" i="3"/>
  <c r="GL108" i="3"/>
  <c r="GI108" i="3"/>
  <c r="GF108" i="3"/>
  <c r="GC108" i="3"/>
  <c r="FZ108" i="3"/>
  <c r="FW108" i="3"/>
  <c r="FT108" i="3"/>
  <c r="FQ108" i="3"/>
  <c r="FN108" i="3"/>
  <c r="FK108" i="3"/>
  <c r="FH108" i="3"/>
  <c r="FE108" i="3"/>
  <c r="FB108" i="3"/>
  <c r="EY108" i="3"/>
  <c r="EV108" i="3"/>
  <c r="ES108" i="3"/>
  <c r="EP108" i="3"/>
  <c r="EM108" i="3"/>
  <c r="EJ108" i="3"/>
  <c r="EG108" i="3"/>
  <c r="ED108" i="3"/>
  <c r="GU107" i="3"/>
  <c r="GR107" i="3"/>
  <c r="GO107" i="3"/>
  <c r="GL107" i="3"/>
  <c r="GI107" i="3"/>
  <c r="GF107" i="3"/>
  <c r="GC107" i="3"/>
  <c r="FZ107" i="3"/>
  <c r="FW107" i="3"/>
  <c r="FT107" i="3"/>
  <c r="FQ107" i="3"/>
  <c r="FN107" i="3"/>
  <c r="FK107" i="3"/>
  <c r="FH107" i="3"/>
  <c r="FE107" i="3"/>
  <c r="FB107" i="3"/>
  <c r="EY107" i="3"/>
  <c r="EV107" i="3"/>
  <c r="ES107" i="3"/>
  <c r="EP107" i="3"/>
  <c r="EM107" i="3"/>
  <c r="EJ107" i="3"/>
  <c r="EG107" i="3"/>
  <c r="ED107" i="3"/>
  <c r="GU106" i="3"/>
  <c r="GR106" i="3"/>
  <c r="GO106" i="3"/>
  <c r="GL106" i="3"/>
  <c r="GI106" i="3"/>
  <c r="GF106" i="3"/>
  <c r="GC106" i="3"/>
  <c r="FZ106" i="3"/>
  <c r="FW106" i="3"/>
  <c r="FT106" i="3"/>
  <c r="FQ106" i="3"/>
  <c r="FN106" i="3"/>
  <c r="FK106" i="3"/>
  <c r="FH106" i="3"/>
  <c r="FE106" i="3"/>
  <c r="FB106" i="3"/>
  <c r="EY106" i="3"/>
  <c r="EV106" i="3"/>
  <c r="ES106" i="3"/>
  <c r="EP106" i="3"/>
  <c r="EM106" i="3"/>
  <c r="EJ106" i="3"/>
  <c r="EG106" i="3"/>
  <c r="ED106" i="3"/>
  <c r="GU105" i="3"/>
  <c r="GR105" i="3"/>
  <c r="GO105" i="3"/>
  <c r="GL105" i="3"/>
  <c r="GI105" i="3"/>
  <c r="GF105" i="3"/>
  <c r="GC105" i="3"/>
  <c r="FZ105" i="3"/>
  <c r="FW105" i="3"/>
  <c r="FT105" i="3"/>
  <c r="FQ105" i="3"/>
  <c r="FN105" i="3"/>
  <c r="FK105" i="3"/>
  <c r="FH105" i="3"/>
  <c r="FE105" i="3"/>
  <c r="FB105" i="3"/>
  <c r="EY105" i="3"/>
  <c r="EV105" i="3"/>
  <c r="ES105" i="3"/>
  <c r="EP105" i="3"/>
  <c r="EM105" i="3"/>
  <c r="EJ105" i="3"/>
  <c r="EG105" i="3"/>
  <c r="ED105" i="3"/>
  <c r="GU104" i="3"/>
  <c r="GR104" i="3"/>
  <c r="GO104" i="3"/>
  <c r="GL104" i="3"/>
  <c r="GI104" i="3"/>
  <c r="GF104" i="3"/>
  <c r="GC104" i="3"/>
  <c r="FZ104" i="3"/>
  <c r="FW104" i="3"/>
  <c r="FT104" i="3"/>
  <c r="FQ104" i="3"/>
  <c r="FN104" i="3"/>
  <c r="FK104" i="3"/>
  <c r="FH104" i="3"/>
  <c r="FE104" i="3"/>
  <c r="FB104" i="3"/>
  <c r="EY104" i="3"/>
  <c r="EV104" i="3"/>
  <c r="ES104" i="3"/>
  <c r="EP104" i="3"/>
  <c r="EM104" i="3"/>
  <c r="EJ104" i="3"/>
  <c r="EG104" i="3"/>
  <c r="ED104" i="3"/>
  <c r="GU103" i="3"/>
  <c r="GR103" i="3"/>
  <c r="GO103" i="3"/>
  <c r="GL103" i="3"/>
  <c r="GI103" i="3"/>
  <c r="GF103" i="3"/>
  <c r="GC103" i="3"/>
  <c r="FZ103" i="3"/>
  <c r="FW103" i="3"/>
  <c r="FT103" i="3"/>
  <c r="FQ103" i="3"/>
  <c r="FN103" i="3"/>
  <c r="FK103" i="3"/>
  <c r="FH103" i="3"/>
  <c r="FE103" i="3"/>
  <c r="FB103" i="3"/>
  <c r="EY103" i="3"/>
  <c r="EV103" i="3"/>
  <c r="ES103" i="3"/>
  <c r="EP103" i="3"/>
  <c r="EM103" i="3"/>
  <c r="EJ103" i="3"/>
  <c r="EG103" i="3"/>
  <c r="ED103" i="3"/>
  <c r="GU102" i="3"/>
  <c r="GR102" i="3"/>
  <c r="GO102" i="3"/>
  <c r="GL102" i="3"/>
  <c r="GI102" i="3"/>
  <c r="GF102" i="3"/>
  <c r="GC102" i="3"/>
  <c r="FZ102" i="3"/>
  <c r="FW102" i="3"/>
  <c r="FT102" i="3"/>
  <c r="FQ102" i="3"/>
  <c r="FN102" i="3"/>
  <c r="FK102" i="3"/>
  <c r="FH102" i="3"/>
  <c r="FE102" i="3"/>
  <c r="FB102" i="3"/>
  <c r="EY102" i="3"/>
  <c r="EV102" i="3"/>
  <c r="ES102" i="3"/>
  <c r="EP102" i="3"/>
  <c r="EM102" i="3"/>
  <c r="EJ102" i="3"/>
  <c r="EG102" i="3"/>
  <c r="ED102" i="3"/>
  <c r="GU101" i="3"/>
  <c r="GR101" i="3"/>
  <c r="GO101" i="3"/>
  <c r="GL101" i="3"/>
  <c r="GI101" i="3"/>
  <c r="GF101" i="3"/>
  <c r="GC101" i="3"/>
  <c r="FZ101" i="3"/>
  <c r="FW101" i="3"/>
  <c r="FT101" i="3"/>
  <c r="FQ101" i="3"/>
  <c r="FN101" i="3"/>
  <c r="FK101" i="3"/>
  <c r="FH101" i="3"/>
  <c r="FE101" i="3"/>
  <c r="FB101" i="3"/>
  <c r="EY101" i="3"/>
  <c r="EV101" i="3"/>
  <c r="ES101" i="3"/>
  <c r="EP101" i="3"/>
  <c r="EM101" i="3"/>
  <c r="EJ101" i="3"/>
  <c r="EG101" i="3"/>
  <c r="ED101" i="3"/>
  <c r="GU100" i="3"/>
  <c r="GR100" i="3"/>
  <c r="GO100" i="3"/>
  <c r="GL100" i="3"/>
  <c r="GI100" i="3"/>
  <c r="GF100" i="3"/>
  <c r="GC100" i="3"/>
  <c r="FZ100" i="3"/>
  <c r="FW100" i="3"/>
  <c r="FT100" i="3"/>
  <c r="FQ100" i="3"/>
  <c r="FN100" i="3"/>
  <c r="FK100" i="3"/>
  <c r="FH100" i="3"/>
  <c r="FE100" i="3"/>
  <c r="FB100" i="3"/>
  <c r="EY100" i="3"/>
  <c r="EV100" i="3"/>
  <c r="ES100" i="3"/>
  <c r="EP100" i="3"/>
  <c r="EM100" i="3"/>
  <c r="EJ100" i="3"/>
  <c r="EG100" i="3"/>
  <c r="ED100" i="3"/>
  <c r="GU99" i="3"/>
  <c r="GR99" i="3"/>
  <c r="GO99" i="3"/>
  <c r="GL99" i="3"/>
  <c r="GI99" i="3"/>
  <c r="GF99" i="3"/>
  <c r="GC99" i="3"/>
  <c r="FZ99" i="3"/>
  <c r="FW99" i="3"/>
  <c r="FT99" i="3"/>
  <c r="FQ99" i="3"/>
  <c r="FN99" i="3"/>
  <c r="FK99" i="3"/>
  <c r="FH99" i="3"/>
  <c r="FE99" i="3"/>
  <c r="FB99" i="3"/>
  <c r="EY99" i="3"/>
  <c r="EV99" i="3"/>
  <c r="ES99" i="3"/>
  <c r="EP99" i="3"/>
  <c r="EM99" i="3"/>
  <c r="EJ99" i="3"/>
  <c r="EG99" i="3"/>
  <c r="ED99" i="3"/>
  <c r="GU98" i="3"/>
  <c r="GR98" i="3"/>
  <c r="GO98" i="3"/>
  <c r="GL98" i="3"/>
  <c r="GI98" i="3"/>
  <c r="GF98" i="3"/>
  <c r="GC98" i="3"/>
  <c r="FZ98" i="3"/>
  <c r="FW98" i="3"/>
  <c r="FT98" i="3"/>
  <c r="FQ98" i="3"/>
  <c r="FN98" i="3"/>
  <c r="FK98" i="3"/>
  <c r="FH98" i="3"/>
  <c r="FE98" i="3"/>
  <c r="FB98" i="3"/>
  <c r="EY98" i="3"/>
  <c r="EV98" i="3"/>
  <c r="ES98" i="3"/>
  <c r="EP98" i="3"/>
  <c r="EM98" i="3"/>
  <c r="EJ98" i="3"/>
  <c r="EG98" i="3"/>
  <c r="ED98" i="3"/>
  <c r="GU97" i="3"/>
  <c r="GR97" i="3"/>
  <c r="GO97" i="3"/>
  <c r="GL97" i="3"/>
  <c r="GI97" i="3"/>
  <c r="GF97" i="3"/>
  <c r="GC97" i="3"/>
  <c r="FZ97" i="3"/>
  <c r="FW97" i="3"/>
  <c r="FT97" i="3"/>
  <c r="FQ97" i="3"/>
  <c r="FN97" i="3"/>
  <c r="FK97" i="3"/>
  <c r="FH97" i="3"/>
  <c r="FE97" i="3"/>
  <c r="FB97" i="3"/>
  <c r="EY97" i="3"/>
  <c r="EV97" i="3"/>
  <c r="ES97" i="3"/>
  <c r="EP97" i="3"/>
  <c r="EM97" i="3"/>
  <c r="EJ97" i="3"/>
  <c r="EG97" i="3"/>
  <c r="ED97" i="3"/>
  <c r="GU96" i="3"/>
  <c r="GR96" i="3"/>
  <c r="GO96" i="3"/>
  <c r="GL96" i="3"/>
  <c r="GI96" i="3"/>
  <c r="GF96" i="3"/>
  <c r="GC96" i="3"/>
  <c r="FZ96" i="3"/>
  <c r="FW96" i="3"/>
  <c r="FT96" i="3"/>
  <c r="FQ96" i="3"/>
  <c r="FN96" i="3"/>
  <c r="FK96" i="3"/>
  <c r="FH96" i="3"/>
  <c r="FE96" i="3"/>
  <c r="FB96" i="3"/>
  <c r="EY96" i="3"/>
  <c r="EV96" i="3"/>
  <c r="ES96" i="3"/>
  <c r="EP96" i="3"/>
  <c r="EM96" i="3"/>
  <c r="EJ96" i="3"/>
  <c r="EG96" i="3"/>
  <c r="ED96" i="3"/>
  <c r="GU95" i="3"/>
  <c r="GR95" i="3"/>
  <c r="GO95" i="3"/>
  <c r="GL95" i="3"/>
  <c r="GI95" i="3"/>
  <c r="GF95" i="3"/>
  <c r="GC95" i="3"/>
  <c r="FZ95" i="3"/>
  <c r="FW95" i="3"/>
  <c r="FT95" i="3"/>
  <c r="FQ95" i="3"/>
  <c r="FN95" i="3"/>
  <c r="FK95" i="3"/>
  <c r="FH95" i="3"/>
  <c r="FE95" i="3"/>
  <c r="FB95" i="3"/>
  <c r="EY95" i="3"/>
  <c r="EV95" i="3"/>
  <c r="ES95" i="3"/>
  <c r="EP95" i="3"/>
  <c r="EM95" i="3"/>
  <c r="EJ95" i="3"/>
  <c r="EG95" i="3"/>
  <c r="ED95" i="3"/>
  <c r="GU94" i="3"/>
  <c r="GR94" i="3"/>
  <c r="GO94" i="3"/>
  <c r="GL94" i="3"/>
  <c r="GI94" i="3"/>
  <c r="GF94" i="3"/>
  <c r="GC94" i="3"/>
  <c r="FZ94" i="3"/>
  <c r="FW94" i="3"/>
  <c r="FT94" i="3"/>
  <c r="FQ94" i="3"/>
  <c r="FN94" i="3"/>
  <c r="FK94" i="3"/>
  <c r="FH94" i="3"/>
  <c r="FE94" i="3"/>
  <c r="FB94" i="3"/>
  <c r="EY94" i="3"/>
  <c r="EV94" i="3"/>
  <c r="ES94" i="3"/>
  <c r="EP94" i="3"/>
  <c r="EM94" i="3"/>
  <c r="EJ94" i="3"/>
  <c r="EG94" i="3"/>
  <c r="ED94" i="3"/>
  <c r="GU93" i="3"/>
  <c r="GR93" i="3"/>
  <c r="GO93" i="3"/>
  <c r="GL93" i="3"/>
  <c r="GI93" i="3"/>
  <c r="GF93" i="3"/>
  <c r="GC93" i="3"/>
  <c r="FZ93" i="3"/>
  <c r="FW93" i="3"/>
  <c r="FT93" i="3"/>
  <c r="FQ93" i="3"/>
  <c r="FN93" i="3"/>
  <c r="FK93" i="3"/>
  <c r="FH93" i="3"/>
  <c r="FE93" i="3"/>
  <c r="FB93" i="3"/>
  <c r="EY93" i="3"/>
  <c r="EV93" i="3"/>
  <c r="ES93" i="3"/>
  <c r="EP93" i="3"/>
  <c r="EM93" i="3"/>
  <c r="EJ93" i="3"/>
  <c r="EG93" i="3"/>
  <c r="ED93" i="3"/>
  <c r="GU92" i="3"/>
  <c r="GR92" i="3"/>
  <c r="GO92" i="3"/>
  <c r="GL92" i="3"/>
  <c r="GI92" i="3"/>
  <c r="GF92" i="3"/>
  <c r="GC92" i="3"/>
  <c r="FZ92" i="3"/>
  <c r="FW92" i="3"/>
  <c r="FT92" i="3"/>
  <c r="FQ92" i="3"/>
  <c r="FN92" i="3"/>
  <c r="FK92" i="3"/>
  <c r="FH92" i="3"/>
  <c r="FE92" i="3"/>
  <c r="FB92" i="3"/>
  <c r="EY92" i="3"/>
  <c r="EV92" i="3"/>
  <c r="ES92" i="3"/>
  <c r="EP92" i="3"/>
  <c r="EM92" i="3"/>
  <c r="EJ92" i="3"/>
  <c r="EG92" i="3"/>
  <c r="ED92" i="3"/>
  <c r="GU91" i="3"/>
  <c r="GR91" i="3"/>
  <c r="GO91" i="3"/>
  <c r="GL91" i="3"/>
  <c r="GI91" i="3"/>
  <c r="GF91" i="3"/>
  <c r="GC91" i="3"/>
  <c r="FZ91" i="3"/>
  <c r="FW91" i="3"/>
  <c r="FT91" i="3"/>
  <c r="FQ91" i="3"/>
  <c r="FN91" i="3"/>
  <c r="FK91" i="3"/>
  <c r="FH91" i="3"/>
  <c r="FE91" i="3"/>
  <c r="FB91" i="3"/>
  <c r="EY91" i="3"/>
  <c r="EV91" i="3"/>
  <c r="ES91" i="3"/>
  <c r="EP91" i="3"/>
  <c r="EM91" i="3"/>
  <c r="EJ91" i="3"/>
  <c r="EG91" i="3"/>
  <c r="ED91" i="3"/>
  <c r="GU90" i="3"/>
  <c r="GR90" i="3"/>
  <c r="GO90" i="3"/>
  <c r="GL90" i="3"/>
  <c r="GI90" i="3"/>
  <c r="GF90" i="3"/>
  <c r="GC90" i="3"/>
  <c r="FZ90" i="3"/>
  <c r="FW90" i="3"/>
  <c r="FT90" i="3"/>
  <c r="FQ90" i="3"/>
  <c r="FN90" i="3"/>
  <c r="FK90" i="3"/>
  <c r="FH90" i="3"/>
  <c r="FE90" i="3"/>
  <c r="FB90" i="3"/>
  <c r="EY90" i="3"/>
  <c r="EV90" i="3"/>
  <c r="ES90" i="3"/>
  <c r="EP90" i="3"/>
  <c r="EM90" i="3"/>
  <c r="EJ90" i="3"/>
  <c r="EG90" i="3"/>
  <c r="ED90" i="3"/>
  <c r="GU89" i="3"/>
  <c r="GR89" i="3"/>
  <c r="GO89" i="3"/>
  <c r="GL89" i="3"/>
  <c r="GI89" i="3"/>
  <c r="GF89" i="3"/>
  <c r="GC89" i="3"/>
  <c r="FZ89" i="3"/>
  <c r="FW89" i="3"/>
  <c r="FT89" i="3"/>
  <c r="FQ89" i="3"/>
  <c r="FN89" i="3"/>
  <c r="FK89" i="3"/>
  <c r="FH89" i="3"/>
  <c r="FE89" i="3"/>
  <c r="FB89" i="3"/>
  <c r="EY89" i="3"/>
  <c r="EV89" i="3"/>
  <c r="ES89" i="3"/>
  <c r="EP89" i="3"/>
  <c r="EM89" i="3"/>
  <c r="EJ89" i="3"/>
  <c r="EG89" i="3"/>
  <c r="ED89" i="3"/>
  <c r="GU88" i="3"/>
  <c r="GR88" i="3"/>
  <c r="GO88" i="3"/>
  <c r="GL88" i="3"/>
  <c r="GI88" i="3"/>
  <c r="GF88" i="3"/>
  <c r="GC88" i="3"/>
  <c r="FZ88" i="3"/>
  <c r="FW88" i="3"/>
  <c r="FT88" i="3"/>
  <c r="FQ88" i="3"/>
  <c r="FN88" i="3"/>
  <c r="FK88" i="3"/>
  <c r="FH88" i="3"/>
  <c r="FE88" i="3"/>
  <c r="FB88" i="3"/>
  <c r="EY88" i="3"/>
  <c r="EV88" i="3"/>
  <c r="ES88" i="3"/>
  <c r="EP88" i="3"/>
  <c r="EM88" i="3"/>
  <c r="EJ88" i="3"/>
  <c r="EG88" i="3"/>
  <c r="ED88" i="3"/>
  <c r="GU87" i="3"/>
  <c r="GR87" i="3"/>
  <c r="GO87" i="3"/>
  <c r="GL87" i="3"/>
  <c r="GI87" i="3"/>
  <c r="GF87" i="3"/>
  <c r="GC87" i="3"/>
  <c r="FZ87" i="3"/>
  <c r="FW87" i="3"/>
  <c r="FT87" i="3"/>
  <c r="FQ87" i="3"/>
  <c r="FN87" i="3"/>
  <c r="FK87" i="3"/>
  <c r="FH87" i="3"/>
  <c r="FE87" i="3"/>
  <c r="FB87" i="3"/>
  <c r="EY87" i="3"/>
  <c r="EV87" i="3"/>
  <c r="ES87" i="3"/>
  <c r="EP87" i="3"/>
  <c r="EM87" i="3"/>
  <c r="EJ87" i="3"/>
  <c r="EG87" i="3"/>
  <c r="ED87" i="3"/>
  <c r="GU86" i="3"/>
  <c r="GR86" i="3"/>
  <c r="GO86" i="3"/>
  <c r="GL86" i="3"/>
  <c r="GI86" i="3"/>
  <c r="GF86" i="3"/>
  <c r="GC86" i="3"/>
  <c r="FZ86" i="3"/>
  <c r="FW86" i="3"/>
  <c r="FT86" i="3"/>
  <c r="FQ86" i="3"/>
  <c r="FN86" i="3"/>
  <c r="FK86" i="3"/>
  <c r="FH86" i="3"/>
  <c r="FE86" i="3"/>
  <c r="FB86" i="3"/>
  <c r="EY86" i="3"/>
  <c r="EV86" i="3"/>
  <c r="ES86" i="3"/>
  <c r="EP86" i="3"/>
  <c r="EM86" i="3"/>
  <c r="EJ86" i="3"/>
  <c r="EG86" i="3"/>
  <c r="ED86" i="3"/>
  <c r="GU85" i="3"/>
  <c r="GR85" i="3"/>
  <c r="GO85" i="3"/>
  <c r="GL85" i="3"/>
  <c r="GI85" i="3"/>
  <c r="GF85" i="3"/>
  <c r="GC85" i="3"/>
  <c r="FZ85" i="3"/>
  <c r="FW85" i="3"/>
  <c r="FT85" i="3"/>
  <c r="FQ85" i="3"/>
  <c r="FN85" i="3"/>
  <c r="FK85" i="3"/>
  <c r="FH85" i="3"/>
  <c r="FE85" i="3"/>
  <c r="FB85" i="3"/>
  <c r="EY85" i="3"/>
  <c r="EV85" i="3"/>
  <c r="ES85" i="3"/>
  <c r="EP85" i="3"/>
  <c r="EM85" i="3"/>
  <c r="EJ85" i="3"/>
  <c r="EG85" i="3"/>
  <c r="ED85" i="3"/>
  <c r="GU84" i="3"/>
  <c r="GR84" i="3"/>
  <c r="GO84" i="3"/>
  <c r="GL84" i="3"/>
  <c r="GI84" i="3"/>
  <c r="GF84" i="3"/>
  <c r="GC84" i="3"/>
  <c r="FZ84" i="3"/>
  <c r="FW84" i="3"/>
  <c r="FT84" i="3"/>
  <c r="FQ84" i="3"/>
  <c r="FN84" i="3"/>
  <c r="FK84" i="3"/>
  <c r="FH84" i="3"/>
  <c r="FE84" i="3"/>
  <c r="FB84" i="3"/>
  <c r="EY84" i="3"/>
  <c r="EV84" i="3"/>
  <c r="ES84" i="3"/>
  <c r="EP84" i="3"/>
  <c r="EM84" i="3"/>
  <c r="EJ84" i="3"/>
  <c r="EG84" i="3"/>
  <c r="ED84" i="3"/>
  <c r="GU83" i="3"/>
  <c r="GR83" i="3"/>
  <c r="GO83" i="3"/>
  <c r="GL83" i="3"/>
  <c r="GI83" i="3"/>
  <c r="GF83" i="3"/>
  <c r="GC83" i="3"/>
  <c r="FZ83" i="3"/>
  <c r="FW83" i="3"/>
  <c r="FT83" i="3"/>
  <c r="FQ83" i="3"/>
  <c r="FN83" i="3"/>
  <c r="FK83" i="3"/>
  <c r="FH83" i="3"/>
  <c r="FE83" i="3"/>
  <c r="FB83" i="3"/>
  <c r="EY83" i="3"/>
  <c r="EV83" i="3"/>
  <c r="ES83" i="3"/>
  <c r="EP83" i="3"/>
  <c r="EM83" i="3"/>
  <c r="EJ83" i="3"/>
  <c r="EG83" i="3"/>
  <c r="ED83" i="3"/>
  <c r="GU82" i="3"/>
  <c r="GR82" i="3"/>
  <c r="GO82" i="3"/>
  <c r="GL82" i="3"/>
  <c r="GI82" i="3"/>
  <c r="GF82" i="3"/>
  <c r="GC82" i="3"/>
  <c r="FZ82" i="3"/>
  <c r="FW82" i="3"/>
  <c r="FT82" i="3"/>
  <c r="FQ82" i="3"/>
  <c r="FN82" i="3"/>
  <c r="FK82" i="3"/>
  <c r="FH82" i="3"/>
  <c r="FE82" i="3"/>
  <c r="FB82" i="3"/>
  <c r="EY82" i="3"/>
  <c r="EV82" i="3"/>
  <c r="ES82" i="3"/>
  <c r="EP82" i="3"/>
  <c r="EM82" i="3"/>
  <c r="EJ82" i="3"/>
  <c r="EG82" i="3"/>
  <c r="ED82" i="3"/>
  <c r="GU81" i="3"/>
  <c r="GR81" i="3"/>
  <c r="GO81" i="3"/>
  <c r="GL81" i="3"/>
  <c r="GI81" i="3"/>
  <c r="GF81" i="3"/>
  <c r="GC81" i="3"/>
  <c r="FZ81" i="3"/>
  <c r="FW81" i="3"/>
  <c r="FT81" i="3"/>
  <c r="FQ81" i="3"/>
  <c r="FN81" i="3"/>
  <c r="FK81" i="3"/>
  <c r="FH81" i="3"/>
  <c r="FE81" i="3"/>
  <c r="FB81" i="3"/>
  <c r="EY81" i="3"/>
  <c r="EV81" i="3"/>
  <c r="ES81" i="3"/>
  <c r="EP81" i="3"/>
  <c r="EM81" i="3"/>
  <c r="EJ81" i="3"/>
  <c r="EG81" i="3"/>
  <c r="ED81" i="3"/>
  <c r="GU80" i="3"/>
  <c r="GR80" i="3"/>
  <c r="GO80" i="3"/>
  <c r="GL80" i="3"/>
  <c r="GI80" i="3"/>
  <c r="GF80" i="3"/>
  <c r="GC80" i="3"/>
  <c r="FZ80" i="3"/>
  <c r="FW80" i="3"/>
  <c r="FT80" i="3"/>
  <c r="FQ80" i="3"/>
  <c r="FN80" i="3"/>
  <c r="FK80" i="3"/>
  <c r="FH80" i="3"/>
  <c r="FE80" i="3"/>
  <c r="FB80" i="3"/>
  <c r="EY80" i="3"/>
  <c r="EV80" i="3"/>
  <c r="ES80" i="3"/>
  <c r="EP80" i="3"/>
  <c r="EM80" i="3"/>
  <c r="EJ80" i="3"/>
  <c r="EG80" i="3"/>
  <c r="ED80" i="3"/>
  <c r="GU79" i="3"/>
  <c r="GR79" i="3"/>
  <c r="GO79" i="3"/>
  <c r="GL79" i="3"/>
  <c r="GI79" i="3"/>
  <c r="GF79" i="3"/>
  <c r="GC79" i="3"/>
  <c r="FZ79" i="3"/>
  <c r="FW79" i="3"/>
  <c r="FT79" i="3"/>
  <c r="FQ79" i="3"/>
  <c r="FN79" i="3"/>
  <c r="FK79" i="3"/>
  <c r="FH79" i="3"/>
  <c r="FE79" i="3"/>
  <c r="FB79" i="3"/>
  <c r="EY79" i="3"/>
  <c r="EV79" i="3"/>
  <c r="ES79" i="3"/>
  <c r="EP79" i="3"/>
  <c r="EM79" i="3"/>
  <c r="EJ79" i="3"/>
  <c r="EG79" i="3"/>
  <c r="ED79" i="3"/>
  <c r="GU78" i="3"/>
  <c r="GR78" i="3"/>
  <c r="GO78" i="3"/>
  <c r="GL78" i="3"/>
  <c r="GI78" i="3"/>
  <c r="GF78" i="3"/>
  <c r="GC78" i="3"/>
  <c r="FZ78" i="3"/>
  <c r="FW78" i="3"/>
  <c r="FT78" i="3"/>
  <c r="FQ78" i="3"/>
  <c r="FN78" i="3"/>
  <c r="FK78" i="3"/>
  <c r="FH78" i="3"/>
  <c r="FE78" i="3"/>
  <c r="FB78" i="3"/>
  <c r="EY78" i="3"/>
  <c r="EV78" i="3"/>
  <c r="ES78" i="3"/>
  <c r="EP78" i="3"/>
  <c r="EM78" i="3"/>
  <c r="EJ78" i="3"/>
  <c r="EG78" i="3"/>
  <c r="ED78" i="3"/>
  <c r="GU77" i="3"/>
  <c r="GR77" i="3"/>
  <c r="GO77" i="3"/>
  <c r="GL77" i="3"/>
  <c r="GI77" i="3"/>
  <c r="GF77" i="3"/>
  <c r="GC77" i="3"/>
  <c r="FZ77" i="3"/>
  <c r="FW77" i="3"/>
  <c r="FT77" i="3"/>
  <c r="FQ77" i="3"/>
  <c r="FN77" i="3"/>
  <c r="FK77" i="3"/>
  <c r="FH77" i="3"/>
  <c r="FE77" i="3"/>
  <c r="FB77" i="3"/>
  <c r="EY77" i="3"/>
  <c r="EV77" i="3"/>
  <c r="ES77" i="3"/>
  <c r="EP77" i="3"/>
  <c r="EM77" i="3"/>
  <c r="EJ77" i="3"/>
  <c r="EG77" i="3"/>
  <c r="ED77" i="3"/>
  <c r="GU76" i="3"/>
  <c r="GR76" i="3"/>
  <c r="GO76" i="3"/>
  <c r="GL76" i="3"/>
  <c r="GI76" i="3"/>
  <c r="GF76" i="3"/>
  <c r="GC76" i="3"/>
  <c r="FZ76" i="3"/>
  <c r="FW76" i="3"/>
  <c r="FT76" i="3"/>
  <c r="FQ76" i="3"/>
  <c r="FN76" i="3"/>
  <c r="FK76" i="3"/>
  <c r="FH76" i="3"/>
  <c r="FE76" i="3"/>
  <c r="FB76" i="3"/>
  <c r="EY76" i="3"/>
  <c r="EV76" i="3"/>
  <c r="ES76" i="3"/>
  <c r="EP76" i="3"/>
  <c r="EM76" i="3"/>
  <c r="EJ76" i="3"/>
  <c r="EG76" i="3"/>
  <c r="ED76" i="3"/>
  <c r="GU75" i="3"/>
  <c r="GR75" i="3"/>
  <c r="GO75" i="3"/>
  <c r="GL75" i="3"/>
  <c r="GI75" i="3"/>
  <c r="GF75" i="3"/>
  <c r="GC75" i="3"/>
  <c r="FZ75" i="3"/>
  <c r="FW75" i="3"/>
  <c r="FT75" i="3"/>
  <c r="FQ75" i="3"/>
  <c r="FN75" i="3"/>
  <c r="FK75" i="3"/>
  <c r="FH75" i="3"/>
  <c r="FE75" i="3"/>
  <c r="FB75" i="3"/>
  <c r="EY75" i="3"/>
  <c r="EV75" i="3"/>
  <c r="ES75" i="3"/>
  <c r="EP75" i="3"/>
  <c r="EM75" i="3"/>
  <c r="EJ75" i="3"/>
  <c r="EG75" i="3"/>
  <c r="ED75" i="3"/>
  <c r="GU74" i="3"/>
  <c r="GR74" i="3"/>
  <c r="GO74" i="3"/>
  <c r="GL74" i="3"/>
  <c r="GI74" i="3"/>
  <c r="GF74" i="3"/>
  <c r="GC74" i="3"/>
  <c r="FZ74" i="3"/>
  <c r="FW74" i="3"/>
  <c r="FT74" i="3"/>
  <c r="FQ74" i="3"/>
  <c r="FN74" i="3"/>
  <c r="FK74" i="3"/>
  <c r="FH74" i="3"/>
  <c r="FE74" i="3"/>
  <c r="FB74" i="3"/>
  <c r="EY74" i="3"/>
  <c r="EV74" i="3"/>
  <c r="ES74" i="3"/>
  <c r="EP74" i="3"/>
  <c r="EM74" i="3"/>
  <c r="EJ74" i="3"/>
  <c r="EG74" i="3"/>
  <c r="ED74" i="3"/>
  <c r="GU73" i="3"/>
  <c r="GR73" i="3"/>
  <c r="GO73" i="3"/>
  <c r="GL73" i="3"/>
  <c r="GI73" i="3"/>
  <c r="GF73" i="3"/>
  <c r="GC73" i="3"/>
  <c r="FZ73" i="3"/>
  <c r="FW73" i="3"/>
  <c r="FT73" i="3"/>
  <c r="FQ73" i="3"/>
  <c r="FN73" i="3"/>
  <c r="FK73" i="3"/>
  <c r="FH73" i="3"/>
  <c r="FE73" i="3"/>
  <c r="FB73" i="3"/>
  <c r="EY73" i="3"/>
  <c r="EV73" i="3"/>
  <c r="ES73" i="3"/>
  <c r="EP73" i="3"/>
  <c r="EM73" i="3"/>
  <c r="EJ73" i="3"/>
  <c r="EG73" i="3"/>
  <c r="ED73" i="3"/>
  <c r="GU72" i="3"/>
  <c r="GR72" i="3"/>
  <c r="GO72" i="3"/>
  <c r="GL72" i="3"/>
  <c r="GI72" i="3"/>
  <c r="GF72" i="3"/>
  <c r="GC72" i="3"/>
  <c r="FZ72" i="3"/>
  <c r="FW72" i="3"/>
  <c r="FT72" i="3"/>
  <c r="FQ72" i="3"/>
  <c r="FN72" i="3"/>
  <c r="FK72" i="3"/>
  <c r="FH72" i="3"/>
  <c r="FE72" i="3"/>
  <c r="FB72" i="3"/>
  <c r="EY72" i="3"/>
  <c r="EV72" i="3"/>
  <c r="ES72" i="3"/>
  <c r="EP72" i="3"/>
  <c r="EM72" i="3"/>
  <c r="EJ72" i="3"/>
  <c r="EG72" i="3"/>
  <c r="ED72" i="3"/>
  <c r="GU71" i="3"/>
  <c r="GR71" i="3"/>
  <c r="GO71" i="3"/>
  <c r="GL71" i="3"/>
  <c r="GI71" i="3"/>
  <c r="GF71" i="3"/>
  <c r="GC71" i="3"/>
  <c r="FZ71" i="3"/>
  <c r="FW71" i="3"/>
  <c r="FT71" i="3"/>
  <c r="FQ71" i="3"/>
  <c r="FN71" i="3"/>
  <c r="FK71" i="3"/>
  <c r="FH71" i="3"/>
  <c r="FE71" i="3"/>
  <c r="FB71" i="3"/>
  <c r="EY71" i="3"/>
  <c r="EV71" i="3"/>
  <c r="ES71" i="3"/>
  <c r="EP71" i="3"/>
  <c r="EM71" i="3"/>
  <c r="EJ71" i="3"/>
  <c r="EG71" i="3"/>
  <c r="ED71" i="3"/>
  <c r="GU70" i="3"/>
  <c r="GR70" i="3"/>
  <c r="GO70" i="3"/>
  <c r="GL70" i="3"/>
  <c r="GI70" i="3"/>
  <c r="GF70" i="3"/>
  <c r="GC70" i="3"/>
  <c r="FZ70" i="3"/>
  <c r="FW70" i="3"/>
  <c r="FT70" i="3"/>
  <c r="FQ70" i="3"/>
  <c r="FN70" i="3"/>
  <c r="FK70" i="3"/>
  <c r="FH70" i="3"/>
  <c r="FE70" i="3"/>
  <c r="FB70" i="3"/>
  <c r="EY70" i="3"/>
  <c r="EV70" i="3"/>
  <c r="ES70" i="3"/>
  <c r="EP70" i="3"/>
  <c r="EM70" i="3"/>
  <c r="EJ70" i="3"/>
  <c r="EG70" i="3"/>
  <c r="ED70" i="3"/>
  <c r="GU69" i="3"/>
  <c r="GR69" i="3"/>
  <c r="GO69" i="3"/>
  <c r="GL69" i="3"/>
  <c r="GI69" i="3"/>
  <c r="GF69" i="3"/>
  <c r="GC69" i="3"/>
  <c r="FZ69" i="3"/>
  <c r="FW69" i="3"/>
  <c r="FT69" i="3"/>
  <c r="FQ69" i="3"/>
  <c r="FN69" i="3"/>
  <c r="FK69" i="3"/>
  <c r="FH69" i="3"/>
  <c r="FE69" i="3"/>
  <c r="FB69" i="3"/>
  <c r="EY69" i="3"/>
  <c r="EV69" i="3"/>
  <c r="ES69" i="3"/>
  <c r="EP69" i="3"/>
  <c r="EM69" i="3"/>
  <c r="EJ69" i="3"/>
  <c r="EG69" i="3"/>
  <c r="ED69" i="3"/>
  <c r="GU68" i="3"/>
  <c r="GR68" i="3"/>
  <c r="GO68" i="3"/>
  <c r="GL68" i="3"/>
  <c r="GI68" i="3"/>
  <c r="GF68" i="3"/>
  <c r="GC68" i="3"/>
  <c r="FZ68" i="3"/>
  <c r="FW68" i="3"/>
  <c r="FT68" i="3"/>
  <c r="FQ68" i="3"/>
  <c r="FN68" i="3"/>
  <c r="FK68" i="3"/>
  <c r="FH68" i="3"/>
  <c r="FE68" i="3"/>
  <c r="FB68" i="3"/>
  <c r="EY68" i="3"/>
  <c r="EV68" i="3"/>
  <c r="ES68" i="3"/>
  <c r="EP68" i="3"/>
  <c r="EM68" i="3"/>
  <c r="EJ68" i="3"/>
  <c r="EG68" i="3"/>
  <c r="ED68" i="3"/>
  <c r="GU67" i="3"/>
  <c r="GR67" i="3"/>
  <c r="GO67" i="3"/>
  <c r="GL67" i="3"/>
  <c r="GI67" i="3"/>
  <c r="GF67" i="3"/>
  <c r="GC67" i="3"/>
  <c r="FZ67" i="3"/>
  <c r="FW67" i="3"/>
  <c r="FT67" i="3"/>
  <c r="FQ67" i="3"/>
  <c r="FN67" i="3"/>
  <c r="FK67" i="3"/>
  <c r="FH67" i="3"/>
  <c r="FE67" i="3"/>
  <c r="FB67" i="3"/>
  <c r="EY67" i="3"/>
  <c r="EV67" i="3"/>
  <c r="ES67" i="3"/>
  <c r="EP67" i="3"/>
  <c r="EM67" i="3"/>
  <c r="EJ67" i="3"/>
  <c r="EG67" i="3"/>
  <c r="ED67" i="3"/>
  <c r="GU66" i="3"/>
  <c r="GR66" i="3"/>
  <c r="GO66" i="3"/>
  <c r="GL66" i="3"/>
  <c r="GI66" i="3"/>
  <c r="GF66" i="3"/>
  <c r="GC66" i="3"/>
  <c r="FZ66" i="3"/>
  <c r="FW66" i="3"/>
  <c r="FT66" i="3"/>
  <c r="FQ66" i="3"/>
  <c r="FN66" i="3"/>
  <c r="FK66" i="3"/>
  <c r="FH66" i="3"/>
  <c r="FE66" i="3"/>
  <c r="FB66" i="3"/>
  <c r="EY66" i="3"/>
  <c r="EV66" i="3"/>
  <c r="ES66" i="3"/>
  <c r="EP66" i="3"/>
  <c r="EM66" i="3"/>
  <c r="EJ66" i="3"/>
  <c r="EG66" i="3"/>
  <c r="ED66" i="3"/>
  <c r="GU65" i="3"/>
  <c r="GR65" i="3"/>
  <c r="GO65" i="3"/>
  <c r="GL65" i="3"/>
  <c r="GI65" i="3"/>
  <c r="GF65" i="3"/>
  <c r="GC65" i="3"/>
  <c r="FZ65" i="3"/>
  <c r="FW65" i="3"/>
  <c r="FT65" i="3"/>
  <c r="FQ65" i="3"/>
  <c r="FN65" i="3"/>
  <c r="FK65" i="3"/>
  <c r="FH65" i="3"/>
  <c r="FE65" i="3"/>
  <c r="FB65" i="3"/>
  <c r="EY65" i="3"/>
  <c r="EV65" i="3"/>
  <c r="ES65" i="3"/>
  <c r="EP65" i="3"/>
  <c r="EM65" i="3"/>
  <c r="EJ65" i="3"/>
  <c r="EG65" i="3"/>
  <c r="ED65" i="3"/>
  <c r="GU64" i="3"/>
  <c r="GR64" i="3"/>
  <c r="GO64" i="3"/>
  <c r="GL64" i="3"/>
  <c r="GI64" i="3"/>
  <c r="GF64" i="3"/>
  <c r="GC64" i="3"/>
  <c r="FZ64" i="3"/>
  <c r="FW64" i="3"/>
  <c r="FT64" i="3"/>
  <c r="FQ64" i="3"/>
  <c r="FN64" i="3"/>
  <c r="FK64" i="3"/>
  <c r="FH64" i="3"/>
  <c r="FE64" i="3"/>
  <c r="FB64" i="3"/>
  <c r="EY64" i="3"/>
  <c r="EV64" i="3"/>
  <c r="ES64" i="3"/>
  <c r="EP64" i="3"/>
  <c r="EM64" i="3"/>
  <c r="EJ64" i="3"/>
  <c r="EG64" i="3"/>
  <c r="ED64" i="3"/>
  <c r="GU63" i="3"/>
  <c r="GR63" i="3"/>
  <c r="GO63" i="3"/>
  <c r="GL63" i="3"/>
  <c r="GI63" i="3"/>
  <c r="GF63" i="3"/>
  <c r="GC63" i="3"/>
  <c r="FZ63" i="3"/>
  <c r="FW63" i="3"/>
  <c r="FT63" i="3"/>
  <c r="FQ63" i="3"/>
  <c r="FN63" i="3"/>
  <c r="FK63" i="3"/>
  <c r="FH63" i="3"/>
  <c r="FE63" i="3"/>
  <c r="FB63" i="3"/>
  <c r="EY63" i="3"/>
  <c r="EV63" i="3"/>
  <c r="ES63" i="3"/>
  <c r="EP63" i="3"/>
  <c r="EM63" i="3"/>
  <c r="EJ63" i="3"/>
  <c r="EG63" i="3"/>
  <c r="ED63" i="3"/>
  <c r="GU62" i="3"/>
  <c r="GR62" i="3"/>
  <c r="GO62" i="3"/>
  <c r="GL62" i="3"/>
  <c r="GI62" i="3"/>
  <c r="GF62" i="3"/>
  <c r="GC62" i="3"/>
  <c r="FZ62" i="3"/>
  <c r="FW62" i="3"/>
  <c r="FT62" i="3"/>
  <c r="FQ62" i="3"/>
  <c r="FN62" i="3"/>
  <c r="FK62" i="3"/>
  <c r="FH62" i="3"/>
  <c r="FE62" i="3"/>
  <c r="FB62" i="3"/>
  <c r="EY62" i="3"/>
  <c r="EV62" i="3"/>
  <c r="ES62" i="3"/>
  <c r="EP62" i="3"/>
  <c r="EM62" i="3"/>
  <c r="EJ62" i="3"/>
  <c r="EG62" i="3"/>
  <c r="ED62" i="3"/>
  <c r="GU61" i="3"/>
  <c r="GR61" i="3"/>
  <c r="GO61" i="3"/>
  <c r="GL61" i="3"/>
  <c r="GI61" i="3"/>
  <c r="GF61" i="3"/>
  <c r="GC61" i="3"/>
  <c r="FZ61" i="3"/>
  <c r="FW61" i="3"/>
  <c r="FT61" i="3"/>
  <c r="FQ61" i="3"/>
  <c r="FN61" i="3"/>
  <c r="FK61" i="3"/>
  <c r="FH61" i="3"/>
  <c r="FE61" i="3"/>
  <c r="FB61" i="3"/>
  <c r="EY61" i="3"/>
  <c r="EV61" i="3"/>
  <c r="ES61" i="3"/>
  <c r="EP61" i="3"/>
  <c r="EM61" i="3"/>
  <c r="EJ61" i="3"/>
  <c r="EG61" i="3"/>
  <c r="ED61" i="3"/>
  <c r="GU60" i="3"/>
  <c r="GR60" i="3"/>
  <c r="GO60" i="3"/>
  <c r="GL60" i="3"/>
  <c r="GI60" i="3"/>
  <c r="GF60" i="3"/>
  <c r="GC60" i="3"/>
  <c r="FZ60" i="3"/>
  <c r="FW60" i="3"/>
  <c r="FT60" i="3"/>
  <c r="FQ60" i="3"/>
  <c r="FN60" i="3"/>
  <c r="FK60" i="3"/>
  <c r="FH60" i="3"/>
  <c r="FE60" i="3"/>
  <c r="FB60" i="3"/>
  <c r="EY60" i="3"/>
  <c r="EV60" i="3"/>
  <c r="ES60" i="3"/>
  <c r="EP60" i="3"/>
  <c r="EM60" i="3"/>
  <c r="EJ60" i="3"/>
  <c r="EG60" i="3"/>
  <c r="ED60" i="3"/>
  <c r="GU59" i="3"/>
  <c r="GR59" i="3"/>
  <c r="GO59" i="3"/>
  <c r="GL59" i="3"/>
  <c r="GI59" i="3"/>
  <c r="GF59" i="3"/>
  <c r="GC59" i="3"/>
  <c r="FZ59" i="3"/>
  <c r="FW59" i="3"/>
  <c r="FT59" i="3"/>
  <c r="FQ59" i="3"/>
  <c r="FN59" i="3"/>
  <c r="FK59" i="3"/>
  <c r="FH59" i="3"/>
  <c r="FE59" i="3"/>
  <c r="FB59" i="3"/>
  <c r="EY59" i="3"/>
  <c r="EV59" i="3"/>
  <c r="ES59" i="3"/>
  <c r="EP59" i="3"/>
  <c r="EM59" i="3"/>
  <c r="EJ59" i="3"/>
  <c r="EG59" i="3"/>
  <c r="ED59" i="3"/>
  <c r="GU58" i="3"/>
  <c r="GR58" i="3"/>
  <c r="GO58" i="3"/>
  <c r="GL58" i="3"/>
  <c r="GI58" i="3"/>
  <c r="GF58" i="3"/>
  <c r="GC58" i="3"/>
  <c r="FZ58" i="3"/>
  <c r="FW58" i="3"/>
  <c r="FT58" i="3"/>
  <c r="FQ58" i="3"/>
  <c r="FN58" i="3"/>
  <c r="FK58" i="3"/>
  <c r="FH58" i="3"/>
  <c r="FE58" i="3"/>
  <c r="FB58" i="3"/>
  <c r="EY58" i="3"/>
  <c r="EV58" i="3"/>
  <c r="ES58" i="3"/>
  <c r="EP58" i="3"/>
  <c r="EM58" i="3"/>
  <c r="EJ58" i="3"/>
  <c r="EG58" i="3"/>
  <c r="ED58" i="3"/>
  <c r="GU57" i="3"/>
  <c r="GR57" i="3"/>
  <c r="GO57" i="3"/>
  <c r="GL57" i="3"/>
  <c r="GI57" i="3"/>
  <c r="GF57" i="3"/>
  <c r="GC57" i="3"/>
  <c r="FZ57" i="3"/>
  <c r="FW57" i="3"/>
  <c r="FT57" i="3"/>
  <c r="FQ57" i="3"/>
  <c r="FN57" i="3"/>
  <c r="FK57" i="3"/>
  <c r="FH57" i="3"/>
  <c r="FE57" i="3"/>
  <c r="FB57" i="3"/>
  <c r="EY57" i="3"/>
  <c r="EV57" i="3"/>
  <c r="ES57" i="3"/>
  <c r="EP57" i="3"/>
  <c r="EM57" i="3"/>
  <c r="EJ57" i="3"/>
  <c r="EG57" i="3"/>
  <c r="ED57" i="3"/>
  <c r="GU56" i="3"/>
  <c r="GR56" i="3"/>
  <c r="GO56" i="3"/>
  <c r="GL56" i="3"/>
  <c r="GI56" i="3"/>
  <c r="GF56" i="3"/>
  <c r="GC56" i="3"/>
  <c r="FZ56" i="3"/>
  <c r="FW56" i="3"/>
  <c r="FT56" i="3"/>
  <c r="FQ56" i="3"/>
  <c r="FN56" i="3"/>
  <c r="FK56" i="3"/>
  <c r="FH56" i="3"/>
  <c r="FE56" i="3"/>
  <c r="FB56" i="3"/>
  <c r="EY56" i="3"/>
  <c r="EV56" i="3"/>
  <c r="ES56" i="3"/>
  <c r="EP56" i="3"/>
  <c r="EM56" i="3"/>
  <c r="EJ56" i="3"/>
  <c r="EG56" i="3"/>
  <c r="ED56" i="3"/>
  <c r="GU55" i="3"/>
  <c r="GR55" i="3"/>
  <c r="GO55" i="3"/>
  <c r="GL55" i="3"/>
  <c r="GI55" i="3"/>
  <c r="GF55" i="3"/>
  <c r="GC55" i="3"/>
  <c r="FZ55" i="3"/>
  <c r="FW55" i="3"/>
  <c r="FT55" i="3"/>
  <c r="FQ55" i="3"/>
  <c r="FN55" i="3"/>
  <c r="FK55" i="3"/>
  <c r="FH55" i="3"/>
  <c r="FE55" i="3"/>
  <c r="FB55" i="3"/>
  <c r="EY55" i="3"/>
  <c r="EV55" i="3"/>
  <c r="ES55" i="3"/>
  <c r="EP55" i="3"/>
  <c r="EM55" i="3"/>
  <c r="EJ55" i="3"/>
  <c r="EG55" i="3"/>
  <c r="ED55" i="3"/>
  <c r="GU54" i="3"/>
  <c r="GR54" i="3"/>
  <c r="GO54" i="3"/>
  <c r="GL54" i="3"/>
  <c r="GI54" i="3"/>
  <c r="GF54" i="3"/>
  <c r="GC54" i="3"/>
  <c r="FZ54" i="3"/>
  <c r="FW54" i="3"/>
  <c r="FT54" i="3"/>
  <c r="FQ54" i="3"/>
  <c r="FN54" i="3"/>
  <c r="FK54" i="3"/>
  <c r="FH54" i="3"/>
  <c r="FE54" i="3"/>
  <c r="FB54" i="3"/>
  <c r="EY54" i="3"/>
  <c r="EV54" i="3"/>
  <c r="ES54" i="3"/>
  <c r="EP54" i="3"/>
  <c r="EM54" i="3"/>
  <c r="EJ54" i="3"/>
  <c r="EG54" i="3"/>
  <c r="ED54" i="3"/>
  <c r="GU53" i="3"/>
  <c r="GR53" i="3"/>
  <c r="GO53" i="3"/>
  <c r="GL53" i="3"/>
  <c r="GI53" i="3"/>
  <c r="GF53" i="3"/>
  <c r="GC53" i="3"/>
  <c r="FZ53" i="3"/>
  <c r="FW53" i="3"/>
  <c r="FT53" i="3"/>
  <c r="FQ53" i="3"/>
  <c r="FN53" i="3"/>
  <c r="FK53" i="3"/>
  <c r="FH53" i="3"/>
  <c r="FE53" i="3"/>
  <c r="FB53" i="3"/>
  <c r="EY53" i="3"/>
  <c r="EV53" i="3"/>
  <c r="ES53" i="3"/>
  <c r="EP53" i="3"/>
  <c r="EM53" i="3"/>
  <c r="EJ53" i="3"/>
  <c r="EG53" i="3"/>
  <c r="ED53" i="3"/>
  <c r="GU52" i="3"/>
  <c r="GR52" i="3"/>
  <c r="GO52" i="3"/>
  <c r="GL52" i="3"/>
  <c r="GI52" i="3"/>
  <c r="GF52" i="3"/>
  <c r="GC52" i="3"/>
  <c r="FZ52" i="3"/>
  <c r="FW52" i="3"/>
  <c r="FT52" i="3"/>
  <c r="FQ52" i="3"/>
  <c r="FN52" i="3"/>
  <c r="FK52" i="3"/>
  <c r="FH52" i="3"/>
  <c r="FE52" i="3"/>
  <c r="FB52" i="3"/>
  <c r="EY52" i="3"/>
  <c r="EV52" i="3"/>
  <c r="ES52" i="3"/>
  <c r="EP52" i="3"/>
  <c r="EM52" i="3"/>
  <c r="EJ52" i="3"/>
  <c r="EG52" i="3"/>
  <c r="ED52" i="3"/>
  <c r="GU51" i="3"/>
  <c r="GR51" i="3"/>
  <c r="GO51" i="3"/>
  <c r="GL51" i="3"/>
  <c r="GI51" i="3"/>
  <c r="GF51" i="3"/>
  <c r="GC51" i="3"/>
  <c r="FZ51" i="3"/>
  <c r="FW51" i="3"/>
  <c r="FT51" i="3"/>
  <c r="FQ51" i="3"/>
  <c r="FN51" i="3"/>
  <c r="FK51" i="3"/>
  <c r="FH51" i="3"/>
  <c r="FE51" i="3"/>
  <c r="FB51" i="3"/>
  <c r="EY51" i="3"/>
  <c r="EV51" i="3"/>
  <c r="ES51" i="3"/>
  <c r="EP51" i="3"/>
  <c r="EM51" i="3"/>
  <c r="EJ51" i="3"/>
  <c r="EG51" i="3"/>
  <c r="ED51" i="3"/>
  <c r="GU50" i="3"/>
  <c r="GR50" i="3"/>
  <c r="GO50" i="3"/>
  <c r="GL50" i="3"/>
  <c r="GI50" i="3"/>
  <c r="GF50" i="3"/>
  <c r="GC50" i="3"/>
  <c r="FZ50" i="3"/>
  <c r="FW50" i="3"/>
  <c r="FT50" i="3"/>
  <c r="FQ50" i="3"/>
  <c r="FN50" i="3"/>
  <c r="FK50" i="3"/>
  <c r="FH50" i="3"/>
  <c r="FE50" i="3"/>
  <c r="FB50" i="3"/>
  <c r="EY50" i="3"/>
  <c r="EV50" i="3"/>
  <c r="ES50" i="3"/>
  <c r="EP50" i="3"/>
  <c r="EM50" i="3"/>
  <c r="EJ50" i="3"/>
  <c r="EG50" i="3"/>
  <c r="ED50" i="3"/>
  <c r="GU49" i="3"/>
  <c r="GR49" i="3"/>
  <c r="GO49" i="3"/>
  <c r="GL49" i="3"/>
  <c r="GI49" i="3"/>
  <c r="GF49" i="3"/>
  <c r="GC49" i="3"/>
  <c r="FZ49" i="3"/>
  <c r="FW49" i="3"/>
  <c r="FT49" i="3"/>
  <c r="FQ49" i="3"/>
  <c r="FN49" i="3"/>
  <c r="FK49" i="3"/>
  <c r="FH49" i="3"/>
  <c r="FE49" i="3"/>
  <c r="FB49" i="3"/>
  <c r="EY49" i="3"/>
  <c r="EV49" i="3"/>
  <c r="ES49" i="3"/>
  <c r="EP49" i="3"/>
  <c r="EM49" i="3"/>
  <c r="EJ49" i="3"/>
  <c r="EG49" i="3"/>
  <c r="ED49" i="3"/>
  <c r="GU48" i="3"/>
  <c r="GR48" i="3"/>
  <c r="GO48" i="3"/>
  <c r="GL48" i="3"/>
  <c r="GI48" i="3"/>
  <c r="GF48" i="3"/>
  <c r="GC48" i="3"/>
  <c r="FZ48" i="3"/>
  <c r="FW48" i="3"/>
  <c r="FT48" i="3"/>
  <c r="FQ48" i="3"/>
  <c r="FN48" i="3"/>
  <c r="FK48" i="3"/>
  <c r="FH48" i="3"/>
  <c r="FE48" i="3"/>
  <c r="FB48" i="3"/>
  <c r="EY48" i="3"/>
  <c r="EV48" i="3"/>
  <c r="ES48" i="3"/>
  <c r="EP48" i="3"/>
  <c r="EM48" i="3"/>
  <c r="EJ48" i="3"/>
  <c r="EG48" i="3"/>
  <c r="ED48" i="3"/>
  <c r="GU47" i="3"/>
  <c r="GR47" i="3"/>
  <c r="GO47" i="3"/>
  <c r="GL47" i="3"/>
  <c r="GI47" i="3"/>
  <c r="GF47" i="3"/>
  <c r="GC47" i="3"/>
  <c r="FZ47" i="3"/>
  <c r="FW47" i="3"/>
  <c r="FT47" i="3"/>
  <c r="FQ47" i="3"/>
  <c r="FN47" i="3"/>
  <c r="FK47" i="3"/>
  <c r="FH47" i="3"/>
  <c r="FE47" i="3"/>
  <c r="FB47" i="3"/>
  <c r="EY47" i="3"/>
  <c r="EV47" i="3"/>
  <c r="ES47" i="3"/>
  <c r="EP47" i="3"/>
  <c r="EM47" i="3"/>
  <c r="EJ47" i="3"/>
  <c r="EG47" i="3"/>
  <c r="ED47" i="3"/>
  <c r="GU46" i="3"/>
  <c r="GR46" i="3"/>
  <c r="GO46" i="3"/>
  <c r="GL46" i="3"/>
  <c r="GI46" i="3"/>
  <c r="GF46" i="3"/>
  <c r="GC46" i="3"/>
  <c r="FZ46" i="3"/>
  <c r="FW46" i="3"/>
  <c r="FT46" i="3"/>
  <c r="FQ46" i="3"/>
  <c r="FN46" i="3"/>
  <c r="FK46" i="3"/>
  <c r="FH46" i="3"/>
  <c r="FE46" i="3"/>
  <c r="FB46" i="3"/>
  <c r="EY46" i="3"/>
  <c r="EV46" i="3"/>
  <c r="ES46" i="3"/>
  <c r="EP46" i="3"/>
  <c r="EM46" i="3"/>
  <c r="EJ46" i="3"/>
  <c r="EG46" i="3"/>
  <c r="ED46" i="3"/>
  <c r="GU45" i="3"/>
  <c r="GR45" i="3"/>
  <c r="GO45" i="3"/>
  <c r="GL45" i="3"/>
  <c r="GI45" i="3"/>
  <c r="GF45" i="3"/>
  <c r="GC45" i="3"/>
  <c r="FZ45" i="3"/>
  <c r="FW45" i="3"/>
  <c r="FT45" i="3"/>
  <c r="FQ45" i="3"/>
  <c r="FN45" i="3"/>
  <c r="FK45" i="3"/>
  <c r="FH45" i="3"/>
  <c r="FE45" i="3"/>
  <c r="FB45" i="3"/>
  <c r="EY45" i="3"/>
  <c r="EV45" i="3"/>
  <c r="ES45" i="3"/>
  <c r="EP45" i="3"/>
  <c r="EM45" i="3"/>
  <c r="EJ45" i="3"/>
  <c r="EG45" i="3"/>
  <c r="ED45" i="3"/>
  <c r="GU44" i="3"/>
  <c r="GR44" i="3"/>
  <c r="GO44" i="3"/>
  <c r="GL44" i="3"/>
  <c r="GI44" i="3"/>
  <c r="GF44" i="3"/>
  <c r="GC44" i="3"/>
  <c r="FZ44" i="3"/>
  <c r="FW44" i="3"/>
  <c r="FT44" i="3"/>
  <c r="FQ44" i="3"/>
  <c r="FN44" i="3"/>
  <c r="FK44" i="3"/>
  <c r="FH44" i="3"/>
  <c r="FE44" i="3"/>
  <c r="FB44" i="3"/>
  <c r="EY44" i="3"/>
  <c r="EV44" i="3"/>
  <c r="ES44" i="3"/>
  <c r="EP44" i="3"/>
  <c r="EM44" i="3"/>
  <c r="EJ44" i="3"/>
  <c r="EG44" i="3"/>
  <c r="ED44" i="3"/>
  <c r="GU43" i="3"/>
  <c r="GR43" i="3"/>
  <c r="GO43" i="3"/>
  <c r="GL43" i="3"/>
  <c r="GI43" i="3"/>
  <c r="GF43" i="3"/>
  <c r="GC43" i="3"/>
  <c r="FZ43" i="3"/>
  <c r="FW43" i="3"/>
  <c r="FT43" i="3"/>
  <c r="FQ43" i="3"/>
  <c r="FN43" i="3"/>
  <c r="FK43" i="3"/>
  <c r="FH43" i="3"/>
  <c r="FE43" i="3"/>
  <c r="FB43" i="3"/>
  <c r="EY43" i="3"/>
  <c r="EV43" i="3"/>
  <c r="ES43" i="3"/>
  <c r="EP43" i="3"/>
  <c r="EM43" i="3"/>
  <c r="EJ43" i="3"/>
  <c r="EG43" i="3"/>
  <c r="ED43" i="3"/>
  <c r="GU42" i="3"/>
  <c r="GR42" i="3"/>
  <c r="GO42" i="3"/>
  <c r="GL42" i="3"/>
  <c r="GI42" i="3"/>
  <c r="GF42" i="3"/>
  <c r="GC42" i="3"/>
  <c r="FZ42" i="3"/>
  <c r="FW42" i="3"/>
  <c r="FT42" i="3"/>
  <c r="FQ42" i="3"/>
  <c r="FN42" i="3"/>
  <c r="FK42" i="3"/>
  <c r="FH42" i="3"/>
  <c r="FE42" i="3"/>
  <c r="FB42" i="3"/>
  <c r="EY42" i="3"/>
  <c r="EV42" i="3"/>
  <c r="ES42" i="3"/>
  <c r="EP42" i="3"/>
  <c r="EM42" i="3"/>
  <c r="EJ42" i="3"/>
  <c r="EG42" i="3"/>
  <c r="ED42" i="3"/>
  <c r="GU41" i="3"/>
  <c r="GR41" i="3"/>
  <c r="GO41" i="3"/>
  <c r="GL41" i="3"/>
  <c r="GI41" i="3"/>
  <c r="GF41" i="3"/>
  <c r="GC41" i="3"/>
  <c r="FZ41" i="3"/>
  <c r="FW41" i="3"/>
  <c r="FT41" i="3"/>
  <c r="FQ41" i="3"/>
  <c r="FN41" i="3"/>
  <c r="FK41" i="3"/>
  <c r="FH41" i="3"/>
  <c r="FE41" i="3"/>
  <c r="FB41" i="3"/>
  <c r="EY41" i="3"/>
  <c r="EV41" i="3"/>
  <c r="ES41" i="3"/>
  <c r="EP41" i="3"/>
  <c r="EM41" i="3"/>
  <c r="EJ41" i="3"/>
  <c r="EG41" i="3"/>
  <c r="ED41" i="3"/>
  <c r="GU40" i="3"/>
  <c r="GR40" i="3"/>
  <c r="GO40" i="3"/>
  <c r="GL40" i="3"/>
  <c r="GI40" i="3"/>
  <c r="GF40" i="3"/>
  <c r="GC40" i="3"/>
  <c r="FZ40" i="3"/>
  <c r="FW40" i="3"/>
  <c r="FT40" i="3"/>
  <c r="FQ40" i="3"/>
  <c r="FN40" i="3"/>
  <c r="FK40" i="3"/>
  <c r="FH40" i="3"/>
  <c r="FE40" i="3"/>
  <c r="FB40" i="3"/>
  <c r="EY40" i="3"/>
  <c r="EV40" i="3"/>
  <c r="ES40" i="3"/>
  <c r="EP40" i="3"/>
  <c r="EM40" i="3"/>
  <c r="EJ40" i="3"/>
  <c r="EG40" i="3"/>
  <c r="ED40" i="3"/>
  <c r="GU39" i="3"/>
  <c r="GR39" i="3"/>
  <c r="GO39" i="3"/>
  <c r="GL39" i="3"/>
  <c r="GI39" i="3"/>
  <c r="GF39" i="3"/>
  <c r="GC39" i="3"/>
  <c r="FZ39" i="3"/>
  <c r="FW39" i="3"/>
  <c r="FT39" i="3"/>
  <c r="FQ39" i="3"/>
  <c r="FN39" i="3"/>
  <c r="FK39" i="3"/>
  <c r="FH39" i="3"/>
  <c r="FE39" i="3"/>
  <c r="FB39" i="3"/>
  <c r="EY39" i="3"/>
  <c r="EV39" i="3"/>
  <c r="ES39" i="3"/>
  <c r="EP39" i="3"/>
  <c r="EM39" i="3"/>
  <c r="EJ39" i="3"/>
  <c r="EG39" i="3"/>
  <c r="ED39" i="3"/>
  <c r="GU38" i="3"/>
  <c r="GR38" i="3"/>
  <c r="GO38" i="3"/>
  <c r="GL38" i="3"/>
  <c r="GI38" i="3"/>
  <c r="GF38" i="3"/>
  <c r="GC38" i="3"/>
  <c r="FZ38" i="3"/>
  <c r="FW38" i="3"/>
  <c r="FT38" i="3"/>
  <c r="FQ38" i="3"/>
  <c r="FN38" i="3"/>
  <c r="FK38" i="3"/>
  <c r="FH38" i="3"/>
  <c r="FE38" i="3"/>
  <c r="FB38" i="3"/>
  <c r="GU37" i="3"/>
  <c r="GR37" i="3"/>
  <c r="GO37" i="3"/>
  <c r="GL37" i="3"/>
  <c r="GI37" i="3"/>
  <c r="GF37" i="3"/>
  <c r="GC37" i="3"/>
  <c r="FZ37" i="3"/>
  <c r="FW37" i="3"/>
  <c r="FT37" i="3"/>
  <c r="FQ37" i="3"/>
  <c r="FN37" i="3"/>
  <c r="FK37" i="3"/>
  <c r="FH37" i="3"/>
  <c r="FE37" i="3"/>
  <c r="FB37" i="3"/>
  <c r="GU36" i="3"/>
  <c r="GR36" i="3"/>
  <c r="GO36" i="3"/>
  <c r="GL36" i="3"/>
  <c r="GI36" i="3"/>
  <c r="GF36" i="3"/>
  <c r="GC36" i="3"/>
  <c r="FZ36" i="3"/>
  <c r="FW36" i="3"/>
  <c r="FT36" i="3"/>
  <c r="FQ36" i="3"/>
  <c r="FN36" i="3"/>
  <c r="FK36" i="3"/>
  <c r="FH36" i="3"/>
  <c r="FE36" i="3"/>
  <c r="FB36" i="3"/>
  <c r="GU35" i="3"/>
  <c r="GR35" i="3"/>
  <c r="GO35" i="3"/>
  <c r="GL35" i="3"/>
  <c r="GI35" i="3"/>
  <c r="GF35" i="3"/>
  <c r="GC35" i="3"/>
  <c r="FZ35" i="3"/>
  <c r="FW35" i="3"/>
  <c r="FT35" i="3"/>
  <c r="FQ35" i="3"/>
  <c r="FN35" i="3"/>
  <c r="FK35" i="3"/>
  <c r="FH35" i="3"/>
  <c r="FE35" i="3"/>
  <c r="FB35" i="3"/>
  <c r="GU34" i="3"/>
  <c r="GR34" i="3"/>
  <c r="GO34" i="3"/>
  <c r="GL34" i="3"/>
  <c r="GI34" i="3"/>
  <c r="GF34" i="3"/>
  <c r="GC34" i="3"/>
  <c r="FZ34" i="3"/>
  <c r="FW34" i="3"/>
  <c r="FT34" i="3"/>
  <c r="FQ34" i="3"/>
  <c r="FN34" i="3"/>
  <c r="FK34" i="3"/>
  <c r="FH34" i="3"/>
  <c r="FE34" i="3"/>
  <c r="FB34" i="3"/>
  <c r="GU33" i="3"/>
  <c r="GR33" i="3"/>
  <c r="GO33" i="3"/>
  <c r="GL33" i="3"/>
  <c r="GI33" i="3"/>
  <c r="GF33" i="3"/>
  <c r="GC33" i="3"/>
  <c r="FZ33" i="3"/>
  <c r="FW33" i="3"/>
  <c r="FT33" i="3"/>
  <c r="FQ33" i="3"/>
  <c r="FN33" i="3"/>
  <c r="FK33" i="3"/>
  <c r="FH33" i="3"/>
  <c r="FE33" i="3"/>
  <c r="FB33" i="3"/>
  <c r="GU32" i="3"/>
  <c r="GR32" i="3"/>
  <c r="GO32" i="3"/>
  <c r="GL32" i="3"/>
  <c r="GI32" i="3"/>
  <c r="GF32" i="3"/>
  <c r="GC32" i="3"/>
  <c r="FZ32" i="3"/>
  <c r="FW32" i="3"/>
  <c r="FT32" i="3"/>
  <c r="FQ32" i="3"/>
  <c r="FN32" i="3"/>
  <c r="FK32" i="3"/>
  <c r="FH32" i="3"/>
  <c r="FE32" i="3"/>
  <c r="FB32" i="3"/>
  <c r="GU31" i="3"/>
  <c r="GR31" i="3"/>
  <c r="GO31" i="3"/>
  <c r="GL31" i="3"/>
  <c r="GI31" i="3"/>
  <c r="GF31" i="3"/>
  <c r="GC31" i="3"/>
  <c r="FZ31" i="3"/>
  <c r="FW31" i="3"/>
  <c r="FT31" i="3"/>
  <c r="FQ31" i="3"/>
  <c r="FN31" i="3"/>
  <c r="FK31" i="3"/>
  <c r="FH31" i="3"/>
  <c r="FE31" i="3"/>
  <c r="FB31" i="3"/>
  <c r="GU30" i="3"/>
  <c r="GR30" i="3"/>
  <c r="GO30" i="3"/>
  <c r="GL30" i="3"/>
  <c r="GI30" i="3"/>
  <c r="GF30" i="3"/>
  <c r="GC30" i="3"/>
  <c r="FZ30" i="3"/>
  <c r="FW30" i="3"/>
  <c r="FT30" i="3"/>
  <c r="FQ30" i="3"/>
  <c r="FN30" i="3"/>
  <c r="FK30" i="3"/>
  <c r="FH30" i="3"/>
  <c r="FE30" i="3"/>
  <c r="FB30" i="3"/>
  <c r="EY30" i="3"/>
  <c r="EV30" i="3"/>
  <c r="ES30" i="3"/>
  <c r="EP30" i="3"/>
  <c r="EM30" i="3"/>
  <c r="EJ30" i="3"/>
  <c r="EG30" i="3"/>
  <c r="ED30" i="3"/>
  <c r="GU29" i="3"/>
  <c r="GR29" i="3"/>
  <c r="GO29" i="3"/>
  <c r="GL29" i="3"/>
  <c r="GI29" i="3"/>
  <c r="GF29" i="3"/>
  <c r="GC29" i="3"/>
  <c r="FZ29" i="3"/>
  <c r="FW29" i="3"/>
  <c r="FT29" i="3"/>
  <c r="FQ29" i="3"/>
  <c r="FN29" i="3"/>
  <c r="FK29" i="3"/>
  <c r="FH29" i="3"/>
  <c r="FE29" i="3"/>
  <c r="FB29" i="3"/>
  <c r="EY29" i="3"/>
  <c r="EV29" i="3"/>
  <c r="ES29" i="3"/>
  <c r="EP29" i="3"/>
  <c r="EM29" i="3"/>
  <c r="EJ29" i="3"/>
  <c r="EG29" i="3"/>
  <c r="ED29" i="3"/>
  <c r="GU28" i="3"/>
  <c r="GR28" i="3"/>
  <c r="GO28" i="3"/>
  <c r="GL28" i="3"/>
  <c r="GI28" i="3"/>
  <c r="GF28" i="3"/>
  <c r="GC28" i="3"/>
  <c r="FZ28" i="3"/>
  <c r="FW28" i="3"/>
  <c r="FT28" i="3"/>
  <c r="FQ28" i="3"/>
  <c r="FN28" i="3"/>
  <c r="FK28" i="3"/>
  <c r="FH28" i="3"/>
  <c r="FE28" i="3"/>
  <c r="FB28" i="3"/>
  <c r="EY28" i="3"/>
  <c r="EV28" i="3"/>
  <c r="ES28" i="3"/>
  <c r="EP28" i="3"/>
  <c r="EM28" i="3"/>
  <c r="EJ28" i="3"/>
  <c r="GU27" i="3"/>
  <c r="GR27" i="3"/>
  <c r="GO27" i="3"/>
  <c r="GL27" i="3"/>
  <c r="GI27" i="3"/>
  <c r="GF27" i="3"/>
  <c r="GC27" i="3"/>
  <c r="FZ27" i="3"/>
  <c r="FW27" i="3"/>
  <c r="FT27" i="3"/>
  <c r="FN27" i="3"/>
  <c r="FK27" i="3"/>
  <c r="FH27" i="3"/>
  <c r="FB27" i="3"/>
  <c r="EY27" i="3"/>
  <c r="ES27" i="3"/>
  <c r="EP27" i="3"/>
  <c r="EM27" i="3"/>
  <c r="EJ27" i="3"/>
  <c r="EG27" i="3"/>
  <c r="ED27" i="3"/>
  <c r="GU26" i="3"/>
  <c r="GR26" i="3"/>
  <c r="GO26" i="3"/>
  <c r="GL26" i="3"/>
  <c r="GI26" i="3"/>
  <c r="GF26" i="3"/>
  <c r="GC26" i="3"/>
  <c r="FZ26" i="3"/>
  <c r="FW26" i="3"/>
  <c r="FT26" i="3"/>
  <c r="FQ26" i="3"/>
  <c r="FN26" i="3"/>
  <c r="FK26" i="3"/>
  <c r="FH26" i="3"/>
  <c r="FE26" i="3"/>
  <c r="FB26" i="3"/>
  <c r="EY26" i="3"/>
  <c r="EV26" i="3"/>
  <c r="ES26" i="3"/>
  <c r="EP26" i="3"/>
  <c r="EM26" i="3"/>
  <c r="EJ26" i="3"/>
  <c r="EG26" i="3"/>
  <c r="ED26" i="3"/>
  <c r="GU25" i="3"/>
  <c r="GR25" i="3"/>
  <c r="GO25" i="3"/>
  <c r="GL25" i="3"/>
  <c r="GI25" i="3"/>
  <c r="GF25" i="3"/>
  <c r="GC25" i="3"/>
  <c r="FZ25" i="3"/>
  <c r="FW25" i="3"/>
  <c r="FT25" i="3"/>
  <c r="FQ25" i="3"/>
  <c r="FN25" i="3"/>
  <c r="FK25" i="3"/>
  <c r="FH25" i="3"/>
  <c r="FE25" i="3"/>
  <c r="FB25" i="3"/>
  <c r="EY25" i="3"/>
  <c r="EV25" i="3"/>
  <c r="ES25" i="3"/>
  <c r="EP25" i="3"/>
  <c r="EM25" i="3"/>
  <c r="EJ25" i="3"/>
  <c r="EG25" i="3"/>
  <c r="ED25" i="3"/>
  <c r="GU24" i="3"/>
  <c r="GR24" i="3"/>
  <c r="GO24" i="3"/>
  <c r="GL24" i="3"/>
  <c r="GI24" i="3"/>
  <c r="GF24" i="3"/>
  <c r="GC24" i="3"/>
  <c r="FZ24" i="3"/>
  <c r="FW24" i="3"/>
  <c r="FT24" i="3"/>
  <c r="FQ24" i="3"/>
  <c r="FN24" i="3"/>
  <c r="FK24" i="3"/>
  <c r="FH24" i="3"/>
  <c r="FE24" i="3"/>
  <c r="FB24" i="3"/>
  <c r="EY24" i="3"/>
  <c r="EV24" i="3"/>
  <c r="ES24" i="3"/>
  <c r="EP24" i="3"/>
  <c r="EM24" i="3"/>
  <c r="EJ24" i="3"/>
  <c r="EG24" i="3"/>
  <c r="ED24" i="3"/>
  <c r="GU23" i="3"/>
  <c r="GR23" i="3"/>
  <c r="GO23" i="3"/>
  <c r="GL23" i="3"/>
  <c r="GI23" i="3"/>
  <c r="GF23" i="3"/>
  <c r="GC23" i="3"/>
  <c r="FZ23" i="3"/>
  <c r="FW23" i="3"/>
  <c r="FT23" i="3"/>
  <c r="FQ23" i="3"/>
  <c r="FN23" i="3"/>
  <c r="FK23" i="3"/>
  <c r="FH23" i="3"/>
  <c r="FE23" i="3"/>
  <c r="FB23" i="3"/>
  <c r="EY23" i="3"/>
  <c r="EV23" i="3"/>
  <c r="ES23" i="3"/>
  <c r="EP23" i="3"/>
  <c r="EM23" i="3"/>
  <c r="EJ23" i="3"/>
  <c r="EG23" i="3"/>
  <c r="ED23" i="3"/>
  <c r="B1" i="7" l="1"/>
  <c r="R12" i="14" l="1"/>
  <c r="R13" i="14"/>
  <c r="R14" i="14"/>
  <c r="R15" i="14"/>
  <c r="R16" i="14"/>
  <c r="R17" i="14"/>
  <c r="R18" i="14"/>
  <c r="R19" i="14"/>
  <c r="R20" i="14"/>
  <c r="R21" i="14"/>
  <c r="R22" i="14"/>
  <c r="R23" i="14"/>
  <c r="R24" i="14"/>
  <c r="R25" i="14"/>
  <c r="R26" i="14"/>
  <c r="R27" i="14"/>
  <c r="BB11" i="3" l="1"/>
  <c r="AY11" i="3"/>
  <c r="AW11" i="3"/>
  <c r="AV11" i="3"/>
  <c r="AS11" i="3"/>
  <c r="A9" i="14"/>
  <c r="A8" i="14"/>
  <c r="A7" i="14"/>
  <c r="A6" i="14"/>
  <c r="E6" i="14" s="1"/>
  <c r="A5" i="14"/>
  <c r="O7" i="14" s="1"/>
  <c r="DL4" i="3" s="1"/>
  <c r="A4" i="14"/>
  <c r="O6" i="14" s="1"/>
  <c r="DL3" i="3" s="1"/>
  <c r="A3" i="14"/>
  <c r="O5" i="14" s="1"/>
  <c r="A2" i="14"/>
  <c r="O4" i="14" s="1"/>
  <c r="K2" i="14" l="1"/>
  <c r="E4" i="14"/>
  <c r="DN2" i="3"/>
  <c r="DL2" i="3"/>
  <c r="DL1" i="3"/>
  <c r="DN1" i="3"/>
  <c r="E5" i="14"/>
  <c r="DN4" i="3"/>
  <c r="DN3" i="3"/>
  <c r="O11" i="14"/>
  <c r="E9" i="14"/>
  <c r="O10" i="14"/>
  <c r="E8" i="14"/>
  <c r="O9" i="14"/>
  <c r="E7" i="14"/>
  <c r="O8" i="14"/>
  <c r="B2" i="10" l="1"/>
  <c r="B5" i="10"/>
  <c r="B3" i="10"/>
  <c r="B4" i="10"/>
  <c r="DL6" i="3"/>
  <c r="DN6" i="3"/>
  <c r="DL7" i="3"/>
  <c r="DN7" i="3"/>
  <c r="DL8" i="3"/>
  <c r="DN8" i="3"/>
  <c r="DL5" i="3"/>
  <c r="DN5" i="3"/>
  <c r="DR18" i="3"/>
  <c r="B9" i="10" l="1"/>
  <c r="B6" i="10"/>
  <c r="B8" i="10"/>
  <c r="B7" i="10"/>
  <c r="T3" i="3"/>
  <c r="W3" i="3"/>
  <c r="Z3" i="3"/>
  <c r="AC3" i="3"/>
  <c r="AF3" i="3"/>
  <c r="N3" i="3"/>
  <c r="Q3" i="3"/>
  <c r="BL1" i="12"/>
  <c r="AT1" i="12"/>
  <c r="AQ1" i="12"/>
  <c r="AN1" i="12"/>
  <c r="AK1" i="12"/>
  <c r="AH1" i="12"/>
  <c r="AE1" i="12"/>
  <c r="AB1" i="12"/>
  <c r="AW1" i="12" s="1"/>
  <c r="Y1" i="12"/>
  <c r="FB130" i="3" s="1"/>
  <c r="FD4" i="3" s="1"/>
  <c r="GO130" i="3" l="1"/>
  <c r="GQ4" i="3" s="1"/>
  <c r="A23" i="14"/>
  <c r="O25" i="14" s="1"/>
  <c r="BA3" i="3"/>
  <c r="FT130" i="3"/>
  <c r="FV4" i="3" s="1"/>
  <c r="A15" i="14"/>
  <c r="O17" i="14" s="1"/>
  <c r="FQ130" i="3"/>
  <c r="FS4" i="3" s="1"/>
  <c r="BI1" i="12"/>
  <c r="BS3" i="3" s="1"/>
  <c r="AR3" i="3"/>
  <c r="FK130" i="3"/>
  <c r="FM4" i="3" s="1"/>
  <c r="AO3" i="3"/>
  <c r="FH130" i="3"/>
  <c r="FJ4" i="3" s="1"/>
  <c r="BO1" i="12"/>
  <c r="FW130" i="3"/>
  <c r="FY4" i="3" s="1"/>
  <c r="A17" i="14"/>
  <c r="A14" i="14"/>
  <c r="O16" i="14" s="1"/>
  <c r="FN130" i="3"/>
  <c r="FP4" i="3" s="1"/>
  <c r="AU3" i="3"/>
  <c r="A18" i="14"/>
  <c r="O20" i="14" s="1"/>
  <c r="FZ130" i="3"/>
  <c r="GB4" i="3" s="1"/>
  <c r="A11" i="14"/>
  <c r="O13" i="14" s="1"/>
  <c r="FE130" i="3"/>
  <c r="FG4" i="3" s="1"/>
  <c r="CJ3" i="3"/>
  <c r="IG1" i="3" s="1"/>
  <c r="IH5" i="3" s="1"/>
  <c r="BV3" i="3"/>
  <c r="BF1" i="12"/>
  <c r="AX3" i="3"/>
  <c r="BR1" i="12"/>
  <c r="GU130" i="3" s="1"/>
  <c r="GW4" i="3" s="1"/>
  <c r="A10" i="14"/>
  <c r="O12" i="14" s="1"/>
  <c r="BC1" i="12"/>
  <c r="GF130" i="3" s="1"/>
  <c r="GH4" i="3" s="1"/>
  <c r="A13" i="14"/>
  <c r="O15" i="14" s="1"/>
  <c r="AL3" i="3"/>
  <c r="BG3" i="3"/>
  <c r="AI3" i="3"/>
  <c r="A16" i="14"/>
  <c r="O18" i="14" s="1"/>
  <c r="BD3" i="3"/>
  <c r="AZ1" i="12"/>
  <c r="GC130" i="3" s="1"/>
  <c r="GE4" i="3" s="1"/>
  <c r="A12" i="14"/>
  <c r="O14" i="14" s="1"/>
  <c r="BY3" i="3"/>
  <c r="C3" i="14"/>
  <c r="A22" i="14" l="1"/>
  <c r="O24" i="14" s="1"/>
  <c r="GL130" i="3"/>
  <c r="GN4" i="3" s="1"/>
  <c r="GR130" i="3"/>
  <c r="GT4" i="3" s="1"/>
  <c r="A24" i="14"/>
  <c r="O26" i="14" s="1"/>
  <c r="A21" i="14"/>
  <c r="O23" i="14" s="1"/>
  <c r="GI130" i="3"/>
  <c r="GK4" i="3" s="1"/>
  <c r="DI2" i="3"/>
  <c r="BP3" i="3"/>
  <c r="A19" i="14"/>
  <c r="O21" i="14" s="1"/>
  <c r="BJ3" i="3"/>
  <c r="A20" i="14"/>
  <c r="O22" i="14" s="1"/>
  <c r="BM3" i="3"/>
  <c r="O19" i="14"/>
  <c r="A25" i="14"/>
  <c r="O27" i="14" s="1"/>
  <c r="CB3" i="3"/>
  <c r="B3" i="15"/>
  <c r="B2" i="15"/>
  <c r="E3" i="14"/>
  <c r="N2" i="14"/>
  <c r="M2" i="14"/>
  <c r="E2" i="14" l="1"/>
  <c r="O2" i="14"/>
  <c r="CZ6" i="3" l="1"/>
  <c r="DB6" i="3" l="1"/>
  <c r="CX6" i="3"/>
  <c r="CZ5" i="3"/>
  <c r="B2" i="11" s="1"/>
  <c r="K3" i="3"/>
  <c r="CG3" i="3" s="1"/>
  <c r="IC1" i="3" l="1"/>
  <c r="IB5" i="3" s="1"/>
  <c r="CG7" i="3"/>
  <c r="CZ7" i="3"/>
  <c r="B4" i="11" s="1"/>
  <c r="D3" i="3"/>
  <c r="DB3" i="3"/>
  <c r="B6" i="11" s="1"/>
  <c r="DD3" i="3"/>
  <c r="B3" i="13" s="1"/>
  <c r="DD5" i="3"/>
  <c r="B5" i="13" s="1"/>
  <c r="DD2" i="3"/>
  <c r="B2" i="13" s="1"/>
  <c r="B3" i="11"/>
  <c r="DB5" i="3"/>
  <c r="B8" i="11" s="1"/>
  <c r="DB4" i="3"/>
  <c r="B7" i="11" s="1"/>
  <c r="B9" i="11"/>
  <c r="DB7" i="3"/>
  <c r="B10" i="11" s="1"/>
  <c r="DB2" i="3"/>
  <c r="B5" i="11" s="1"/>
  <c r="CZ4" i="3"/>
  <c r="DD7" i="3" l="1"/>
  <c r="B7" i="13" s="1"/>
  <c r="DD6" i="3"/>
  <c r="B6" i="13" s="1"/>
  <c r="DD4" i="3"/>
  <c r="B4" i="13" s="1"/>
  <c r="CZ3" i="3"/>
  <c r="CZ2" i="3"/>
  <c r="CX7" i="3"/>
  <c r="CX5" i="3"/>
  <c r="CX4" i="3"/>
  <c r="CX3" i="3"/>
  <c r="CX2" i="3"/>
  <c r="E1" i="7" l="1"/>
  <c r="AX156" i="3" l="1"/>
  <c r="FQ27" i="3" s="1"/>
  <c r="EV27" i="3"/>
  <c r="FE27" i="3"/>
  <c r="C1" i="8" l="1"/>
  <c r="K128" i="3"/>
  <c r="IB3" i="3" s="1"/>
  <c r="CB149" i="5"/>
  <c r="BY149" i="5"/>
  <c r="BV149" i="5"/>
  <c r="BS149" i="5"/>
  <c r="BP149" i="5"/>
  <c r="BM149" i="5"/>
  <c r="BJ149" i="5"/>
  <c r="BG149" i="5"/>
  <c r="BD149" i="5"/>
  <c r="BA149" i="5"/>
  <c r="AX149" i="5"/>
  <c r="AU149" i="5"/>
  <c r="AR149" i="5"/>
  <c r="AO149" i="5"/>
  <c r="AL149" i="5"/>
  <c r="AI149" i="5"/>
  <c r="AF149" i="5"/>
  <c r="AC149" i="5"/>
  <c r="Z149" i="5"/>
  <c r="W149" i="5"/>
  <c r="T149" i="5"/>
  <c r="Q149" i="5"/>
  <c r="N149" i="5"/>
  <c r="CB148" i="5"/>
  <c r="BY148" i="5"/>
  <c r="BV148" i="5"/>
  <c r="BS148" i="5"/>
  <c r="BP148" i="5"/>
  <c r="BM148" i="5"/>
  <c r="BJ148" i="5"/>
  <c r="BG148" i="5"/>
  <c r="BD148" i="5"/>
  <c r="BA148" i="5"/>
  <c r="AX148" i="5"/>
  <c r="AU148" i="5"/>
  <c r="AR148" i="5"/>
  <c r="AO148" i="5"/>
  <c r="AL148" i="5"/>
  <c r="AI148" i="5"/>
  <c r="AF148" i="5"/>
  <c r="AC148" i="5"/>
  <c r="Z148" i="5"/>
  <c r="W148" i="5"/>
  <c r="T148" i="5"/>
  <c r="Q148" i="5"/>
  <c r="N148" i="5"/>
  <c r="CB147" i="5"/>
  <c r="BY147" i="5"/>
  <c r="BV147" i="5"/>
  <c r="BS147" i="5"/>
  <c r="BP147" i="5"/>
  <c r="BM147" i="5"/>
  <c r="BJ147" i="5"/>
  <c r="BG147" i="5"/>
  <c r="BD147" i="5"/>
  <c r="BA147" i="5"/>
  <c r="AX147" i="5"/>
  <c r="AU147" i="5"/>
  <c r="AR147" i="5"/>
  <c r="AO147" i="5"/>
  <c r="AL147" i="5"/>
  <c r="AI147" i="5"/>
  <c r="AF147" i="5"/>
  <c r="AC147" i="5"/>
  <c r="Z147" i="5"/>
  <c r="W147" i="5"/>
  <c r="T147" i="5"/>
  <c r="Q147" i="5"/>
  <c r="N147" i="5"/>
  <c r="CB146" i="5"/>
  <c r="BY146" i="5"/>
  <c r="BV146" i="5"/>
  <c r="BS146" i="5"/>
  <c r="BP146" i="5"/>
  <c r="BM146" i="5"/>
  <c r="BJ146" i="5"/>
  <c r="BG146" i="5"/>
  <c r="BD146" i="5"/>
  <c r="BA146" i="5"/>
  <c r="AX146" i="5"/>
  <c r="AU146" i="5"/>
  <c r="AR146" i="5"/>
  <c r="AO146" i="5"/>
  <c r="AL146" i="5"/>
  <c r="AI146" i="5"/>
  <c r="AF146" i="5"/>
  <c r="AC146" i="5"/>
  <c r="Z146" i="5"/>
  <c r="W146" i="5"/>
  <c r="T146" i="5"/>
  <c r="Q146" i="5"/>
  <c r="N146" i="5"/>
  <c r="CB145" i="5"/>
  <c r="BY145" i="5"/>
  <c r="BV145" i="5"/>
  <c r="BS145" i="5"/>
  <c r="BP145" i="5"/>
  <c r="BM145" i="5"/>
  <c r="BJ145" i="5"/>
  <c r="BG145" i="5"/>
  <c r="BD145" i="5"/>
  <c r="BA145" i="5"/>
  <c r="AX145" i="5"/>
  <c r="AU145" i="5"/>
  <c r="AR145" i="5"/>
  <c r="AO145" i="5"/>
  <c r="AL145" i="5"/>
  <c r="AI145" i="5"/>
  <c r="AF145" i="5"/>
  <c r="AC145" i="5"/>
  <c r="Z145" i="5"/>
  <c r="W145" i="5"/>
  <c r="T145" i="5"/>
  <c r="Q145" i="5"/>
  <c r="N145" i="5"/>
  <c r="CB144" i="5"/>
  <c r="BY144" i="5"/>
  <c r="BV144" i="5"/>
  <c r="BS144" i="5"/>
  <c r="BP144" i="5"/>
  <c r="BM144" i="5"/>
  <c r="BJ144" i="5"/>
  <c r="BG144" i="5"/>
  <c r="BD144" i="5"/>
  <c r="BA144" i="5"/>
  <c r="AX144" i="5"/>
  <c r="AU144" i="5"/>
  <c r="AR144" i="5"/>
  <c r="AO144" i="5"/>
  <c r="AL144" i="5"/>
  <c r="AI144" i="5"/>
  <c r="AF144" i="5"/>
  <c r="AC144" i="5"/>
  <c r="Z144" i="5"/>
  <c r="W144" i="5"/>
  <c r="T144" i="5"/>
  <c r="Q144" i="5"/>
  <c r="N144" i="5"/>
  <c r="CB143" i="5"/>
  <c r="BY143" i="5"/>
  <c r="BV143" i="5"/>
  <c r="BS143" i="5"/>
  <c r="BP143" i="5"/>
  <c r="BM143" i="5"/>
  <c r="BJ143" i="5"/>
  <c r="BG143" i="5"/>
  <c r="BD143" i="5"/>
  <c r="BA143" i="5"/>
  <c r="AX143" i="5"/>
  <c r="AU143" i="5"/>
  <c r="AR143" i="5"/>
  <c r="AO143" i="5"/>
  <c r="AL143" i="5"/>
  <c r="AI143" i="5"/>
  <c r="AF143" i="5"/>
  <c r="AC143" i="5"/>
  <c r="Z143" i="5"/>
  <c r="W143" i="5"/>
  <c r="T143" i="5"/>
  <c r="Q143" i="5"/>
  <c r="N143" i="5"/>
  <c r="CB142" i="5"/>
  <c r="BY142" i="5"/>
  <c r="BV142" i="5"/>
  <c r="BS142" i="5"/>
  <c r="BP142" i="5"/>
  <c r="BM142" i="5"/>
  <c r="BJ142" i="5"/>
  <c r="BG142" i="5"/>
  <c r="BD142" i="5"/>
  <c r="BA142" i="5"/>
  <c r="AX142" i="5"/>
  <c r="AU142" i="5"/>
  <c r="AR142" i="5"/>
  <c r="AO142" i="5"/>
  <c r="AL142" i="5"/>
  <c r="AI142" i="5"/>
  <c r="AF142" i="5"/>
  <c r="AC142" i="5"/>
  <c r="Z142" i="5"/>
  <c r="W142" i="5"/>
  <c r="T142" i="5"/>
  <c r="Q142" i="5"/>
  <c r="N142" i="5"/>
  <c r="CB141" i="5"/>
  <c r="BY141" i="5"/>
  <c r="BV141" i="5"/>
  <c r="BS141" i="5"/>
  <c r="BP141" i="5"/>
  <c r="BM141" i="5"/>
  <c r="BJ141" i="5"/>
  <c r="BG141" i="5"/>
  <c r="BD141" i="5"/>
  <c r="BA141" i="5"/>
  <c r="AX141" i="5"/>
  <c r="AU141" i="5"/>
  <c r="AR141" i="5"/>
  <c r="AO141" i="5"/>
  <c r="AL141" i="5"/>
  <c r="AI141" i="5"/>
  <c r="AF141" i="5"/>
  <c r="AC141" i="5"/>
  <c r="Z141" i="5"/>
  <c r="W141" i="5"/>
  <c r="T141" i="5"/>
  <c r="Q141" i="5"/>
  <c r="N141" i="5"/>
  <c r="CB140" i="5"/>
  <c r="BY140" i="5"/>
  <c r="BV140" i="5"/>
  <c r="BS140" i="5"/>
  <c r="BP140" i="5"/>
  <c r="BM140" i="5"/>
  <c r="BJ140" i="5"/>
  <c r="BG140" i="5"/>
  <c r="BD140" i="5"/>
  <c r="BA140" i="5"/>
  <c r="AX140" i="5"/>
  <c r="AU140" i="5"/>
  <c r="AR140" i="5"/>
  <c r="AO140" i="5"/>
  <c r="AL140" i="5"/>
  <c r="AI140" i="5"/>
  <c r="AF140" i="5"/>
  <c r="AC140" i="5"/>
  <c r="Z140" i="5"/>
  <c r="W140" i="5"/>
  <c r="T140" i="5"/>
  <c r="Q140" i="5"/>
  <c r="N140" i="5"/>
  <c r="CB139" i="5"/>
  <c r="BY139" i="5"/>
  <c r="BV139" i="5"/>
  <c r="BS139" i="5"/>
  <c r="BP139" i="5"/>
  <c r="BM139" i="5"/>
  <c r="BJ139" i="5"/>
  <c r="BG139" i="5"/>
  <c r="BD139" i="5"/>
  <c r="BA139" i="5"/>
  <c r="AX139" i="5"/>
  <c r="AU139" i="5"/>
  <c r="AR139" i="5"/>
  <c r="AO139" i="5"/>
  <c r="AL139" i="5"/>
  <c r="AI139" i="5"/>
  <c r="AF139" i="5"/>
  <c r="AC139" i="5"/>
  <c r="Z139" i="5"/>
  <c r="W139" i="5"/>
  <c r="T139" i="5"/>
  <c r="Q139" i="5"/>
  <c r="N139" i="5"/>
  <c r="CB138" i="5"/>
  <c r="BY138" i="5"/>
  <c r="BV138" i="5"/>
  <c r="BS138" i="5"/>
  <c r="BP138" i="5"/>
  <c r="BM138" i="5"/>
  <c r="BJ138" i="5"/>
  <c r="BG138" i="5"/>
  <c r="BD138" i="5"/>
  <c r="BA138" i="5"/>
  <c r="AX138" i="5"/>
  <c r="AU138" i="5"/>
  <c r="AR138" i="5"/>
  <c r="AO138" i="5"/>
  <c r="AL138" i="5"/>
  <c r="AI138" i="5"/>
  <c r="AF138" i="5"/>
  <c r="AC138" i="5"/>
  <c r="Z138" i="5"/>
  <c r="W138" i="5"/>
  <c r="T138" i="5"/>
  <c r="Q138" i="5"/>
  <c r="N138" i="5"/>
  <c r="CB137" i="5"/>
  <c r="BY137" i="5"/>
  <c r="BV137" i="5"/>
  <c r="BS137" i="5"/>
  <c r="BP137" i="5"/>
  <c r="BM137" i="5"/>
  <c r="BJ137" i="5"/>
  <c r="BG137" i="5"/>
  <c r="BD137" i="5"/>
  <c r="BA137" i="5"/>
  <c r="AX137" i="5"/>
  <c r="AU137" i="5"/>
  <c r="AR137" i="5"/>
  <c r="AO137" i="5"/>
  <c r="AL137" i="5"/>
  <c r="AI137" i="5"/>
  <c r="AF137" i="5"/>
  <c r="AC137" i="5"/>
  <c r="Z137" i="5"/>
  <c r="W137" i="5"/>
  <c r="T137" i="5"/>
  <c r="Q137" i="5"/>
  <c r="N137" i="5"/>
  <c r="CB136" i="5"/>
  <c r="BY136" i="5"/>
  <c r="BV136" i="5"/>
  <c r="BS136" i="5"/>
  <c r="BP136" i="5"/>
  <c r="BM136" i="5"/>
  <c r="BJ136" i="5"/>
  <c r="BG136" i="5"/>
  <c r="BD136" i="5"/>
  <c r="BA136" i="5"/>
  <c r="AX136" i="5"/>
  <c r="AU136" i="5"/>
  <c r="AR136" i="5"/>
  <c r="AO136" i="5"/>
  <c r="AL136" i="5"/>
  <c r="AI136" i="5"/>
  <c r="AF136" i="5"/>
  <c r="AC136" i="5"/>
  <c r="Z136" i="5"/>
  <c r="W136" i="5"/>
  <c r="T136" i="5"/>
  <c r="Q136" i="5"/>
  <c r="N136" i="5"/>
  <c r="CB135" i="5"/>
  <c r="BY135" i="5"/>
  <c r="BV135" i="5"/>
  <c r="BS135" i="5"/>
  <c r="BP135" i="5"/>
  <c r="BM135" i="5"/>
  <c r="BJ135" i="5"/>
  <c r="BG135" i="5"/>
  <c r="BD135" i="5"/>
  <c r="BA135" i="5"/>
  <c r="AX135" i="5"/>
  <c r="AU135" i="5"/>
  <c r="AR135" i="5"/>
  <c r="AO135" i="5"/>
  <c r="AL135" i="5"/>
  <c r="AI135" i="5"/>
  <c r="AF135" i="5"/>
  <c r="AC135" i="5"/>
  <c r="Z135" i="5"/>
  <c r="W135" i="5"/>
  <c r="T135" i="5"/>
  <c r="Q135" i="5"/>
  <c r="N135" i="5"/>
  <c r="CB134" i="5"/>
  <c r="BY134" i="5"/>
  <c r="BV134" i="5"/>
  <c r="BS134" i="5"/>
  <c r="BP134" i="5"/>
  <c r="BM134" i="5"/>
  <c r="BJ134" i="5"/>
  <c r="BG134" i="5"/>
  <c r="BD134" i="5"/>
  <c r="BA134" i="5"/>
  <c r="AX134" i="5"/>
  <c r="AU134" i="5"/>
  <c r="AR134" i="5"/>
  <c r="AO134" i="5"/>
  <c r="AL134" i="5"/>
  <c r="AI134" i="5"/>
  <c r="AF134" i="5"/>
  <c r="AC134" i="5"/>
  <c r="Z134" i="5"/>
  <c r="W134" i="5"/>
  <c r="T134" i="5"/>
  <c r="Q134" i="5"/>
  <c r="N134" i="5"/>
  <c r="CB133" i="5"/>
  <c r="BY133" i="5"/>
  <c r="BV133" i="5"/>
  <c r="BS133" i="5"/>
  <c r="BP133" i="5"/>
  <c r="BM133" i="5"/>
  <c r="BJ133" i="5"/>
  <c r="BG133" i="5"/>
  <c r="BD133" i="5"/>
  <c r="BA133" i="5"/>
  <c r="AX133" i="5"/>
  <c r="AU133" i="5"/>
  <c r="AR133" i="5"/>
  <c r="AO133" i="5"/>
  <c r="AL133" i="5"/>
  <c r="AI133" i="5"/>
  <c r="AF133" i="5"/>
  <c r="AC133" i="5"/>
  <c r="Z133" i="5"/>
  <c r="W133" i="5"/>
  <c r="T133" i="5"/>
  <c r="Q133" i="5"/>
  <c r="N133" i="5"/>
  <c r="CB132" i="5"/>
  <c r="BY132" i="5"/>
  <c r="BV132" i="5"/>
  <c r="BS132" i="5"/>
  <c r="BP132" i="5"/>
  <c r="BM132" i="5"/>
  <c r="BJ132" i="5"/>
  <c r="BG132" i="5"/>
  <c r="BD132" i="5"/>
  <c r="BA132" i="5"/>
  <c r="AX132" i="5"/>
  <c r="AU132" i="5"/>
  <c r="AR132" i="5"/>
  <c r="AO132" i="5"/>
  <c r="AL132" i="5"/>
  <c r="AI132" i="5"/>
  <c r="AF132" i="5"/>
  <c r="AC132" i="5"/>
  <c r="Z132" i="5"/>
  <c r="W132" i="5"/>
  <c r="T132" i="5"/>
  <c r="Q132" i="5"/>
  <c r="N132" i="5"/>
  <c r="CB131" i="5"/>
  <c r="BY131" i="5"/>
  <c r="BV131" i="5"/>
  <c r="BS131" i="5"/>
  <c r="BP131" i="5"/>
  <c r="BM131" i="5"/>
  <c r="BJ131" i="5"/>
  <c r="BG131" i="5"/>
  <c r="BD131" i="5"/>
  <c r="BA131" i="5"/>
  <c r="AX131" i="5"/>
  <c r="AU131" i="5"/>
  <c r="AR131" i="5"/>
  <c r="AO131" i="5"/>
  <c r="AL131" i="5"/>
  <c r="AI131" i="5"/>
  <c r="AF131" i="5"/>
  <c r="AC131" i="5"/>
  <c r="Z131" i="5"/>
  <c r="W131" i="5"/>
  <c r="T131" i="5"/>
  <c r="Q131" i="5"/>
  <c r="N131" i="5"/>
  <c r="CB130" i="5"/>
  <c r="BY130" i="5"/>
  <c r="BV130" i="5"/>
  <c r="BS130" i="5"/>
  <c r="BP130" i="5"/>
  <c r="BM130" i="5"/>
  <c r="BJ130" i="5"/>
  <c r="BG130" i="5"/>
  <c r="BD130" i="5"/>
  <c r="BA130" i="5"/>
  <c r="AX130" i="5"/>
  <c r="AU130" i="5"/>
  <c r="AR130" i="5"/>
  <c r="AO130" i="5"/>
  <c r="AL130" i="5"/>
  <c r="AI130" i="5"/>
  <c r="AF130" i="5"/>
  <c r="AC130" i="5"/>
  <c r="Z130" i="5"/>
  <c r="W130" i="5"/>
  <c r="T130" i="5"/>
  <c r="Q130" i="5"/>
  <c r="N130" i="5"/>
  <c r="CB129" i="5"/>
  <c r="BY129" i="5"/>
  <c r="BV129" i="5"/>
  <c r="BS129" i="5"/>
  <c r="BP129" i="5"/>
  <c r="BM129" i="5"/>
  <c r="BJ129" i="5"/>
  <c r="BG129" i="5"/>
  <c r="BD129" i="5"/>
  <c r="BA129" i="5"/>
  <c r="AX129" i="5"/>
  <c r="AU129" i="5"/>
  <c r="AR129" i="5"/>
  <c r="AO129" i="5"/>
  <c r="AL129" i="5"/>
  <c r="AI129" i="5"/>
  <c r="AF129" i="5"/>
  <c r="AC129" i="5"/>
  <c r="Z129" i="5"/>
  <c r="W129" i="5"/>
  <c r="T129" i="5"/>
  <c r="Q129" i="5"/>
  <c r="N129" i="5"/>
  <c r="CB150" i="3"/>
  <c r="GU21" i="3" s="1"/>
  <c r="BY150" i="3"/>
  <c r="GR21" i="3" s="1"/>
  <c r="BV150" i="3"/>
  <c r="GO21" i="3" s="1"/>
  <c r="BS150" i="3"/>
  <c r="GL21" i="3" s="1"/>
  <c r="BP150" i="3"/>
  <c r="GI21" i="3" s="1"/>
  <c r="BM150" i="3"/>
  <c r="GF21" i="3" s="1"/>
  <c r="CB149" i="3"/>
  <c r="GU20" i="3" s="1"/>
  <c r="BY149" i="3"/>
  <c r="GR20" i="3" s="1"/>
  <c r="BV149" i="3"/>
  <c r="GO20" i="3" s="1"/>
  <c r="BS149" i="3"/>
  <c r="GL20" i="3" s="1"/>
  <c r="BP149" i="3"/>
  <c r="GI20" i="3" s="1"/>
  <c r="BM149" i="3"/>
  <c r="GF20" i="3" s="1"/>
  <c r="CB148" i="3"/>
  <c r="GU19" i="3" s="1"/>
  <c r="BY148" i="3"/>
  <c r="GR19" i="3" s="1"/>
  <c r="BV148" i="3"/>
  <c r="GO19" i="3" s="1"/>
  <c r="BS148" i="3"/>
  <c r="GL19" i="3" s="1"/>
  <c r="BP148" i="3"/>
  <c r="GI19" i="3" s="1"/>
  <c r="BM148" i="3"/>
  <c r="GF19" i="3" s="1"/>
  <c r="CB147" i="3"/>
  <c r="GU18" i="3" s="1"/>
  <c r="BY147" i="3"/>
  <c r="GR18" i="3" s="1"/>
  <c r="BV147" i="3"/>
  <c r="GO18" i="3" s="1"/>
  <c r="BS147" i="3"/>
  <c r="GL18" i="3" s="1"/>
  <c r="BP147" i="3"/>
  <c r="GI18" i="3" s="1"/>
  <c r="BM147" i="3"/>
  <c r="GF18" i="3" s="1"/>
  <c r="CB146" i="3"/>
  <c r="GU17" i="3" s="1"/>
  <c r="BY146" i="3"/>
  <c r="GR17" i="3" s="1"/>
  <c r="BV146" i="3"/>
  <c r="GO17" i="3" s="1"/>
  <c r="BS146" i="3"/>
  <c r="GL17" i="3" s="1"/>
  <c r="BP146" i="3"/>
  <c r="GI17" i="3" s="1"/>
  <c r="BM146" i="3"/>
  <c r="GF17" i="3" s="1"/>
  <c r="CB145" i="3"/>
  <c r="GU16" i="3" s="1"/>
  <c r="BY145" i="3"/>
  <c r="GR16" i="3" s="1"/>
  <c r="BV145" i="3"/>
  <c r="GO16" i="3" s="1"/>
  <c r="BS145" i="3"/>
  <c r="GL16" i="3" s="1"/>
  <c r="BP145" i="3"/>
  <c r="GI16" i="3" s="1"/>
  <c r="BM145" i="3"/>
  <c r="GF16" i="3" s="1"/>
  <c r="CB144" i="3"/>
  <c r="GU15" i="3" s="1"/>
  <c r="BY144" i="3"/>
  <c r="GR15" i="3" s="1"/>
  <c r="BV144" i="3"/>
  <c r="GO15" i="3" s="1"/>
  <c r="BS144" i="3"/>
  <c r="GL15" i="3" s="1"/>
  <c r="BP144" i="3"/>
  <c r="GI15" i="3" s="1"/>
  <c r="BM144" i="3"/>
  <c r="GF15" i="3" s="1"/>
  <c r="CB143" i="3"/>
  <c r="GU14" i="3" s="1"/>
  <c r="BY143" i="3"/>
  <c r="GR14" i="3" s="1"/>
  <c r="BV143" i="3"/>
  <c r="GO14" i="3" s="1"/>
  <c r="BS143" i="3"/>
  <c r="GL14" i="3" s="1"/>
  <c r="BP143" i="3"/>
  <c r="GI14" i="3" s="1"/>
  <c r="BM143" i="3"/>
  <c r="GF14" i="3" s="1"/>
  <c r="CB142" i="3"/>
  <c r="GU13" i="3" s="1"/>
  <c r="BY142" i="3"/>
  <c r="GR13" i="3" s="1"/>
  <c r="BV142" i="3"/>
  <c r="GO13" i="3" s="1"/>
  <c r="BS142" i="3"/>
  <c r="GL13" i="3" s="1"/>
  <c r="BP142" i="3"/>
  <c r="GI13" i="3" s="1"/>
  <c r="BM142" i="3"/>
  <c r="GF13" i="3" s="1"/>
  <c r="CB141" i="3"/>
  <c r="GU12" i="3" s="1"/>
  <c r="BY141" i="3"/>
  <c r="GR12" i="3" s="1"/>
  <c r="BV141" i="3"/>
  <c r="GO12" i="3" s="1"/>
  <c r="BS141" i="3"/>
  <c r="GL12" i="3" s="1"/>
  <c r="BP141" i="3"/>
  <c r="GI12" i="3" s="1"/>
  <c r="BM141" i="3"/>
  <c r="GF12" i="3" s="1"/>
  <c r="CB140" i="3"/>
  <c r="GU11" i="3" s="1"/>
  <c r="BY140" i="3"/>
  <c r="GR11" i="3" s="1"/>
  <c r="BV140" i="3"/>
  <c r="GO11" i="3" s="1"/>
  <c r="BS140" i="3"/>
  <c r="GL11" i="3" s="1"/>
  <c r="BP140" i="3"/>
  <c r="GI11" i="3" s="1"/>
  <c r="BM140" i="3"/>
  <c r="GF11" i="3" s="1"/>
  <c r="CB139" i="3"/>
  <c r="GU10" i="3" s="1"/>
  <c r="BY139" i="3"/>
  <c r="GR10" i="3" s="1"/>
  <c r="BV139" i="3"/>
  <c r="GO10" i="3" s="1"/>
  <c r="BS139" i="3"/>
  <c r="GL10" i="3" s="1"/>
  <c r="BP139" i="3"/>
  <c r="GI10" i="3" s="1"/>
  <c r="BM139" i="3"/>
  <c r="GF10" i="3" s="1"/>
  <c r="CB138" i="3"/>
  <c r="GU9" i="3" s="1"/>
  <c r="BY138" i="3"/>
  <c r="GR9" i="3" s="1"/>
  <c r="BV138" i="3"/>
  <c r="GO9" i="3" s="1"/>
  <c r="BS138" i="3"/>
  <c r="GL9" i="3" s="1"/>
  <c r="BP138" i="3"/>
  <c r="GI9" i="3" s="1"/>
  <c r="BM138" i="3"/>
  <c r="GF9" i="3" s="1"/>
  <c r="CB137" i="3"/>
  <c r="GU8" i="3" s="1"/>
  <c r="BY137" i="3"/>
  <c r="GR8" i="3" s="1"/>
  <c r="BV137" i="3"/>
  <c r="GO8" i="3" s="1"/>
  <c r="BS137" i="3"/>
  <c r="GL8" i="3" s="1"/>
  <c r="BP137" i="3"/>
  <c r="GI8" i="3" s="1"/>
  <c r="BM137" i="3"/>
  <c r="GF8" i="3" s="1"/>
  <c r="CB136" i="3"/>
  <c r="GU7" i="3" s="1"/>
  <c r="BY136" i="3"/>
  <c r="GR7" i="3" s="1"/>
  <c r="BV136" i="3"/>
  <c r="GO7" i="3" s="1"/>
  <c r="BS136" i="3"/>
  <c r="GL7" i="3" s="1"/>
  <c r="BP136" i="3"/>
  <c r="GI7" i="3" s="1"/>
  <c r="BM136" i="3"/>
  <c r="GF7" i="3" s="1"/>
  <c r="CB135" i="3"/>
  <c r="GU6" i="3" s="1"/>
  <c r="BY135" i="3"/>
  <c r="GR6" i="3" s="1"/>
  <c r="BV135" i="3"/>
  <c r="GO6" i="3" s="1"/>
  <c r="BS135" i="3"/>
  <c r="GL6" i="3" s="1"/>
  <c r="BP135" i="3"/>
  <c r="GI6" i="3" s="1"/>
  <c r="BM135" i="3"/>
  <c r="GF6" i="3" s="1"/>
  <c r="CB134" i="3"/>
  <c r="GU5" i="3" s="1"/>
  <c r="BY134" i="3"/>
  <c r="GR5" i="3" s="1"/>
  <c r="BV134" i="3"/>
  <c r="GO5" i="3" s="1"/>
  <c r="BS134" i="3"/>
  <c r="GL5" i="3" s="1"/>
  <c r="BP134" i="3"/>
  <c r="GI5" i="3" s="1"/>
  <c r="BM134" i="3"/>
  <c r="GF5" i="3" s="1"/>
  <c r="CB133" i="3"/>
  <c r="GU4" i="3" s="1"/>
  <c r="BY133" i="3"/>
  <c r="GR4" i="3" s="1"/>
  <c r="BV133" i="3"/>
  <c r="GO4" i="3" s="1"/>
  <c r="BS133" i="3"/>
  <c r="GL4" i="3" s="1"/>
  <c r="BP133" i="3"/>
  <c r="GI4" i="3" s="1"/>
  <c r="BM133" i="3"/>
  <c r="GF4" i="3" s="1"/>
  <c r="CB132" i="3"/>
  <c r="GU3" i="3" s="1"/>
  <c r="BY132" i="3"/>
  <c r="GR3" i="3" s="1"/>
  <c r="BV132" i="3"/>
  <c r="GO3" i="3" s="1"/>
  <c r="BS132" i="3"/>
  <c r="GL3" i="3" s="1"/>
  <c r="BP132" i="3"/>
  <c r="GI3" i="3" s="1"/>
  <c r="BM132" i="3"/>
  <c r="GF3" i="3" s="1"/>
  <c r="CB131" i="3"/>
  <c r="GU2" i="3" s="1"/>
  <c r="BY131" i="3"/>
  <c r="GR2" i="3" s="1"/>
  <c r="BV131" i="3"/>
  <c r="GO2" i="3" s="1"/>
  <c r="BS131" i="3"/>
  <c r="GL2" i="3" s="1"/>
  <c r="BP131" i="3"/>
  <c r="GI2" i="3" s="1"/>
  <c r="BM131" i="3"/>
  <c r="GF2" i="3" s="1"/>
  <c r="CB130" i="3"/>
  <c r="GU1" i="3" s="1"/>
  <c r="BY130" i="3"/>
  <c r="GR1" i="3" s="1"/>
  <c r="BV130" i="3"/>
  <c r="GO1" i="3" s="1"/>
  <c r="BS130" i="3"/>
  <c r="GL1" i="3" s="1"/>
  <c r="BP130" i="3"/>
  <c r="GI1" i="3" s="1"/>
  <c r="BM130" i="3"/>
  <c r="GF1" i="3" s="1"/>
  <c r="BJ150" i="3"/>
  <c r="GC21" i="3" s="1"/>
  <c r="BG150" i="3"/>
  <c r="FZ21" i="3" s="1"/>
  <c r="BD150" i="3"/>
  <c r="FW21" i="3" s="1"/>
  <c r="BA150" i="3"/>
  <c r="FT21" i="3" s="1"/>
  <c r="AX150" i="3"/>
  <c r="FQ21" i="3" s="1"/>
  <c r="AU150" i="3"/>
  <c r="FN21" i="3" s="1"/>
  <c r="BJ149" i="3"/>
  <c r="GC20" i="3" s="1"/>
  <c r="BG149" i="3"/>
  <c r="FZ20" i="3" s="1"/>
  <c r="BD149" i="3"/>
  <c r="FW20" i="3" s="1"/>
  <c r="BA149" i="3"/>
  <c r="FT20" i="3" s="1"/>
  <c r="AX149" i="3"/>
  <c r="FQ20" i="3" s="1"/>
  <c r="AU149" i="3"/>
  <c r="FN20" i="3" s="1"/>
  <c r="BJ148" i="3"/>
  <c r="GC19" i="3" s="1"/>
  <c r="BG148" i="3"/>
  <c r="FZ19" i="3" s="1"/>
  <c r="BD148" i="3"/>
  <c r="FW19" i="3" s="1"/>
  <c r="BA148" i="3"/>
  <c r="FT19" i="3" s="1"/>
  <c r="AX148" i="3"/>
  <c r="FQ19" i="3" s="1"/>
  <c r="AU148" i="3"/>
  <c r="FN19" i="3" s="1"/>
  <c r="BJ147" i="3"/>
  <c r="GC18" i="3" s="1"/>
  <c r="BG147" i="3"/>
  <c r="FZ18" i="3" s="1"/>
  <c r="BD147" i="3"/>
  <c r="FW18" i="3" s="1"/>
  <c r="BA147" i="3"/>
  <c r="FT18" i="3" s="1"/>
  <c r="AX147" i="3"/>
  <c r="FQ18" i="3" s="1"/>
  <c r="AU147" i="3"/>
  <c r="FN18" i="3" s="1"/>
  <c r="BJ146" i="3"/>
  <c r="GC17" i="3" s="1"/>
  <c r="BG146" i="3"/>
  <c r="FZ17" i="3" s="1"/>
  <c r="BD146" i="3"/>
  <c r="FW17" i="3" s="1"/>
  <c r="BA146" i="3"/>
  <c r="FT17" i="3" s="1"/>
  <c r="AX146" i="3"/>
  <c r="FQ17" i="3" s="1"/>
  <c r="AU146" i="3"/>
  <c r="FN17" i="3" s="1"/>
  <c r="BJ145" i="3"/>
  <c r="GC16" i="3" s="1"/>
  <c r="BG145" i="3"/>
  <c r="FZ16" i="3" s="1"/>
  <c r="BD145" i="3"/>
  <c r="FW16" i="3" s="1"/>
  <c r="BA145" i="3"/>
  <c r="FT16" i="3" s="1"/>
  <c r="AX145" i="3"/>
  <c r="FQ16" i="3" s="1"/>
  <c r="AU145" i="3"/>
  <c r="FN16" i="3" s="1"/>
  <c r="BJ144" i="3"/>
  <c r="GC15" i="3" s="1"/>
  <c r="BG144" i="3"/>
  <c r="FZ15" i="3" s="1"/>
  <c r="BD144" i="3"/>
  <c r="FW15" i="3" s="1"/>
  <c r="BA144" i="3"/>
  <c r="FT15" i="3" s="1"/>
  <c r="AX144" i="3"/>
  <c r="FQ15" i="3" s="1"/>
  <c r="AU144" i="3"/>
  <c r="FN15" i="3" s="1"/>
  <c r="BJ143" i="3"/>
  <c r="GC14" i="3" s="1"/>
  <c r="BG143" i="3"/>
  <c r="FZ14" i="3" s="1"/>
  <c r="BD143" i="3"/>
  <c r="FW14" i="3" s="1"/>
  <c r="BA143" i="3"/>
  <c r="FT14" i="3" s="1"/>
  <c r="AX143" i="3"/>
  <c r="FQ14" i="3" s="1"/>
  <c r="AU143" i="3"/>
  <c r="FN14" i="3" s="1"/>
  <c r="BJ142" i="3"/>
  <c r="GC13" i="3" s="1"/>
  <c r="BG142" i="3"/>
  <c r="FZ13" i="3" s="1"/>
  <c r="BD142" i="3"/>
  <c r="FW13" i="3" s="1"/>
  <c r="BA142" i="3"/>
  <c r="FT13" i="3" s="1"/>
  <c r="AX142" i="3"/>
  <c r="FQ13" i="3" s="1"/>
  <c r="AU142" i="3"/>
  <c r="FN13" i="3" s="1"/>
  <c r="BJ141" i="3"/>
  <c r="GC12" i="3" s="1"/>
  <c r="BG141" i="3"/>
  <c r="FZ12" i="3" s="1"/>
  <c r="BD141" i="3"/>
  <c r="FW12" i="3" s="1"/>
  <c r="BA141" i="3"/>
  <c r="FT12" i="3" s="1"/>
  <c r="AX141" i="3"/>
  <c r="FQ12" i="3" s="1"/>
  <c r="AU141" i="3"/>
  <c r="FN12" i="3" s="1"/>
  <c r="BJ140" i="3"/>
  <c r="GC11" i="3" s="1"/>
  <c r="BG140" i="3"/>
  <c r="FZ11" i="3" s="1"/>
  <c r="BD140" i="3"/>
  <c r="FW11" i="3" s="1"/>
  <c r="BA140" i="3"/>
  <c r="FT11" i="3" s="1"/>
  <c r="AX140" i="3"/>
  <c r="FQ11" i="3" s="1"/>
  <c r="AU140" i="3"/>
  <c r="FN11" i="3" s="1"/>
  <c r="BJ139" i="3"/>
  <c r="GC10" i="3" s="1"/>
  <c r="BG139" i="3"/>
  <c r="FZ10" i="3" s="1"/>
  <c r="BD139" i="3"/>
  <c r="FW10" i="3" s="1"/>
  <c r="BA139" i="3"/>
  <c r="FT10" i="3" s="1"/>
  <c r="AX139" i="3"/>
  <c r="FQ10" i="3" s="1"/>
  <c r="AU139" i="3"/>
  <c r="FN10" i="3" s="1"/>
  <c r="BJ138" i="3"/>
  <c r="GC9" i="3" s="1"/>
  <c r="BG138" i="3"/>
  <c r="FZ9" i="3" s="1"/>
  <c r="BD138" i="3"/>
  <c r="FW9" i="3" s="1"/>
  <c r="BA138" i="3"/>
  <c r="FT9" i="3" s="1"/>
  <c r="AX138" i="3"/>
  <c r="FQ9" i="3" s="1"/>
  <c r="AU138" i="3"/>
  <c r="FN9" i="3" s="1"/>
  <c r="BJ137" i="3"/>
  <c r="GC8" i="3" s="1"/>
  <c r="BG137" i="3"/>
  <c r="FZ8" i="3" s="1"/>
  <c r="BD137" i="3"/>
  <c r="FW8" i="3" s="1"/>
  <c r="BA137" i="3"/>
  <c r="FT8" i="3" s="1"/>
  <c r="AX137" i="3"/>
  <c r="FQ8" i="3" s="1"/>
  <c r="AU137" i="3"/>
  <c r="FN8" i="3" s="1"/>
  <c r="BJ136" i="3"/>
  <c r="GC7" i="3" s="1"/>
  <c r="BG136" i="3"/>
  <c r="FZ7" i="3" s="1"/>
  <c r="BD136" i="3"/>
  <c r="FW7" i="3" s="1"/>
  <c r="BA136" i="3"/>
  <c r="FT7" i="3" s="1"/>
  <c r="AX136" i="3"/>
  <c r="FQ7" i="3" s="1"/>
  <c r="AU136" i="3"/>
  <c r="FN7" i="3" s="1"/>
  <c r="BJ135" i="3"/>
  <c r="GC6" i="3" s="1"/>
  <c r="BG135" i="3"/>
  <c r="FZ6" i="3" s="1"/>
  <c r="BD135" i="3"/>
  <c r="FW6" i="3" s="1"/>
  <c r="BA135" i="3"/>
  <c r="FT6" i="3" s="1"/>
  <c r="AX135" i="3"/>
  <c r="FQ6" i="3" s="1"/>
  <c r="AU135" i="3"/>
  <c r="FN6" i="3" s="1"/>
  <c r="BJ134" i="3"/>
  <c r="GC5" i="3" s="1"/>
  <c r="BG134" i="3"/>
  <c r="FZ5" i="3" s="1"/>
  <c r="BD134" i="3"/>
  <c r="FW5" i="3" s="1"/>
  <c r="BA134" i="3"/>
  <c r="FT5" i="3" s="1"/>
  <c r="AX134" i="3"/>
  <c r="FQ5" i="3" s="1"/>
  <c r="AU134" i="3"/>
  <c r="FN5" i="3" s="1"/>
  <c r="BJ133" i="3"/>
  <c r="GC4" i="3" s="1"/>
  <c r="BG133" i="3"/>
  <c r="FZ4" i="3" s="1"/>
  <c r="BD133" i="3"/>
  <c r="FW4" i="3" s="1"/>
  <c r="BA133" i="3"/>
  <c r="FT4" i="3" s="1"/>
  <c r="AX133" i="3"/>
  <c r="FQ4" i="3" s="1"/>
  <c r="AU133" i="3"/>
  <c r="FN4" i="3" s="1"/>
  <c r="BJ132" i="3"/>
  <c r="GC3" i="3" s="1"/>
  <c r="BG132" i="3"/>
  <c r="FZ3" i="3" s="1"/>
  <c r="BD132" i="3"/>
  <c r="FW3" i="3" s="1"/>
  <c r="BA132" i="3"/>
  <c r="FT3" i="3" s="1"/>
  <c r="AX132" i="3"/>
  <c r="FQ3" i="3" s="1"/>
  <c r="AU132" i="3"/>
  <c r="FN3" i="3" s="1"/>
  <c r="BJ131" i="3"/>
  <c r="GC2" i="3" s="1"/>
  <c r="BG131" i="3"/>
  <c r="FZ2" i="3" s="1"/>
  <c r="BD131" i="3"/>
  <c r="FW2" i="3" s="1"/>
  <c r="BA131" i="3"/>
  <c r="FT2" i="3" s="1"/>
  <c r="AX131" i="3"/>
  <c r="FQ2" i="3" s="1"/>
  <c r="AU131" i="3"/>
  <c r="FN2" i="3" s="1"/>
  <c r="BJ130" i="3"/>
  <c r="BG130" i="3"/>
  <c r="FZ1" i="3" s="1"/>
  <c r="BD130" i="3"/>
  <c r="FW1" i="3" s="1"/>
  <c r="BA130" i="3"/>
  <c r="FT1" i="3" s="1"/>
  <c r="AX130" i="3"/>
  <c r="FQ1" i="3" s="1"/>
  <c r="AU130" i="3"/>
  <c r="FN1" i="3" s="1"/>
  <c r="AR150" i="3"/>
  <c r="FK21" i="3" s="1"/>
  <c r="AO150" i="3"/>
  <c r="FH21" i="3" s="1"/>
  <c r="FE21" i="3"/>
  <c r="FB21" i="3"/>
  <c r="EY21" i="3"/>
  <c r="EV21" i="3"/>
  <c r="AR149" i="3"/>
  <c r="FK20" i="3" s="1"/>
  <c r="AO149" i="3"/>
  <c r="FH20" i="3" s="1"/>
  <c r="FE20" i="3"/>
  <c r="FB20" i="3"/>
  <c r="EY20" i="3"/>
  <c r="EV20" i="3"/>
  <c r="AR148" i="3"/>
  <c r="FK19" i="3" s="1"/>
  <c r="AO148" i="3"/>
  <c r="FH19" i="3" s="1"/>
  <c r="AL148" i="3"/>
  <c r="FE19" i="3" s="1"/>
  <c r="AI148" i="3"/>
  <c r="FB19" i="3" s="1"/>
  <c r="AF148" i="3"/>
  <c r="EY19" i="3" s="1"/>
  <c r="AC148" i="3"/>
  <c r="EV19" i="3" s="1"/>
  <c r="AR147" i="3"/>
  <c r="FK18" i="3" s="1"/>
  <c r="AO147" i="3"/>
  <c r="FH18" i="3" s="1"/>
  <c r="AL147" i="3"/>
  <c r="FE18" i="3" s="1"/>
  <c r="AI147" i="3"/>
  <c r="FB18" i="3" s="1"/>
  <c r="AF147" i="3"/>
  <c r="EY18" i="3" s="1"/>
  <c r="AC147" i="3"/>
  <c r="EV18" i="3" s="1"/>
  <c r="AR146" i="3"/>
  <c r="FK17" i="3" s="1"/>
  <c r="AO146" i="3"/>
  <c r="FH17" i="3" s="1"/>
  <c r="AL146" i="3"/>
  <c r="FE17" i="3" s="1"/>
  <c r="AI146" i="3"/>
  <c r="FB17" i="3" s="1"/>
  <c r="AF146" i="3"/>
  <c r="EY17" i="3" s="1"/>
  <c r="AC146" i="3"/>
  <c r="EV17" i="3" s="1"/>
  <c r="AR145" i="3"/>
  <c r="FK16" i="3" s="1"/>
  <c r="AO145" i="3"/>
  <c r="FH16" i="3" s="1"/>
  <c r="AL145" i="3"/>
  <c r="FE16" i="3" s="1"/>
  <c r="AI145" i="3"/>
  <c r="FB16" i="3" s="1"/>
  <c r="AF145" i="3"/>
  <c r="EY16" i="3" s="1"/>
  <c r="AC145" i="3"/>
  <c r="EV16" i="3" s="1"/>
  <c r="AR144" i="3"/>
  <c r="FK15" i="3" s="1"/>
  <c r="AO144" i="3"/>
  <c r="FH15" i="3" s="1"/>
  <c r="AL144" i="3"/>
  <c r="FE15" i="3" s="1"/>
  <c r="AI144" i="3"/>
  <c r="FB15" i="3" s="1"/>
  <c r="AF144" i="3"/>
  <c r="EY15" i="3" s="1"/>
  <c r="AC144" i="3"/>
  <c r="EV15" i="3" s="1"/>
  <c r="AR143" i="3"/>
  <c r="FK14" i="3" s="1"/>
  <c r="AO143" i="3"/>
  <c r="FH14" i="3" s="1"/>
  <c r="AL143" i="3"/>
  <c r="FE14" i="3" s="1"/>
  <c r="AI143" i="3"/>
  <c r="FB14" i="3" s="1"/>
  <c r="AF143" i="3"/>
  <c r="EY14" i="3" s="1"/>
  <c r="AC143" i="3"/>
  <c r="EV14" i="3" s="1"/>
  <c r="AR142" i="3"/>
  <c r="FK13" i="3" s="1"/>
  <c r="AO142" i="3"/>
  <c r="FH13" i="3" s="1"/>
  <c r="AL142" i="3"/>
  <c r="FE13" i="3" s="1"/>
  <c r="AI142" i="3"/>
  <c r="FB13" i="3" s="1"/>
  <c r="AF142" i="3"/>
  <c r="EY13" i="3" s="1"/>
  <c r="AC142" i="3"/>
  <c r="EV13" i="3" s="1"/>
  <c r="AR141" i="3"/>
  <c r="FK12" i="3" s="1"/>
  <c r="AO141" i="3"/>
  <c r="FH12" i="3" s="1"/>
  <c r="AL141" i="3"/>
  <c r="FE12" i="3" s="1"/>
  <c r="AI141" i="3"/>
  <c r="FB12" i="3" s="1"/>
  <c r="AF141" i="3"/>
  <c r="EY12" i="3" s="1"/>
  <c r="AC141" i="3"/>
  <c r="EV12" i="3" s="1"/>
  <c r="AR140" i="3"/>
  <c r="FK11" i="3" s="1"/>
  <c r="AO140" i="3"/>
  <c r="FH11" i="3" s="1"/>
  <c r="AL140" i="3"/>
  <c r="FE11" i="3" s="1"/>
  <c r="AI140" i="3"/>
  <c r="FB11" i="3" s="1"/>
  <c r="AF140" i="3"/>
  <c r="EY11" i="3" s="1"/>
  <c r="AC140" i="3"/>
  <c r="EV11" i="3" s="1"/>
  <c r="AR139" i="3"/>
  <c r="FK10" i="3" s="1"/>
  <c r="AO139" i="3"/>
  <c r="FH10" i="3" s="1"/>
  <c r="AL139" i="3"/>
  <c r="FE10" i="3" s="1"/>
  <c r="AI139" i="3"/>
  <c r="FB10" i="3" s="1"/>
  <c r="AF139" i="3"/>
  <c r="EY10" i="3" s="1"/>
  <c r="AC139" i="3"/>
  <c r="EV10" i="3" s="1"/>
  <c r="AR138" i="3"/>
  <c r="FK9" i="3" s="1"/>
  <c r="AO138" i="3"/>
  <c r="FH9" i="3" s="1"/>
  <c r="AL138" i="3"/>
  <c r="FE9" i="3" s="1"/>
  <c r="AI138" i="3"/>
  <c r="FB9" i="3" s="1"/>
  <c r="AF138" i="3"/>
  <c r="EY9" i="3" s="1"/>
  <c r="AC138" i="3"/>
  <c r="EV9" i="3" s="1"/>
  <c r="AR137" i="3"/>
  <c r="FK8" i="3" s="1"/>
  <c r="AO137" i="3"/>
  <c r="FH8" i="3" s="1"/>
  <c r="AL137" i="3"/>
  <c r="FE8" i="3" s="1"/>
  <c r="AI137" i="3"/>
  <c r="FB8" i="3" s="1"/>
  <c r="AF137" i="3"/>
  <c r="AC137" i="3"/>
  <c r="EV8" i="3" s="1"/>
  <c r="AR136" i="3"/>
  <c r="FK7" i="3" s="1"/>
  <c r="AO136" i="3"/>
  <c r="FH7" i="3" s="1"/>
  <c r="AL136" i="3"/>
  <c r="FE7" i="3" s="1"/>
  <c r="AI136" i="3"/>
  <c r="FB7" i="3" s="1"/>
  <c r="AF136" i="3"/>
  <c r="AC136" i="3"/>
  <c r="EV7" i="3" s="1"/>
  <c r="AR135" i="3"/>
  <c r="FK6" i="3" s="1"/>
  <c r="AO135" i="3"/>
  <c r="FH6" i="3" s="1"/>
  <c r="AL135" i="3"/>
  <c r="FE6" i="3" s="1"/>
  <c r="AI135" i="3"/>
  <c r="FB6" i="3" s="1"/>
  <c r="AF135" i="3"/>
  <c r="AC135" i="3"/>
  <c r="EV6" i="3" s="1"/>
  <c r="AR134" i="3"/>
  <c r="FK5" i="3" s="1"/>
  <c r="AO134" i="3"/>
  <c r="FH5" i="3" s="1"/>
  <c r="AL134" i="3"/>
  <c r="FE5" i="3" s="1"/>
  <c r="AI134" i="3"/>
  <c r="FB5" i="3" s="1"/>
  <c r="AF134" i="3"/>
  <c r="AC134" i="3"/>
  <c r="EV5" i="3" s="1"/>
  <c r="AR133" i="3"/>
  <c r="FK4" i="3" s="1"/>
  <c r="AO133" i="3"/>
  <c r="FH4" i="3" s="1"/>
  <c r="AL133" i="3"/>
  <c r="FE4" i="3" s="1"/>
  <c r="AI133" i="3"/>
  <c r="FB4" i="3" s="1"/>
  <c r="AF133" i="3"/>
  <c r="AC133" i="3"/>
  <c r="EV4" i="3" s="1"/>
  <c r="AR132" i="3"/>
  <c r="FK3" i="3" s="1"/>
  <c r="AO132" i="3"/>
  <c r="FH3" i="3" s="1"/>
  <c r="AL132" i="3"/>
  <c r="FE3" i="3" s="1"/>
  <c r="AI132" i="3"/>
  <c r="FB3" i="3" s="1"/>
  <c r="AF132" i="3"/>
  <c r="AC132" i="3"/>
  <c r="EV3" i="3" s="1"/>
  <c r="AR131" i="3"/>
  <c r="FK2" i="3" s="1"/>
  <c r="AO131" i="3"/>
  <c r="FH2" i="3" s="1"/>
  <c r="AL131" i="3"/>
  <c r="FE2" i="3" s="1"/>
  <c r="AI131" i="3"/>
  <c r="FB2" i="3" s="1"/>
  <c r="AF131" i="3"/>
  <c r="AC131" i="3"/>
  <c r="EV2" i="3" s="1"/>
  <c r="AR130" i="3"/>
  <c r="FK1" i="3" s="1"/>
  <c r="AO130" i="3"/>
  <c r="FH1" i="3" s="1"/>
  <c r="AL130" i="3"/>
  <c r="AI130" i="3"/>
  <c r="AF130" i="3"/>
  <c r="AC130" i="3"/>
  <c r="ES21" i="3"/>
  <c r="ES20" i="3"/>
  <c r="Z148" i="3"/>
  <c r="ES19" i="3" s="1"/>
  <c r="Z147" i="3"/>
  <c r="ES18" i="3" s="1"/>
  <c r="Z146" i="3"/>
  <c r="ES17" i="3" s="1"/>
  <c r="Z145" i="3"/>
  <c r="ES16" i="3" s="1"/>
  <c r="Z144" i="3"/>
  <c r="ES15" i="3" s="1"/>
  <c r="Z143" i="3"/>
  <c r="ES14" i="3" s="1"/>
  <c r="Z142" i="3"/>
  <c r="ES13" i="3" s="1"/>
  <c r="Z141" i="3"/>
  <c r="ES12" i="3" s="1"/>
  <c r="Z140" i="3"/>
  <c r="ES11" i="3" s="1"/>
  <c r="Z139" i="3"/>
  <c r="ES10" i="3" s="1"/>
  <c r="Z138" i="3"/>
  <c r="ES9" i="3" s="1"/>
  <c r="Z137" i="3"/>
  <c r="ES8" i="3" s="1"/>
  <c r="Z136" i="3"/>
  <c r="ES7" i="3" s="1"/>
  <c r="Z135" i="3"/>
  <c r="ES6" i="3" s="1"/>
  <c r="Z134" i="3"/>
  <c r="ES5" i="3" s="1"/>
  <c r="Z133" i="3"/>
  <c r="ES4" i="3" s="1"/>
  <c r="Z132" i="3"/>
  <c r="ES3" i="3" s="1"/>
  <c r="Z131" i="3"/>
  <c r="ES2" i="3" s="1"/>
  <c r="Z130" i="3"/>
  <c r="EP21" i="3"/>
  <c r="EP20" i="3"/>
  <c r="W148" i="3"/>
  <c r="EP19" i="3" s="1"/>
  <c r="W147" i="3"/>
  <c r="EP18" i="3" s="1"/>
  <c r="W146" i="3"/>
  <c r="EP17" i="3" s="1"/>
  <c r="W145" i="3"/>
  <c r="EP16" i="3" s="1"/>
  <c r="W144" i="3"/>
  <c r="EP15" i="3" s="1"/>
  <c r="W143" i="3"/>
  <c r="EP14" i="3" s="1"/>
  <c r="W142" i="3"/>
  <c r="EP13" i="3" s="1"/>
  <c r="W141" i="3"/>
  <c r="EP12" i="3" s="1"/>
  <c r="W140" i="3"/>
  <c r="EP11" i="3" s="1"/>
  <c r="W139" i="3"/>
  <c r="EP10" i="3" s="1"/>
  <c r="W138" i="3"/>
  <c r="EP9" i="3" s="1"/>
  <c r="W137" i="3"/>
  <c r="EP8" i="3" s="1"/>
  <c r="W136" i="3"/>
  <c r="EP7" i="3" s="1"/>
  <c r="W135" i="3"/>
  <c r="EP6" i="3" s="1"/>
  <c r="W134" i="3"/>
  <c r="EP5" i="3" s="1"/>
  <c r="W133" i="3"/>
  <c r="EP4" i="3" s="1"/>
  <c r="W132" i="3"/>
  <c r="EP3" i="3" s="1"/>
  <c r="W131" i="3"/>
  <c r="EP2" i="3" s="1"/>
  <c r="W130" i="3"/>
  <c r="EM21" i="3"/>
  <c r="EM20" i="3"/>
  <c r="T148" i="3"/>
  <c r="EM19" i="3" s="1"/>
  <c r="T147" i="3"/>
  <c r="EM18" i="3" s="1"/>
  <c r="T146" i="3"/>
  <c r="EM17" i="3" s="1"/>
  <c r="T145" i="3"/>
  <c r="EM16" i="3" s="1"/>
  <c r="T144" i="3"/>
  <c r="EM15" i="3" s="1"/>
  <c r="T143" i="3"/>
  <c r="EM14" i="3" s="1"/>
  <c r="T142" i="3"/>
  <c r="EM13" i="3" s="1"/>
  <c r="T141" i="3"/>
  <c r="EM12" i="3" s="1"/>
  <c r="T140" i="3"/>
  <c r="EM11" i="3" s="1"/>
  <c r="T139" i="3"/>
  <c r="EM10" i="3" s="1"/>
  <c r="T138" i="3"/>
  <c r="EM9" i="3" s="1"/>
  <c r="T137" i="3"/>
  <c r="EM8" i="3" s="1"/>
  <c r="T136" i="3"/>
  <c r="EM7" i="3" s="1"/>
  <c r="T135" i="3"/>
  <c r="EM6" i="3" s="1"/>
  <c r="T134" i="3"/>
  <c r="EM5" i="3" s="1"/>
  <c r="T133" i="3"/>
  <c r="EM4" i="3" s="1"/>
  <c r="T132" i="3"/>
  <c r="EM3" i="3" s="1"/>
  <c r="T131" i="3"/>
  <c r="EM2" i="3" s="1"/>
  <c r="T130" i="3"/>
  <c r="EJ21" i="3"/>
  <c r="EJ20" i="3"/>
  <c r="Q148" i="3"/>
  <c r="EJ19" i="3" s="1"/>
  <c r="Q147" i="3"/>
  <c r="EJ18" i="3" s="1"/>
  <c r="Q146" i="3"/>
  <c r="EJ17" i="3" s="1"/>
  <c r="Q145" i="3"/>
  <c r="EJ16" i="3" s="1"/>
  <c r="Q144" i="3"/>
  <c r="EJ15" i="3" s="1"/>
  <c r="Q143" i="3"/>
  <c r="EJ14" i="3" s="1"/>
  <c r="Q142" i="3"/>
  <c r="EJ13" i="3" s="1"/>
  <c r="Q141" i="3"/>
  <c r="EJ12" i="3" s="1"/>
  <c r="Q140" i="3"/>
  <c r="EJ11" i="3" s="1"/>
  <c r="Q139" i="3"/>
  <c r="EJ10" i="3" s="1"/>
  <c r="Q138" i="3"/>
  <c r="EJ9" i="3" s="1"/>
  <c r="Q137" i="3"/>
  <c r="EJ8" i="3" s="1"/>
  <c r="Q136" i="3"/>
  <c r="EJ7" i="3" s="1"/>
  <c r="Q135" i="3"/>
  <c r="EJ6" i="3" s="1"/>
  <c r="Q134" i="3"/>
  <c r="EJ5" i="3" s="1"/>
  <c r="Q133" i="3"/>
  <c r="EJ4" i="3" s="1"/>
  <c r="Q132" i="3"/>
  <c r="EJ3" i="3" s="1"/>
  <c r="Q131" i="3"/>
  <c r="EJ2" i="3" s="1"/>
  <c r="Q130" i="3"/>
  <c r="EG21" i="3"/>
  <c r="EG20" i="3"/>
  <c r="N148" i="3"/>
  <c r="EG19" i="3" s="1"/>
  <c r="N147" i="3"/>
  <c r="EG18" i="3" s="1"/>
  <c r="N146" i="3"/>
  <c r="EG17" i="3" s="1"/>
  <c r="N145" i="3"/>
  <c r="EG16" i="3" s="1"/>
  <c r="N144" i="3"/>
  <c r="EG15" i="3" s="1"/>
  <c r="N143" i="3"/>
  <c r="EG14" i="3" s="1"/>
  <c r="N142" i="3"/>
  <c r="EG13" i="3" s="1"/>
  <c r="N141" i="3"/>
  <c r="EG12" i="3" s="1"/>
  <c r="N140" i="3"/>
  <c r="EG11" i="3" s="1"/>
  <c r="N139" i="3"/>
  <c r="EG10" i="3" s="1"/>
  <c r="N138" i="3"/>
  <c r="EG9" i="3" s="1"/>
  <c r="N137" i="3"/>
  <c r="EG8" i="3" s="1"/>
  <c r="N136" i="3"/>
  <c r="EG7" i="3" s="1"/>
  <c r="N135" i="3"/>
  <c r="EG6" i="3" s="1"/>
  <c r="N134" i="3"/>
  <c r="EG5" i="3" s="1"/>
  <c r="N133" i="3"/>
  <c r="EG4" i="3" s="1"/>
  <c r="N132" i="3"/>
  <c r="EG3" i="3" s="1"/>
  <c r="N131" i="3"/>
  <c r="EG2" i="3" s="1"/>
  <c r="N130" i="3"/>
  <c r="ED21" i="3"/>
  <c r="ED20" i="3"/>
  <c r="K148" i="3"/>
  <c r="ED19" i="3" s="1"/>
  <c r="K147" i="3"/>
  <c r="ED18" i="3" s="1"/>
  <c r="K146" i="3"/>
  <c r="ED17" i="3" s="1"/>
  <c r="K145" i="3"/>
  <c r="ED16" i="3" s="1"/>
  <c r="K144" i="3"/>
  <c r="ED15" i="3" s="1"/>
  <c r="K143" i="3"/>
  <c r="ED14" i="3" s="1"/>
  <c r="K142" i="3"/>
  <c r="ED13" i="3" s="1"/>
  <c r="K141" i="3"/>
  <c r="ED12" i="3" s="1"/>
  <c r="K140" i="3"/>
  <c r="ED11" i="3" s="1"/>
  <c r="K139" i="3"/>
  <c r="ED10" i="3" s="1"/>
  <c r="K138" i="3"/>
  <c r="ED9" i="3" s="1"/>
  <c r="K137" i="3"/>
  <c r="ED8" i="3" s="1"/>
  <c r="K136" i="3"/>
  <c r="ED7" i="3" s="1"/>
  <c r="K135" i="3"/>
  <c r="ED6" i="3" s="1"/>
  <c r="K134" i="3"/>
  <c r="ED5" i="3" s="1"/>
  <c r="K133" i="3"/>
  <c r="ED4" i="3" s="1"/>
  <c r="K132" i="3"/>
  <c r="ED3" i="3" s="1"/>
  <c r="K131" i="3"/>
  <c r="ED2" i="3" s="1"/>
  <c r="K130" i="3"/>
  <c r="Q166" i="3" l="1"/>
  <c r="Q167" i="3"/>
  <c r="EJ38" i="3" s="1"/>
  <c r="Q160" i="3"/>
  <c r="Q161" i="3"/>
  <c r="EJ32" i="3" s="1"/>
  <c r="Q162" i="3"/>
  <c r="EJ33" i="3" s="1"/>
  <c r="Q163" i="3"/>
  <c r="EJ34" i="3" s="1"/>
  <c r="Q164" i="3"/>
  <c r="EJ35" i="3" s="1"/>
  <c r="Q165" i="3"/>
  <c r="EJ36" i="3" s="1"/>
  <c r="EJ37" i="3"/>
  <c r="EY2" i="3"/>
  <c r="EY6" i="3"/>
  <c r="EV1" i="3"/>
  <c r="EW1" i="3" s="1"/>
  <c r="HQ1" i="3" s="1"/>
  <c r="AC161" i="3"/>
  <c r="EV32" i="3" s="1"/>
  <c r="AC163" i="3"/>
  <c r="EV34" i="3" s="1"/>
  <c r="AC151" i="3"/>
  <c r="AC162" i="3"/>
  <c r="EV33" i="3" s="1"/>
  <c r="AC164" i="3"/>
  <c r="EV35" i="3" s="1"/>
  <c r="AC165" i="3"/>
  <c r="EV36" i="3" s="1"/>
  <c r="AC166" i="3"/>
  <c r="EV37" i="3" s="1"/>
  <c r="AC167" i="3"/>
  <c r="EV38" i="3" s="1"/>
  <c r="AC160" i="3"/>
  <c r="EV31" i="3" s="1"/>
  <c r="EM1" i="3"/>
  <c r="EN1" i="3" s="1"/>
  <c r="HH1" i="3" s="1"/>
  <c r="T151" i="3"/>
  <c r="T161" i="3"/>
  <c r="EM32" i="3" s="1"/>
  <c r="T160" i="3"/>
  <c r="EM31" i="3" s="1"/>
  <c r="T162" i="3"/>
  <c r="EM33" i="3" s="1"/>
  <c r="T163" i="3"/>
  <c r="EM34" i="3" s="1"/>
  <c r="T164" i="3"/>
  <c r="EM35" i="3" s="1"/>
  <c r="T165" i="3"/>
  <c r="EM36" i="3" s="1"/>
  <c r="T166" i="3"/>
  <c r="EM37" i="3" s="1"/>
  <c r="T167" i="3"/>
  <c r="EM38" i="3" s="1"/>
  <c r="EY1" i="3"/>
  <c r="AF151" i="3"/>
  <c r="AF161" i="3" s="1"/>
  <c r="EY32" i="3" s="1"/>
  <c r="AF160" i="3"/>
  <c r="EY31" i="3" s="1"/>
  <c r="EY5" i="3"/>
  <c r="FB1" i="3"/>
  <c r="FC1" i="3" s="1"/>
  <c r="HB2" i="3" s="1"/>
  <c r="HX1" i="3" s="1"/>
  <c r="AI151" i="3"/>
  <c r="ES1" i="3"/>
  <c r="Z167" i="3"/>
  <c r="ES38" i="3" s="1"/>
  <c r="Z160" i="3"/>
  <c r="ES31" i="3" s="1"/>
  <c r="Z162" i="3"/>
  <c r="ES33" i="3" s="1"/>
  <c r="Z151" i="3"/>
  <c r="Z164" i="3"/>
  <c r="ES35" i="3" s="1"/>
  <c r="Z165" i="3"/>
  <c r="ES36" i="3" s="1"/>
  <c r="Z166" i="3"/>
  <c r="ES37" i="3" s="1"/>
  <c r="Z161" i="3"/>
  <c r="ES32" i="3" s="1"/>
  <c r="Z163" i="3"/>
  <c r="ES34" i="3" s="1"/>
  <c r="FE1" i="3"/>
  <c r="FF1" i="3" s="1"/>
  <c r="AL151" i="3"/>
  <c r="EY4" i="3"/>
  <c r="EY8" i="3"/>
  <c r="EJ1" i="3"/>
  <c r="EK1" i="3" s="1"/>
  <c r="HE1" i="3" s="1"/>
  <c r="Q151" i="3"/>
  <c r="EJ31" i="3"/>
  <c r="EY3" i="3"/>
  <c r="EY7" i="3"/>
  <c r="EG1" i="3"/>
  <c r="EH1" i="3" s="1"/>
  <c r="N151" i="3"/>
  <c r="N166" i="3"/>
  <c r="N160" i="3"/>
  <c r="IH6" i="3" s="1"/>
  <c r="N161" i="3"/>
  <c r="IH7" i="3" s="1"/>
  <c r="N162" i="3"/>
  <c r="N167" i="3"/>
  <c r="N163" i="3"/>
  <c r="IH9" i="3" s="1"/>
  <c r="N164" i="3"/>
  <c r="N165" i="3"/>
  <c r="ED1" i="3"/>
  <c r="K164" i="3"/>
  <c r="K165" i="3"/>
  <c r="K166" i="3"/>
  <c r="K167" i="3"/>
  <c r="K160" i="3"/>
  <c r="K151" i="3"/>
  <c r="K161" i="3"/>
  <c r="K162" i="3"/>
  <c r="K163" i="3"/>
  <c r="EP1" i="3"/>
  <c r="EQ1" i="3" s="1"/>
  <c r="HK1" i="3" s="1"/>
  <c r="W162" i="3"/>
  <c r="W167" i="3"/>
  <c r="W160" i="3"/>
  <c r="W151" i="3"/>
  <c r="W163" i="3"/>
  <c r="W164" i="3"/>
  <c r="W165" i="3"/>
  <c r="W166" i="3"/>
  <c r="W161" i="3"/>
  <c r="GV1" i="3"/>
  <c r="HE4" i="3" s="1"/>
  <c r="FR1" i="3"/>
  <c r="HQ2" i="3" s="1"/>
  <c r="FO1" i="3"/>
  <c r="HN2" i="3" s="1"/>
  <c r="GJ1" i="3"/>
  <c r="HN3" i="3" s="1"/>
  <c r="EE1" i="3"/>
  <c r="FL1" i="3"/>
  <c r="ET1" i="3"/>
  <c r="HN1" i="3" s="1"/>
  <c r="FX1" i="3"/>
  <c r="GX2" i="3" s="1"/>
  <c r="FI1" i="3"/>
  <c r="HH2" i="3" s="1"/>
  <c r="GA1" i="3"/>
  <c r="FU1" i="3"/>
  <c r="HT2" i="3" s="1"/>
  <c r="GS1" i="3"/>
  <c r="GX3" i="3" s="1"/>
  <c r="GG1" i="3"/>
  <c r="GD1" i="3"/>
  <c r="HH3" i="3" s="1"/>
  <c r="GP1" i="3"/>
  <c r="HT3" i="3" s="1"/>
  <c r="GM1" i="3"/>
  <c r="HQ3" i="3" s="1"/>
  <c r="BY150" i="5"/>
  <c r="CB150" i="5"/>
  <c r="W150" i="5"/>
  <c r="AU150" i="5"/>
  <c r="BS150" i="5"/>
  <c r="N150" i="5"/>
  <c r="AL150" i="5"/>
  <c r="BJ150" i="5"/>
  <c r="BV150" i="5"/>
  <c r="BA151" i="3"/>
  <c r="AR151" i="3"/>
  <c r="AX151" i="3"/>
  <c r="BV151" i="3"/>
  <c r="BD151" i="3"/>
  <c r="BY151" i="3"/>
  <c r="CB151" i="3"/>
  <c r="BG151" i="3"/>
  <c r="BM151" i="3"/>
  <c r="BJ151" i="3"/>
  <c r="BP151" i="3"/>
  <c r="AO151" i="3"/>
  <c r="AU151" i="3"/>
  <c r="BS151" i="3"/>
  <c r="Z150" i="5"/>
  <c r="AX150" i="5"/>
  <c r="Q150" i="5"/>
  <c r="AO150" i="5"/>
  <c r="BM150" i="5"/>
  <c r="AC150" i="5"/>
  <c r="BA150" i="5"/>
  <c r="AF150" i="5"/>
  <c r="BD150" i="5"/>
  <c r="T150" i="5"/>
  <c r="AR150" i="5"/>
  <c r="BP150" i="5"/>
  <c r="AI150" i="5"/>
  <c r="BG150" i="5"/>
  <c r="IH8" i="3" l="1"/>
  <c r="IH10" i="3"/>
  <c r="IH11" i="3"/>
  <c r="IH12" i="3"/>
  <c r="EZ1" i="3"/>
  <c r="HT1" i="3" s="1"/>
  <c r="HU1" i="3" s="1"/>
  <c r="IC6" i="3"/>
  <c r="EG38" i="3"/>
  <c r="ED38" i="3"/>
  <c r="IC13" i="3"/>
  <c r="ED37" i="3"/>
  <c r="IC12" i="3"/>
  <c r="ED34" i="3"/>
  <c r="IC9" i="3"/>
  <c r="ED35" i="3"/>
  <c r="IC10" i="3"/>
  <c r="ED32" i="3"/>
  <c r="IC7" i="3"/>
  <c r="ED36" i="3"/>
  <c r="IC11" i="3"/>
  <c r="ED33" i="3"/>
  <c r="IC8" i="3"/>
  <c r="EG36" i="3"/>
  <c r="EG35" i="3"/>
  <c r="ED31" i="3"/>
  <c r="EG34" i="3"/>
  <c r="EG33" i="3"/>
  <c r="EG32" i="3"/>
  <c r="EG31" i="3"/>
  <c r="EG37" i="3"/>
  <c r="HE2" i="3"/>
  <c r="AF162" i="3"/>
  <c r="EY33" i="3" s="1"/>
  <c r="AF167" i="3"/>
  <c r="EY38" i="3" s="1"/>
  <c r="AF166" i="3"/>
  <c r="EY37" i="3" s="1"/>
  <c r="AF163" i="3"/>
  <c r="EY34" i="3" s="1"/>
  <c r="EP35" i="3"/>
  <c r="EP34" i="3"/>
  <c r="DO9" i="3"/>
  <c r="EP31" i="3"/>
  <c r="AF164" i="3"/>
  <c r="EY35" i="3" s="1"/>
  <c r="EP38" i="3"/>
  <c r="AF165" i="3"/>
  <c r="EY36" i="3" s="1"/>
  <c r="DO10" i="3"/>
  <c r="EP32" i="3"/>
  <c r="EP33" i="3"/>
  <c r="EP37" i="3"/>
  <c r="EP36" i="3"/>
  <c r="HK2" i="3"/>
  <c r="CJ16" i="3" s="1"/>
  <c r="HK3" i="3"/>
  <c r="HR1" i="3"/>
  <c r="HK4" i="3"/>
  <c r="HE3" i="3"/>
  <c r="HB1" i="3"/>
  <c r="BD8" i="3"/>
  <c r="FW22" i="3"/>
  <c r="HN4" i="3"/>
  <c r="HO1" i="3" s="1"/>
  <c r="GY11" i="3"/>
  <c r="N8" i="3"/>
  <c r="EG22" i="3"/>
  <c r="BJ8" i="3"/>
  <c r="GC22" i="3"/>
  <c r="AF8" i="3"/>
  <c r="EY22" i="3"/>
  <c r="HB11" i="3"/>
  <c r="AI8" i="3"/>
  <c r="FB22" i="3"/>
  <c r="BP8" i="3"/>
  <c r="GI22" i="3"/>
  <c r="W8" i="3"/>
  <c r="EP22" i="3"/>
  <c r="BM8" i="3"/>
  <c r="GF22" i="3"/>
  <c r="BV8" i="3"/>
  <c r="GO22" i="3"/>
  <c r="HB9" i="3"/>
  <c r="HB3" i="3"/>
  <c r="GX1" i="3"/>
  <c r="GY1" i="3" s="1"/>
  <c r="BG8" i="3"/>
  <c r="FZ22" i="3"/>
  <c r="AX8" i="3"/>
  <c r="FQ22" i="3"/>
  <c r="AO8" i="3"/>
  <c r="FH22" i="3"/>
  <c r="K8" i="3"/>
  <c r="ED22" i="3"/>
  <c r="Q8" i="3"/>
  <c r="EJ22" i="3"/>
  <c r="CB8" i="3"/>
  <c r="GU22" i="3"/>
  <c r="AR8" i="3"/>
  <c r="FK22" i="3"/>
  <c r="HB10" i="3"/>
  <c r="HH4" i="3"/>
  <c r="HI1" i="3" s="1"/>
  <c r="Z8" i="3"/>
  <c r="ES22" i="3"/>
  <c r="BS8" i="3"/>
  <c r="GL22" i="3"/>
  <c r="AL8" i="3"/>
  <c r="FE22" i="3"/>
  <c r="AC8" i="3"/>
  <c r="EV22" i="3"/>
  <c r="HB12" i="3"/>
  <c r="HB4" i="3"/>
  <c r="T8" i="3"/>
  <c r="EM22" i="3"/>
  <c r="AU8" i="3"/>
  <c r="FN22" i="3"/>
  <c r="BY8" i="3"/>
  <c r="GR22" i="3"/>
  <c r="BA8" i="3"/>
  <c r="FT22" i="3"/>
  <c r="K131" i="5"/>
  <c r="K132" i="5"/>
  <c r="K133" i="5"/>
  <c r="K134" i="5"/>
  <c r="K135" i="5"/>
  <c r="K136" i="5"/>
  <c r="K137" i="5"/>
  <c r="K138" i="5"/>
  <c r="K139" i="5"/>
  <c r="K140" i="5"/>
  <c r="K141" i="5"/>
  <c r="K142" i="5"/>
  <c r="K143" i="5"/>
  <c r="K144" i="5"/>
  <c r="K145" i="5"/>
  <c r="K146" i="5"/>
  <c r="K147" i="5"/>
  <c r="K148" i="5"/>
  <c r="K149" i="5"/>
  <c r="K150" i="5"/>
  <c r="K130" i="5"/>
  <c r="HF1" i="3" l="1"/>
  <c r="IH13" i="3"/>
  <c r="DO11" i="3"/>
  <c r="DO13" i="3"/>
  <c r="DO12" i="3"/>
  <c r="DM10" i="3"/>
  <c r="DO15" i="3"/>
  <c r="DO14" i="3"/>
  <c r="HL1" i="3"/>
  <c r="HC1" i="3"/>
  <c r="K151" i="5"/>
  <c r="K8" i="5" s="1"/>
  <c r="AC1" i="6"/>
  <c r="AO1" i="6"/>
  <c r="AP1" i="6"/>
  <c r="AQ1" i="6"/>
  <c r="AR1" i="6"/>
  <c r="AD1" i="6"/>
  <c r="AE1" i="6"/>
  <c r="AK1" i="6"/>
  <c r="AL1" i="6"/>
  <c r="HF14" i="3" l="1"/>
  <c r="HF12" i="3"/>
  <c r="HF11" i="3"/>
  <c r="HF16" i="3"/>
  <c r="HF13" i="3"/>
  <c r="HF17" i="3"/>
  <c r="HF15" i="3"/>
  <c r="AZ1" i="6"/>
  <c r="AY1" i="6"/>
  <c r="AW1" i="6"/>
  <c r="AV1" i="6"/>
  <c r="AU1" i="6"/>
  <c r="AT1" i="6"/>
  <c r="AX1" i="6" l="1"/>
  <c r="BA1" i="6"/>
  <c r="BF1" i="6"/>
  <c r="BD1" i="6"/>
  <c r="BH1" i="6"/>
  <c r="BC1" i="6"/>
  <c r="BE1" i="6"/>
  <c r="BG1" i="6"/>
  <c r="AS1" i="6" l="1"/>
  <c r="BB1" i="6"/>
  <c r="K5" i="3"/>
  <c r="IC4" i="3" s="1"/>
  <c r="CY2" i="3" l="1"/>
  <c r="C3" i="6"/>
  <c r="AC2" i="6"/>
  <c r="BS5" i="3"/>
  <c r="DE4" i="3" s="1"/>
  <c r="BV5" i="3"/>
  <c r="BY5" i="3"/>
  <c r="CB5" i="3"/>
  <c r="DE6" i="3" s="1"/>
  <c r="BS18" i="3"/>
  <c r="BV18" i="3"/>
  <c r="BY18" i="3"/>
  <c r="CB18" i="3"/>
  <c r="BS128" i="3"/>
  <c r="BT5" i="3" s="1"/>
  <c r="BT8" i="3" s="1"/>
  <c r="BV128" i="3"/>
  <c r="BW5" i="3" s="1"/>
  <c r="BW8" i="3" s="1"/>
  <c r="BY128" i="3"/>
  <c r="BZ5" i="3" s="1"/>
  <c r="BZ8" i="3" s="1"/>
  <c r="CB128" i="3"/>
  <c r="CC5" i="3" s="1"/>
  <c r="CC8" i="3" s="1"/>
  <c r="R9" i="6"/>
  <c r="R7" i="6"/>
  <c r="V3" i="6" s="1"/>
  <c r="L7" i="6"/>
  <c r="L6" i="6"/>
  <c r="N7" i="6" s="1"/>
  <c r="A13" i="6"/>
  <c r="B13" i="6" s="1"/>
  <c r="A12" i="6"/>
  <c r="B12" i="6" s="1"/>
  <c r="A10" i="6"/>
  <c r="B10" i="6" s="1"/>
  <c r="A9" i="6"/>
  <c r="B9" i="6" s="1"/>
  <c r="A7" i="6"/>
  <c r="B7" i="6" s="1"/>
  <c r="A6" i="6"/>
  <c r="B6" i="6" s="1"/>
  <c r="A3" i="6"/>
  <c r="B3" i="6" s="1"/>
  <c r="A4" i="6"/>
  <c r="B4" i="6" s="1"/>
  <c r="AG13" i="6"/>
  <c r="AG16" i="6" s="1"/>
  <c r="AG6" i="6" s="1"/>
  <c r="AF13" i="6"/>
  <c r="AF16" i="6" s="1"/>
  <c r="AF6" i="6" s="1"/>
  <c r="R16" i="6"/>
  <c r="R15" i="6"/>
  <c r="L10" i="6"/>
  <c r="L9" i="6"/>
  <c r="AN8" i="6"/>
  <c r="AN15" i="6" s="1"/>
  <c r="AM8" i="6"/>
  <c r="AM13" i="6" s="1"/>
  <c r="AM16" i="6" s="1"/>
  <c r="AM6" i="6" s="1"/>
  <c r="AL8" i="6"/>
  <c r="AL14" i="6" s="1"/>
  <c r="AK8" i="6"/>
  <c r="AK14" i="6" s="1"/>
  <c r="AJ8" i="6"/>
  <c r="AJ14" i="6" s="1"/>
  <c r="AI8" i="6"/>
  <c r="AI14" i="6" s="1"/>
  <c r="AH8" i="6"/>
  <c r="AH15" i="6" s="1"/>
  <c r="AG8" i="6"/>
  <c r="AG15" i="6" s="1"/>
  <c r="AF8" i="6"/>
  <c r="AE13" i="6" s="1"/>
  <c r="AE16" i="6" s="1"/>
  <c r="AE6" i="6" s="1"/>
  <c r="AE8" i="6"/>
  <c r="AE15" i="6" s="1"/>
  <c r="AN7" i="6"/>
  <c r="AM7" i="6"/>
  <c r="AL7" i="6"/>
  <c r="AK7" i="6"/>
  <c r="AJ7" i="6"/>
  <c r="AI7" i="6"/>
  <c r="AH7" i="6"/>
  <c r="AG7" i="6"/>
  <c r="AF7" i="6"/>
  <c r="AE7" i="6"/>
  <c r="AD6" i="6"/>
  <c r="Z4" i="6" s="1"/>
  <c r="AD5" i="6"/>
  <c r="Z3" i="6" s="1"/>
  <c r="AC5" i="6"/>
  <c r="AA5" i="6"/>
  <c r="AN4" i="6"/>
  <c r="AN5" i="6" s="1"/>
  <c r="AM4" i="6"/>
  <c r="AM5" i="6" s="1"/>
  <c r="AL4" i="6"/>
  <c r="AL5" i="6" s="1"/>
  <c r="AK4" i="6"/>
  <c r="AK5" i="6" s="1"/>
  <c r="AJ4" i="6"/>
  <c r="AJ5" i="6" s="1"/>
  <c r="AI4" i="6"/>
  <c r="AI5" i="6" s="1"/>
  <c r="AH4" i="6"/>
  <c r="AH5" i="6" s="1"/>
  <c r="AG4" i="6"/>
  <c r="AG5" i="6" s="1"/>
  <c r="AF4" i="6"/>
  <c r="AF5" i="6" s="1"/>
  <c r="AE4" i="6"/>
  <c r="AE5" i="6" s="1"/>
  <c r="C6" i="13" l="1"/>
  <c r="A6" i="13" s="1"/>
  <c r="C4" i="13"/>
  <c r="E4" i="6"/>
  <c r="DE7" i="3"/>
  <c r="E13" i="6"/>
  <c r="DE5" i="3"/>
  <c r="AG9" i="6"/>
  <c r="AK15" i="6"/>
  <c r="AL15" i="6"/>
  <c r="AJ13" i="6"/>
  <c r="AJ16" i="6" s="1"/>
  <c r="AJ6" i="6" s="1"/>
  <c r="AJ9" i="6" s="1"/>
  <c r="AK13" i="6"/>
  <c r="AK16" i="6" s="1"/>
  <c r="AK6" i="6" s="1"/>
  <c r="AK9" i="6" s="1"/>
  <c r="N9" i="6"/>
  <c r="AL13" i="6"/>
  <c r="AL16" i="6" s="1"/>
  <c r="AL6" i="6" s="1"/>
  <c r="AL9" i="6" s="1"/>
  <c r="V4" i="6"/>
  <c r="AN13" i="6"/>
  <c r="AN16" i="6" s="1"/>
  <c r="AN6" i="6" s="1"/>
  <c r="AN9" i="6" s="1"/>
  <c r="AF9" i="6"/>
  <c r="T6" i="6"/>
  <c r="AM9" i="6"/>
  <c r="V2" i="6"/>
  <c r="AH13" i="6"/>
  <c r="AH16" i="6" s="1"/>
  <c r="AH6" i="6" s="1"/>
  <c r="AH9" i="6" s="1"/>
  <c r="AI15" i="6"/>
  <c r="AI13" i="6"/>
  <c r="AI16" i="6" s="1"/>
  <c r="AI6" i="6" s="1"/>
  <c r="AI9" i="6" s="1"/>
  <c r="AJ15" i="6"/>
  <c r="E3" i="6"/>
  <c r="E12" i="6"/>
  <c r="BX4" i="3"/>
  <c r="BU4" i="3"/>
  <c r="CD4" i="3"/>
  <c r="CA4" i="3"/>
  <c r="AE9" i="6"/>
  <c r="AD4" i="6"/>
  <c r="Z2" i="6" s="1"/>
  <c r="N16" i="6"/>
  <c r="AE14" i="6"/>
  <c r="AM14" i="6"/>
  <c r="AF14" i="6"/>
  <c r="AN14" i="6"/>
  <c r="AG14" i="6"/>
  <c r="AH14" i="6"/>
  <c r="AM15" i="6"/>
  <c r="N15" i="6"/>
  <c r="AF15" i="6"/>
  <c r="C7" i="13" l="1"/>
  <c r="A7" i="13" s="1"/>
  <c r="C5" i="13"/>
  <c r="BT156" i="3"/>
  <c r="BU8" i="3"/>
  <c r="BW156" i="3"/>
  <c r="BX8" i="3"/>
  <c r="BZ156" i="3"/>
  <c r="CA8" i="3"/>
  <c r="CC156" i="3"/>
  <c r="CD8" i="3"/>
  <c r="BP128" i="5"/>
  <c r="BM128" i="5"/>
  <c r="BN5" i="5" s="1"/>
  <c r="BJ128" i="5"/>
  <c r="BK5" i="5" s="1"/>
  <c r="BG128" i="5"/>
  <c r="BH5" i="5" s="1"/>
  <c r="BD128" i="5"/>
  <c r="BE5" i="5" s="1"/>
  <c r="BA128" i="5"/>
  <c r="BB5" i="5" s="1"/>
  <c r="AX128" i="5"/>
  <c r="AY5" i="5" s="1"/>
  <c r="AU128" i="5"/>
  <c r="AV5" i="5" s="1"/>
  <c r="AR128" i="5"/>
  <c r="AO128" i="5"/>
  <c r="AP5" i="5" s="1"/>
  <c r="AL128" i="5"/>
  <c r="AM5" i="5" s="1"/>
  <c r="AI128" i="5"/>
  <c r="AJ5" i="5" s="1"/>
  <c r="AF128" i="5"/>
  <c r="AG5" i="5" s="1"/>
  <c r="AC128" i="5"/>
  <c r="AD5" i="5" s="1"/>
  <c r="Z128" i="5"/>
  <c r="AA5" i="5" s="1"/>
  <c r="W128" i="5"/>
  <c r="X5" i="5" s="1"/>
  <c r="T128" i="5"/>
  <c r="U5" i="5" s="1"/>
  <c r="Q128" i="5"/>
  <c r="R5" i="5" s="1"/>
  <c r="N128" i="5"/>
  <c r="O5" i="5" s="1"/>
  <c r="K128" i="5"/>
  <c r="L5" i="5" s="1"/>
  <c r="L8" i="5" s="1"/>
  <c r="J128" i="5"/>
  <c r="J127" i="5"/>
  <c r="J126" i="5"/>
  <c r="J125" i="5"/>
  <c r="J124" i="5"/>
  <c r="J123" i="5"/>
  <c r="J122" i="5"/>
  <c r="J121" i="5"/>
  <c r="J120" i="5"/>
  <c r="J119" i="5"/>
  <c r="J118" i="5"/>
  <c r="J117" i="5"/>
  <c r="J116" i="5"/>
  <c r="J115" i="5"/>
  <c r="J114" i="5"/>
  <c r="J113" i="5"/>
  <c r="J112" i="5"/>
  <c r="J111" i="5"/>
  <c r="J110" i="5"/>
  <c r="J109" i="5"/>
  <c r="J108" i="5"/>
  <c r="J107" i="5"/>
  <c r="J106" i="5"/>
  <c r="J105" i="5"/>
  <c r="J104" i="5"/>
  <c r="J103" i="5"/>
  <c r="J102" i="5"/>
  <c r="J101" i="5"/>
  <c r="J100" i="5"/>
  <c r="J99" i="5"/>
  <c r="J98" i="5"/>
  <c r="J97" i="5"/>
  <c r="J96" i="5"/>
  <c r="J95" i="5"/>
  <c r="J94" i="5"/>
  <c r="J93" i="5"/>
  <c r="J92" i="5"/>
  <c r="J91" i="5"/>
  <c r="J90" i="5"/>
  <c r="J89" i="5"/>
  <c r="J88" i="5"/>
  <c r="J87" i="5"/>
  <c r="J86" i="5"/>
  <c r="J85" i="5"/>
  <c r="J84" i="5"/>
  <c r="J83" i="5"/>
  <c r="J82" i="5"/>
  <c r="J81" i="5"/>
  <c r="J80" i="5"/>
  <c r="J79" i="5"/>
  <c r="J78" i="5"/>
  <c r="J77" i="5"/>
  <c r="J76" i="5"/>
  <c r="J75" i="5"/>
  <c r="J74" i="5"/>
  <c r="J73" i="5"/>
  <c r="J72" i="5"/>
  <c r="J71" i="5"/>
  <c r="J70" i="5"/>
  <c r="J69" i="5"/>
  <c r="J68" i="5"/>
  <c r="J67" i="5"/>
  <c r="J66" i="5"/>
  <c r="J65" i="5"/>
  <c r="J64" i="5"/>
  <c r="J63" i="5"/>
  <c r="J62" i="5"/>
  <c r="J61" i="5"/>
  <c r="J60" i="5"/>
  <c r="J59" i="5"/>
  <c r="J58" i="5"/>
  <c r="J57" i="5"/>
  <c r="J56" i="5"/>
  <c r="J55" i="5"/>
  <c r="J54" i="5"/>
  <c r="J53" i="5"/>
  <c r="J52" i="5"/>
  <c r="J51" i="5"/>
  <c r="J50" i="5"/>
  <c r="J49" i="5"/>
  <c r="J48" i="5"/>
  <c r="J47" i="5"/>
  <c r="J46" i="5"/>
  <c r="J45" i="5"/>
  <c r="J44" i="5"/>
  <c r="J43" i="5"/>
  <c r="J42" i="5"/>
  <c r="J41" i="5"/>
  <c r="J4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BP18" i="5"/>
  <c r="BM18" i="5"/>
  <c r="BJ18" i="5"/>
  <c r="BG18" i="5"/>
  <c r="BD18" i="5"/>
  <c r="BA18" i="5"/>
  <c r="AX18" i="5"/>
  <c r="AU18" i="5"/>
  <c r="AR18" i="5"/>
  <c r="AO18" i="5"/>
  <c r="AL18" i="5"/>
  <c r="AI18" i="5"/>
  <c r="AF18" i="5"/>
  <c r="AC18" i="5"/>
  <c r="Z18" i="5"/>
  <c r="W18" i="5"/>
  <c r="T18" i="5"/>
  <c r="Q18" i="5"/>
  <c r="N18" i="5"/>
  <c r="K18" i="5"/>
  <c r="BO11" i="5"/>
  <c r="BN11" i="5"/>
  <c r="BK11" i="5"/>
  <c r="BI11" i="5"/>
  <c r="BH11" i="5"/>
  <c r="BE11" i="5"/>
  <c r="BC11" i="5"/>
  <c r="BB11" i="5"/>
  <c r="AY11" i="5"/>
  <c r="AW11" i="5"/>
  <c r="AV11" i="5"/>
  <c r="AS11" i="5"/>
  <c r="AQ11" i="5"/>
  <c r="AP11" i="5"/>
  <c r="AN11" i="5"/>
  <c r="AM11" i="5"/>
  <c r="AK11" i="5"/>
  <c r="AJ11" i="5"/>
  <c r="AH11" i="5"/>
  <c r="AG11" i="5"/>
  <c r="AE11" i="5"/>
  <c r="AD11" i="5"/>
  <c r="AB11" i="5"/>
  <c r="AA11" i="5"/>
  <c r="Y11" i="5"/>
  <c r="X11" i="5"/>
  <c r="V11" i="5"/>
  <c r="U11" i="5"/>
  <c r="BQ5" i="5"/>
  <c r="BP5" i="5"/>
  <c r="BR4" i="5" s="1"/>
  <c r="BM5" i="5"/>
  <c r="BJ5" i="5"/>
  <c r="BG5" i="5"/>
  <c r="BD5" i="5"/>
  <c r="BA5" i="5"/>
  <c r="AX5" i="5"/>
  <c r="AU5" i="5"/>
  <c r="AS5" i="5"/>
  <c r="AR5" i="5"/>
  <c r="AO5" i="5"/>
  <c r="AL5" i="5"/>
  <c r="AI5" i="5"/>
  <c r="AF5" i="5"/>
  <c r="AF6" i="5" s="1"/>
  <c r="AC5" i="5"/>
  <c r="Z5" i="5"/>
  <c r="W5" i="5"/>
  <c r="T5" i="5"/>
  <c r="Q5" i="5"/>
  <c r="N5" i="5"/>
  <c r="K5" i="5"/>
  <c r="K6" i="5" s="1"/>
  <c r="BP4" i="5"/>
  <c r="BG4" i="5"/>
  <c r="BD4" i="5"/>
  <c r="AU4" i="5"/>
  <c r="AR4" i="5"/>
  <c r="AI4" i="5"/>
  <c r="AF4" i="5"/>
  <c r="W4" i="5"/>
  <c r="T4" i="5"/>
  <c r="K4" i="5"/>
  <c r="A3" i="5"/>
  <c r="A1" i="5"/>
  <c r="BM4" i="5" s="1"/>
  <c r="AT4" i="5" l="1"/>
  <c r="AQ4" i="5"/>
  <c r="BG6" i="5"/>
  <c r="AI6" i="5"/>
  <c r="BC4" i="5"/>
  <c r="V4" i="5"/>
  <c r="AN4" i="5"/>
  <c r="BM6" i="5"/>
  <c r="BF4" i="5"/>
  <c r="BD6" i="5"/>
  <c r="BE14" i="5" s="1"/>
  <c r="BI4" i="5"/>
  <c r="M4" i="5"/>
  <c r="M8" i="5" s="1"/>
  <c r="T6" i="5"/>
  <c r="Y4" i="5"/>
  <c r="AB4" i="5"/>
  <c r="AE4" i="5"/>
  <c r="P4" i="5"/>
  <c r="AH4" i="5"/>
  <c r="BL4" i="5"/>
  <c r="AR6" i="5"/>
  <c r="AS14" i="5" s="1"/>
  <c r="AW4" i="5"/>
  <c r="AU6" i="5"/>
  <c r="AV14" i="5" s="1"/>
  <c r="S4" i="5"/>
  <c r="AK4" i="5"/>
  <c r="AZ4" i="5"/>
  <c r="BO4" i="5"/>
  <c r="BH14" i="5"/>
  <c r="BG1" i="5"/>
  <c r="AJ14" i="5"/>
  <c r="AI1" i="5"/>
  <c r="L14" i="5"/>
  <c r="K11" i="5"/>
  <c r="K1" i="5"/>
  <c r="AX11" i="5"/>
  <c r="AG14" i="5"/>
  <c r="BP11" i="5"/>
  <c r="AF11" i="5"/>
  <c r="AF1" i="5"/>
  <c r="BD11" i="5"/>
  <c r="AL11" i="5"/>
  <c r="AR11" i="5"/>
  <c r="W6" i="5"/>
  <c r="BJ11" i="5"/>
  <c r="BP6" i="5"/>
  <c r="N4" i="5"/>
  <c r="N6" i="5" s="1"/>
  <c r="Z4" i="5"/>
  <c r="Z6" i="5" s="1"/>
  <c r="AL4" i="5"/>
  <c r="AL6" i="5" s="1"/>
  <c r="AX4" i="5"/>
  <c r="AX6" i="5" s="1"/>
  <c r="BJ4" i="5"/>
  <c r="BJ6" i="5" s="1"/>
  <c r="Q4" i="5"/>
  <c r="Q6" i="5" s="1"/>
  <c r="AC4" i="5"/>
  <c r="AC6" i="5" s="1"/>
  <c r="AO4" i="5"/>
  <c r="AO6" i="5" s="1"/>
  <c r="BA4" i="5"/>
  <c r="BA6" i="5" s="1"/>
  <c r="AU5" i="3"/>
  <c r="AX5" i="3"/>
  <c r="BA5" i="3"/>
  <c r="BD5" i="3"/>
  <c r="BG5" i="3"/>
  <c r="BJ5" i="3"/>
  <c r="DC6" i="3" s="1"/>
  <c r="BM5" i="3"/>
  <c r="BP5" i="3"/>
  <c r="AU18" i="3"/>
  <c r="AX18" i="3"/>
  <c r="BA18" i="3"/>
  <c r="BD18" i="3"/>
  <c r="BG18" i="3"/>
  <c r="BJ18" i="3"/>
  <c r="BM18" i="3"/>
  <c r="BP18" i="3"/>
  <c r="AU128" i="3"/>
  <c r="AV5" i="3" s="1"/>
  <c r="AV8" i="3" s="1"/>
  <c r="AX128" i="3"/>
  <c r="AY5" i="3" s="1"/>
  <c r="AY8" i="3" s="1"/>
  <c r="BA128" i="3"/>
  <c r="BB5" i="3" s="1"/>
  <c r="BB8" i="3" s="1"/>
  <c r="BD128" i="3"/>
  <c r="BE5" i="3" s="1"/>
  <c r="BE8" i="3" s="1"/>
  <c r="BG128" i="3"/>
  <c r="BH5" i="3" s="1"/>
  <c r="BH8" i="3" s="1"/>
  <c r="BJ128" i="3"/>
  <c r="BK5" i="3" s="1"/>
  <c r="BK8" i="3" s="1"/>
  <c r="BM128" i="3"/>
  <c r="BN5" i="3" s="1"/>
  <c r="BN8" i="3" s="1"/>
  <c r="BP128" i="3"/>
  <c r="BQ5" i="3" s="1"/>
  <c r="BQ8" i="3" s="1"/>
  <c r="E10" i="6" l="1"/>
  <c r="DE3" i="3"/>
  <c r="E9" i="6"/>
  <c r="DE2" i="3"/>
  <c r="E7" i="6"/>
  <c r="DC7" i="3"/>
  <c r="E6" i="6"/>
  <c r="D3" i="6"/>
  <c r="F3" i="6" s="1"/>
  <c r="DC5" i="3"/>
  <c r="D13" i="6"/>
  <c r="DC4" i="3"/>
  <c r="D12" i="6"/>
  <c r="DC3" i="3"/>
  <c r="D10" i="6"/>
  <c r="DC2" i="3"/>
  <c r="AR1" i="5"/>
  <c r="AU1" i="5"/>
  <c r="BR4" i="3"/>
  <c r="AZ4" i="3"/>
  <c r="BD1" i="5"/>
  <c r="BM1" i="5"/>
  <c r="BN14" i="5"/>
  <c r="U14" i="5"/>
  <c r="T1" i="5"/>
  <c r="T11" i="5"/>
  <c r="AW4" i="3"/>
  <c r="BO4" i="3"/>
  <c r="BL4" i="3"/>
  <c r="BI4" i="3"/>
  <c r="BF4" i="3"/>
  <c r="BC4" i="3"/>
  <c r="AO11" i="5"/>
  <c r="BG11" i="5"/>
  <c r="AD14" i="5"/>
  <c r="AU11" i="5"/>
  <c r="AC1" i="5"/>
  <c r="AC11" i="5"/>
  <c r="AI11" i="5"/>
  <c r="BM11" i="5"/>
  <c r="BA11" i="5"/>
  <c r="Q1" i="5"/>
  <c r="Q11" i="5"/>
  <c r="R14" i="5"/>
  <c r="BK14" i="5"/>
  <c r="BJ1" i="5"/>
  <c r="AY14" i="5"/>
  <c r="AX1" i="5"/>
  <c r="AM14" i="5"/>
  <c r="AL1" i="5"/>
  <c r="W11" i="5"/>
  <c r="X14" i="5"/>
  <c r="W1" i="5"/>
  <c r="Z11" i="5"/>
  <c r="AA14" i="5"/>
  <c r="Z1" i="5"/>
  <c r="BB14" i="5"/>
  <c r="BA1" i="5"/>
  <c r="O14" i="5"/>
  <c r="N11" i="5"/>
  <c r="N1" i="5"/>
  <c r="AO1" i="5"/>
  <c r="AP14" i="5"/>
  <c r="BQ14" i="5"/>
  <c r="BP1" i="5"/>
  <c r="AI5" i="3"/>
  <c r="DA4" i="3" s="1"/>
  <c r="AL5" i="3"/>
  <c r="AO5" i="3"/>
  <c r="AR5" i="3"/>
  <c r="AI18" i="3"/>
  <c r="AL18" i="3"/>
  <c r="AO18" i="3"/>
  <c r="AR18" i="3"/>
  <c r="AI128" i="3"/>
  <c r="AJ5" i="3" s="1"/>
  <c r="AJ8" i="3" s="1"/>
  <c r="AL128" i="3"/>
  <c r="AM5" i="3" s="1"/>
  <c r="AM8" i="3" s="1"/>
  <c r="AO128" i="3"/>
  <c r="AP5" i="3" s="1"/>
  <c r="AP8" i="3" s="1"/>
  <c r="AR128" i="3"/>
  <c r="AS5" i="3" s="1"/>
  <c r="AS8" i="3" s="1"/>
  <c r="DA7" i="3" l="1"/>
  <c r="C4" i="11" s="1"/>
  <c r="DA6" i="3"/>
  <c r="C5" i="11"/>
  <c r="C9" i="11"/>
  <c r="C6" i="11"/>
  <c r="C7" i="11"/>
  <c r="C8" i="11"/>
  <c r="A5" i="13"/>
  <c r="C3" i="13"/>
  <c r="A3" i="13" s="1"/>
  <c r="C10" i="11"/>
  <c r="A10" i="11" s="1"/>
  <c r="A4" i="13"/>
  <c r="C2" i="13"/>
  <c r="A2" i="13" s="1"/>
  <c r="D7" i="6"/>
  <c r="D6" i="6"/>
  <c r="DA5" i="3"/>
  <c r="BE156" i="3"/>
  <c r="BF8" i="3"/>
  <c r="BH156" i="3"/>
  <c r="BI8" i="3"/>
  <c r="BK156" i="3"/>
  <c r="BL8" i="3"/>
  <c r="BN156" i="3"/>
  <c r="BO8" i="3"/>
  <c r="AY156" i="3"/>
  <c r="AZ8" i="3"/>
  <c r="AV156" i="3"/>
  <c r="AW8" i="3"/>
  <c r="BQ156" i="3"/>
  <c r="BR8" i="3"/>
  <c r="BB156" i="3"/>
  <c r="BC8" i="3"/>
  <c r="D4" i="6"/>
  <c r="D9" i="6"/>
  <c r="AQ4" i="3"/>
  <c r="AN4" i="3"/>
  <c r="AM156" i="3" s="1"/>
  <c r="AK4" i="3"/>
  <c r="AJ156" i="3" s="1"/>
  <c r="AT4" i="3"/>
  <c r="J21" i="3"/>
  <c r="C2" i="11" l="1"/>
  <c r="A2" i="11" s="1"/>
  <c r="C3" i="11"/>
  <c r="G6" i="13"/>
  <c r="CV6" i="3" s="1"/>
  <c r="G7" i="13"/>
  <c r="CV7" i="3" s="1"/>
  <c r="H6" i="13"/>
  <c r="CU6" i="3" s="1"/>
  <c r="G5" i="13"/>
  <c r="CV5" i="3" s="1"/>
  <c r="H5" i="13"/>
  <c r="H7" i="13"/>
  <c r="H3" i="13"/>
  <c r="CU3" i="3" s="1"/>
  <c r="H4" i="13"/>
  <c r="CU4" i="3" s="1"/>
  <c r="H2" i="13"/>
  <c r="CU2" i="3" s="1"/>
  <c r="G3" i="13"/>
  <c r="CV3" i="3" s="1"/>
  <c r="G4" i="13"/>
  <c r="CV4" i="3" s="1"/>
  <c r="G2" i="13"/>
  <c r="CV2" i="3" s="1"/>
  <c r="AS156" i="3"/>
  <c r="AT8" i="3"/>
  <c r="AP156" i="3"/>
  <c r="AQ8" i="3"/>
  <c r="AN8" i="3"/>
  <c r="AK8" i="3"/>
  <c r="J19" i="3"/>
  <c r="N5" i="3"/>
  <c r="CU7" i="3" l="1"/>
  <c r="F7" i="13"/>
  <c r="CU5" i="3"/>
  <c r="F5" i="13"/>
  <c r="F6" i="13"/>
  <c r="F2" i="13"/>
  <c r="F4" i="13"/>
  <c r="F3" i="13"/>
  <c r="C4" i="6"/>
  <c r="F4" i="6" s="1"/>
  <c r="H6" i="6" s="1"/>
  <c r="CY3" i="3"/>
  <c r="N128" i="3"/>
  <c r="O5" i="3" s="1"/>
  <c r="Q128" i="3"/>
  <c r="R5" i="3" s="1"/>
  <c r="R8" i="3" s="1"/>
  <c r="T128" i="3"/>
  <c r="U5" i="3" s="1"/>
  <c r="U8" i="3" s="1"/>
  <c r="W128" i="3"/>
  <c r="Z128" i="3"/>
  <c r="AA5" i="3" s="1"/>
  <c r="AA8" i="3" s="1"/>
  <c r="AC128" i="3"/>
  <c r="AD5" i="3" s="1"/>
  <c r="AD8" i="3" s="1"/>
  <c r="AF128" i="3"/>
  <c r="AG5" i="3" l="1"/>
  <c r="AG8" i="3" s="1"/>
  <c r="IG2" i="3"/>
  <c r="X5" i="3"/>
  <c r="X8" i="3" s="1"/>
  <c r="A3" i="11"/>
  <c r="P4" i="3"/>
  <c r="O156" i="3" s="1"/>
  <c r="O8" i="3"/>
  <c r="L5" i="3"/>
  <c r="L8" i="3" l="1"/>
  <c r="P8" i="3"/>
  <c r="M4" i="3"/>
  <c r="AD2" i="6"/>
  <c r="J128" i="3"/>
  <c r="J127" i="3"/>
  <c r="J126" i="3"/>
  <c r="J125" i="3"/>
  <c r="J124" i="3"/>
  <c r="J123" i="3"/>
  <c r="J122" i="3"/>
  <c r="J121" i="3"/>
  <c r="J120" i="3"/>
  <c r="J119" i="3"/>
  <c r="J118" i="3"/>
  <c r="J117" i="3"/>
  <c r="J116" i="3"/>
  <c r="J115" i="3"/>
  <c r="J114" i="3"/>
  <c r="J113" i="3"/>
  <c r="J112" i="3"/>
  <c r="J111" i="3"/>
  <c r="J110" i="3"/>
  <c r="J109" i="3"/>
  <c r="J108" i="3"/>
  <c r="J107" i="3"/>
  <c r="J106" i="3"/>
  <c r="J105" i="3"/>
  <c r="J104" i="3"/>
  <c r="J103" i="3"/>
  <c r="J102" i="3"/>
  <c r="J101" i="3"/>
  <c r="J100" i="3"/>
  <c r="J99" i="3"/>
  <c r="J98" i="3"/>
  <c r="J97" i="3"/>
  <c r="J96" i="3"/>
  <c r="J95" i="3"/>
  <c r="J94" i="3"/>
  <c r="J93" i="3"/>
  <c r="J92" i="3"/>
  <c r="J91" i="3"/>
  <c r="J90" i="3"/>
  <c r="J89" i="3"/>
  <c r="J88" i="3"/>
  <c r="J87" i="3"/>
  <c r="J86" i="3"/>
  <c r="J85" i="3"/>
  <c r="J84" i="3"/>
  <c r="J83" i="3"/>
  <c r="J82" i="3"/>
  <c r="J81" i="3"/>
  <c r="J80" i="3"/>
  <c r="J79" i="3"/>
  <c r="J78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J60" i="3"/>
  <c r="J59" i="3"/>
  <c r="J58" i="3"/>
  <c r="J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0" i="3"/>
  <c r="CK5" i="3" l="1"/>
  <c r="CH5" i="3"/>
  <c r="M8" i="3"/>
  <c r="N18" i="3"/>
  <c r="Q18" i="3"/>
  <c r="T18" i="3"/>
  <c r="W18" i="3"/>
  <c r="Z18" i="3"/>
  <c r="AC18" i="3"/>
  <c r="AF18" i="3"/>
  <c r="K18" i="3"/>
  <c r="AF5" i="3" l="1"/>
  <c r="AC5" i="3"/>
  <c r="Z5" i="3"/>
  <c r="CY6" i="3" s="1"/>
  <c r="W5" i="3"/>
  <c r="T5" i="3"/>
  <c r="Q5" i="3"/>
  <c r="CJ5" i="3" l="1"/>
  <c r="IG4" i="3"/>
  <c r="CG5" i="3"/>
  <c r="CY4" i="3"/>
  <c r="CY5" i="3"/>
  <c r="CY7" i="3"/>
  <c r="DA2" i="3"/>
  <c r="DA3" i="3"/>
  <c r="S4" i="3"/>
  <c r="R156" i="3" s="1"/>
  <c r="C6" i="6"/>
  <c r="F6" i="6" s="1"/>
  <c r="V4" i="3"/>
  <c r="U156" i="3" s="1"/>
  <c r="C7" i="6"/>
  <c r="F7" i="6" s="1"/>
  <c r="Y4" i="3"/>
  <c r="X156" i="3" s="1"/>
  <c r="C9" i="6"/>
  <c r="F9" i="6" s="1"/>
  <c r="AB4" i="3"/>
  <c r="AA156" i="3" s="1"/>
  <c r="C10" i="6"/>
  <c r="F10" i="6" s="1"/>
  <c r="AE4" i="3"/>
  <c r="AD156" i="3" s="1"/>
  <c r="C12" i="6"/>
  <c r="F12" i="6" s="1"/>
  <c r="AH4" i="3"/>
  <c r="AG156" i="3" s="1"/>
  <c r="C13" i="6"/>
  <c r="F13" i="6" s="1"/>
  <c r="ID8" i="3" l="1"/>
  <c r="CG8" i="3"/>
  <c r="N157" i="3"/>
  <c r="P157" i="3"/>
  <c r="CK3" i="3"/>
  <c r="DK6" i="3"/>
  <c r="J7" i="3"/>
  <c r="G7" i="3" s="1"/>
  <c r="HD10" i="3"/>
  <c r="HF10" i="3" s="1"/>
  <c r="CH3" i="3"/>
  <c r="HD9" i="3"/>
  <c r="A6" i="11"/>
  <c r="A9" i="11"/>
  <c r="A8" i="11"/>
  <c r="A5" i="11"/>
  <c r="A7" i="11"/>
  <c r="A4" i="11"/>
  <c r="AB8" i="3"/>
  <c r="Y8" i="3"/>
  <c r="AH8" i="3"/>
  <c r="V8" i="3"/>
  <c r="AE8" i="3"/>
  <c r="S8" i="3"/>
  <c r="H9" i="6"/>
  <c r="H10" i="6"/>
  <c r="H7" i="6"/>
  <c r="O157" i="3" l="1"/>
  <c r="EG28" i="3"/>
  <c r="HF9" i="3"/>
  <c r="HF20" i="3" s="1"/>
  <c r="G8" i="11"/>
  <c r="CS5" i="3" s="1"/>
  <c r="H9" i="11"/>
  <c r="CR6" i="3" s="1"/>
  <c r="H10" i="11"/>
  <c r="H8" i="11"/>
  <c r="G9" i="11"/>
  <c r="CS6" i="3" s="1"/>
  <c r="G10" i="11"/>
  <c r="CS7" i="3" s="1"/>
  <c r="H7" i="11"/>
  <c r="H5" i="11"/>
  <c r="H6" i="11"/>
  <c r="H4" i="11"/>
  <c r="CO7" i="3" s="1"/>
  <c r="H3" i="11"/>
  <c r="CO6" i="3" s="1"/>
  <c r="G4" i="11"/>
  <c r="CP7" i="3" s="1"/>
  <c r="G3" i="11"/>
  <c r="CP6" i="3" s="1"/>
  <c r="G2" i="11"/>
  <c r="CP5" i="3" s="1"/>
  <c r="H2" i="11"/>
  <c r="CO5" i="3" s="1"/>
  <c r="CQ4" i="3" s="1"/>
  <c r="G5" i="11"/>
  <c r="CS2" i="3" s="1"/>
  <c r="G7" i="11"/>
  <c r="CS4" i="3" s="1"/>
  <c r="G6" i="11"/>
  <c r="CS3" i="3" s="1"/>
  <c r="DK9" i="3" l="1"/>
  <c r="II4" i="3"/>
  <c r="ED28" i="3"/>
  <c r="CR5" i="3"/>
  <c r="F8" i="11"/>
  <c r="CR7" i="3"/>
  <c r="F10" i="11"/>
  <c r="F9" i="11"/>
  <c r="CR3" i="3"/>
  <c r="F6" i="11"/>
  <c r="CR2" i="3"/>
  <c r="F5" i="11"/>
  <c r="CR4" i="3"/>
  <c r="F7" i="11"/>
  <c r="F3" i="11"/>
  <c r="F2" i="11"/>
  <c r="F4" i="11"/>
  <c r="CT4" i="3" l="1"/>
  <c r="CW5" i="3"/>
  <c r="J6" i="3"/>
  <c r="CQ6" i="3"/>
  <c r="CW3" i="3"/>
  <c r="CT2" i="3"/>
  <c r="CQ5" i="3"/>
  <c r="CW2" i="3"/>
  <c r="CT5" i="3"/>
  <c r="CT3" i="3"/>
  <c r="CW4" i="3"/>
  <c r="CQ7" i="3"/>
  <c r="CW7" i="3"/>
  <c r="CW6" i="3"/>
  <c r="CT7" i="3"/>
  <c r="CT6" i="3"/>
  <c r="N4" i="3" l="1"/>
  <c r="N6" i="3" s="1"/>
  <c r="BY4" i="3"/>
  <c r="BY6" i="3" s="1"/>
  <c r="BV4" i="3"/>
  <c r="BV6" i="3" s="1"/>
  <c r="AF4" i="3"/>
  <c r="AF6" i="3" s="1"/>
  <c r="AL4" i="3"/>
  <c r="AL6" i="3" s="1"/>
  <c r="AC4" i="3"/>
  <c r="AC6" i="3" s="1"/>
  <c r="W4" i="3"/>
  <c r="W6" i="3" s="1"/>
  <c r="BD4" i="3"/>
  <c r="BD6" i="3" s="1"/>
  <c r="BJ4" i="3"/>
  <c r="BJ6" i="3" s="1"/>
  <c r="BA4" i="3"/>
  <c r="BA6" i="3" s="1"/>
  <c r="AU4" i="3"/>
  <c r="AU6" i="3" s="1"/>
  <c r="K4" i="3"/>
  <c r="K6" i="3" s="1"/>
  <c r="BG4" i="3"/>
  <c r="BG6" i="3" s="1"/>
  <c r="AR4" i="3"/>
  <c r="AR6" i="3" s="1"/>
  <c r="Q4" i="3"/>
  <c r="Q6" i="3" s="1"/>
  <c r="BM4" i="3"/>
  <c r="BM6" i="3" s="1"/>
  <c r="Z4" i="3"/>
  <c r="Z6" i="3" s="1"/>
  <c r="BP4" i="3"/>
  <c r="BP6" i="3" s="1"/>
  <c r="CB4" i="3"/>
  <c r="CB6" i="3" s="1"/>
  <c r="AO4" i="3"/>
  <c r="AO6" i="3" s="1"/>
  <c r="BS4" i="3"/>
  <c r="BS6" i="3" s="1"/>
  <c r="AX4" i="3"/>
  <c r="AX6" i="3" s="1"/>
  <c r="T4" i="3"/>
  <c r="T6" i="3" s="1"/>
  <c r="AI4" i="3"/>
  <c r="AI6" i="3" s="1"/>
  <c r="CJ6" i="3" l="1"/>
  <c r="IG5" i="3"/>
  <c r="BM11" i="3"/>
  <c r="B20" i="14" s="1"/>
  <c r="BM1" i="3"/>
  <c r="BN14" i="3"/>
  <c r="W1" i="3"/>
  <c r="X14" i="3"/>
  <c r="W11" i="3"/>
  <c r="B6" i="14" s="1"/>
  <c r="AO11" i="3"/>
  <c r="B12" i="14" s="1"/>
  <c r="AO1" i="3"/>
  <c r="AP14" i="3"/>
  <c r="R14" i="3"/>
  <c r="Q1" i="3"/>
  <c r="Q11" i="3"/>
  <c r="B4" i="14" s="1"/>
  <c r="AR1" i="3"/>
  <c r="AS14" i="3"/>
  <c r="AR11" i="3"/>
  <c r="B13" i="14" s="1"/>
  <c r="AM14" i="3"/>
  <c r="AL11" i="3"/>
  <c r="B11" i="14" s="1"/>
  <c r="AL1" i="3"/>
  <c r="BV11" i="3"/>
  <c r="B23" i="14" s="1"/>
  <c r="BW14" i="3"/>
  <c r="BV1" i="3"/>
  <c r="AI1" i="3"/>
  <c r="AJ14" i="3"/>
  <c r="AI11" i="3"/>
  <c r="B10" i="14" s="1"/>
  <c r="T11" i="3"/>
  <c r="B5" i="14" s="1"/>
  <c r="U14" i="3"/>
  <c r="T1" i="3"/>
  <c r="AY14" i="3"/>
  <c r="AX1" i="3"/>
  <c r="AX11" i="3"/>
  <c r="B15" i="14" s="1"/>
  <c r="BS11" i="3"/>
  <c r="B22" i="14" s="1"/>
  <c r="BT14" i="3"/>
  <c r="BS1" i="3"/>
  <c r="K1" i="3"/>
  <c r="IC5" i="3"/>
  <c r="L14" i="3"/>
  <c r="K11" i="3"/>
  <c r="CG6" i="3"/>
  <c r="CC14" i="3"/>
  <c r="CB1" i="3"/>
  <c r="CB11" i="3"/>
  <c r="B25" i="14" s="1"/>
  <c r="BP1" i="3"/>
  <c r="BQ14" i="3"/>
  <c r="BP11" i="3"/>
  <c r="B21" i="14" s="1"/>
  <c r="BA1" i="3"/>
  <c r="BB14" i="3"/>
  <c r="BA11" i="3"/>
  <c r="B16" i="14" s="1"/>
  <c r="BY11" i="3"/>
  <c r="B24" i="14" s="1"/>
  <c r="BZ14" i="3"/>
  <c r="BY1" i="3"/>
  <c r="BD1" i="3"/>
  <c r="BE14" i="3"/>
  <c r="BD11" i="3"/>
  <c r="B17" i="14" s="1"/>
  <c r="AD14" i="3"/>
  <c r="AC1" i="3"/>
  <c r="AC11" i="3"/>
  <c r="B8" i="14" s="1"/>
  <c r="BG11" i="3"/>
  <c r="B18" i="14" s="1"/>
  <c r="BH14" i="3"/>
  <c r="BG1" i="3"/>
  <c r="AF11" i="3"/>
  <c r="B9" i="14" s="1"/>
  <c r="AF1" i="3"/>
  <c r="AG14" i="3"/>
  <c r="AV14" i="3"/>
  <c r="AU1" i="3"/>
  <c r="AU11" i="3"/>
  <c r="B14" i="14" s="1"/>
  <c r="AA14" i="3"/>
  <c r="Z11" i="3"/>
  <c r="B7" i="14" s="1"/>
  <c r="Z1" i="3"/>
  <c r="BJ1" i="3"/>
  <c r="BJ11" i="3"/>
  <c r="B19" i="14" s="1"/>
  <c r="BK14" i="3"/>
  <c r="N1" i="3"/>
  <c r="N11" i="3"/>
  <c r="B3" i="14" s="1"/>
  <c r="O14" i="3"/>
  <c r="HO16" i="3" l="1"/>
  <c r="HO17" i="3"/>
  <c r="HO10" i="3"/>
  <c r="HO9" i="3"/>
  <c r="HO11" i="3"/>
  <c r="HO12" i="3"/>
  <c r="HO13" i="3"/>
  <c r="HO14" i="3"/>
  <c r="HO15" i="3"/>
  <c r="CJ11" i="3"/>
  <c r="ID11" i="3" s="1"/>
  <c r="DK11" i="3"/>
  <c r="IF11" i="3" s="1"/>
  <c r="CJ13" i="3"/>
  <c r="ID13" i="3" s="1"/>
  <c r="DK13" i="3"/>
  <c r="IF13" i="3" s="1"/>
  <c r="DK12" i="3"/>
  <c r="IF12" i="3" s="1"/>
  <c r="CJ14" i="3"/>
  <c r="ID14" i="3" s="1"/>
  <c r="CJ12" i="3"/>
  <c r="ID12" i="3" s="1"/>
  <c r="DK14" i="3"/>
  <c r="IF14" i="3" s="1"/>
  <c r="CJ4" i="3"/>
  <c r="IG3" i="3"/>
  <c r="DR20" i="3"/>
  <c r="P15" i="14"/>
  <c r="Q15" i="14"/>
  <c r="Q14" i="14"/>
  <c r="P14" i="14"/>
  <c r="DR19" i="3"/>
  <c r="P17" i="14"/>
  <c r="Q17" i="14"/>
  <c r="Q8" i="14"/>
  <c r="P8" i="14"/>
  <c r="B2" i="14"/>
  <c r="DH8" i="3"/>
  <c r="Q18" i="14"/>
  <c r="P18" i="14"/>
  <c r="P20" i="14"/>
  <c r="Q19" i="14"/>
  <c r="Q20" i="14"/>
  <c r="P19" i="14"/>
  <c r="Q11" i="14"/>
  <c r="P11" i="14"/>
  <c r="P23" i="14"/>
  <c r="Q23" i="14"/>
  <c r="Q6" i="14"/>
  <c r="P6" i="14"/>
  <c r="Q10" i="14"/>
  <c r="P10" i="14"/>
  <c r="P12" i="14"/>
  <c r="Q12" i="14"/>
  <c r="P24" i="14"/>
  <c r="Q24" i="14"/>
  <c r="P25" i="14"/>
  <c r="Q25" i="14"/>
  <c r="P26" i="14"/>
  <c r="Q26" i="14"/>
  <c r="Q9" i="14"/>
  <c r="P9" i="14"/>
  <c r="IC3" i="3"/>
  <c r="CG4" i="3"/>
  <c r="J3" i="3" s="1"/>
  <c r="Q5" i="14"/>
  <c r="P5" i="14"/>
  <c r="Q16" i="14"/>
  <c r="P16" i="14"/>
  <c r="P21" i="14"/>
  <c r="Q21" i="14"/>
  <c r="P27" i="14"/>
  <c r="Q27" i="14"/>
  <c r="Q7" i="14"/>
  <c r="P7" i="14"/>
  <c r="Q13" i="14"/>
  <c r="P13" i="14"/>
  <c r="Q22" i="14"/>
  <c r="P22" i="14"/>
  <c r="IH4" i="3" l="1"/>
  <c r="IB4" i="3"/>
  <c r="G3" i="3"/>
  <c r="DK4" i="3"/>
  <c r="C5" i="14"/>
  <c r="L2" i="14" s="1"/>
  <c r="Q4" i="14"/>
  <c r="P4" i="14"/>
  <c r="R8" i="14" l="1"/>
  <c r="R4" i="14"/>
  <c r="R7" i="14"/>
  <c r="R6" i="14"/>
  <c r="R10" i="14"/>
  <c r="R11" i="14"/>
  <c r="R5" i="14"/>
  <c r="R9" i="14"/>
  <c r="P2" i="14"/>
  <c r="H9" i="14"/>
  <c r="DW2" i="3"/>
  <c r="H4" i="14"/>
  <c r="H2" i="14"/>
  <c r="DW7" i="3"/>
  <c r="DW6" i="3"/>
  <c r="H3" i="14"/>
  <c r="DW3" i="3"/>
  <c r="DW9" i="3"/>
  <c r="H5" i="14"/>
  <c r="H6" i="14"/>
  <c r="DW4" i="3"/>
  <c r="DW8" i="3"/>
  <c r="H7" i="14"/>
  <c r="H8" i="14"/>
  <c r="DW5" i="3"/>
  <c r="DX8" i="3" l="1"/>
  <c r="DX3" i="3"/>
  <c r="DX4" i="3"/>
  <c r="DX5" i="3"/>
  <c r="DX2" i="3"/>
  <c r="DX9" i="3"/>
  <c r="DX7" i="3"/>
  <c r="DX6" i="3"/>
  <c r="DM8" i="3"/>
  <c r="F9" i="14"/>
  <c r="F8" i="14"/>
  <c r="DM7" i="3"/>
  <c r="F3" i="14"/>
  <c r="DM2" i="3"/>
  <c r="F4" i="14"/>
  <c r="DM3" i="3"/>
  <c r="DM4" i="3"/>
  <c r="F5" i="14"/>
  <c r="T4" i="14"/>
  <c r="S22" i="14"/>
  <c r="S17" i="14"/>
  <c r="T6" i="14"/>
  <c r="S16" i="14"/>
  <c r="T11" i="14"/>
  <c r="T10" i="14"/>
  <c r="S12" i="14"/>
  <c r="F2" i="14"/>
  <c r="S24" i="14"/>
  <c r="S23" i="14"/>
  <c r="S15" i="14"/>
  <c r="S27" i="14"/>
  <c r="S13" i="14"/>
  <c r="S25" i="14"/>
  <c r="S26" i="14"/>
  <c r="T5" i="14"/>
  <c r="S21" i="14"/>
  <c r="T7" i="14"/>
  <c r="S18" i="14"/>
  <c r="S14" i="14"/>
  <c r="DM1" i="3"/>
  <c r="CK8" i="3" s="1"/>
  <c r="T8" i="14"/>
  <c r="S20" i="14"/>
  <c r="T9" i="14"/>
  <c r="S19" i="14"/>
  <c r="DM6" i="3"/>
  <c r="F7" i="14"/>
  <c r="F6" i="14"/>
  <c r="DM5" i="3"/>
  <c r="DV7" i="3" l="1"/>
  <c r="G7" i="14"/>
  <c r="I7" i="14" s="1"/>
  <c r="J7" i="14" s="1"/>
  <c r="DV3" i="3"/>
  <c r="G3" i="14"/>
  <c r="G2" i="14"/>
  <c r="DV2" i="3"/>
  <c r="DV8" i="3"/>
  <c r="G8" i="14"/>
  <c r="I8" i="14" s="1"/>
  <c r="J8" i="14" s="1"/>
  <c r="DV6" i="3"/>
  <c r="G6" i="14"/>
  <c r="I6" i="14" s="1"/>
  <c r="J6" i="14" s="1"/>
  <c r="G5" i="14"/>
  <c r="I5" i="14" s="1"/>
  <c r="J5" i="14" s="1"/>
  <c r="DV5" i="3"/>
  <c r="G9" i="14"/>
  <c r="I9" i="14" s="1"/>
  <c r="J9" i="14" s="1"/>
  <c r="DV9" i="3"/>
  <c r="G4" i="14"/>
  <c r="I4" i="14" s="1"/>
  <c r="J4" i="14" s="1"/>
  <c r="DV4" i="3"/>
  <c r="DQ4" i="3" l="1"/>
  <c r="L6" i="14"/>
  <c r="C2" i="15"/>
  <c r="A2" i="15" s="1"/>
  <c r="I2" i="14"/>
  <c r="J2" i="14" s="1"/>
  <c r="I3" i="14"/>
  <c r="J3" i="14" s="1"/>
  <c r="C3" i="15"/>
  <c r="A3" i="15" s="1"/>
  <c r="DQ7" i="3"/>
  <c r="L9" i="14"/>
  <c r="L10" i="14"/>
  <c r="DQ8" i="3"/>
  <c r="DQ9" i="3"/>
  <c r="L11" i="14"/>
  <c r="L7" i="14"/>
  <c r="DQ5" i="3"/>
  <c r="L8" i="14"/>
  <c r="DQ6" i="3"/>
  <c r="DU5" i="3" l="1"/>
  <c r="DU9" i="3"/>
  <c r="DU6" i="3"/>
  <c r="DU7" i="3"/>
  <c r="DU4" i="3"/>
  <c r="DU8" i="3"/>
  <c r="C5" i="10"/>
  <c r="A5" i="10" s="1"/>
  <c r="C9" i="10"/>
  <c r="A9" i="10" s="1"/>
  <c r="C8" i="10"/>
  <c r="A8" i="10" s="1"/>
  <c r="C6" i="10"/>
  <c r="A6" i="10" s="1"/>
  <c r="C7" i="10"/>
  <c r="A7" i="10" s="1"/>
  <c r="C4" i="10"/>
  <c r="A4" i="10" s="1"/>
  <c r="DQ3" i="3"/>
  <c r="L5" i="14"/>
  <c r="L4" i="14"/>
  <c r="DQ2" i="3"/>
  <c r="G3" i="15"/>
  <c r="H3" i="15"/>
  <c r="G2" i="15"/>
  <c r="H2" i="15"/>
  <c r="DU3" i="3" l="1"/>
  <c r="DU2" i="3"/>
  <c r="C3" i="10"/>
  <c r="A3" i="10" s="1"/>
  <c r="C2" i="10"/>
  <c r="A2" i="10" s="1"/>
  <c r="F2" i="15"/>
  <c r="F3" i="15"/>
  <c r="G7" i="10" l="1"/>
  <c r="II11" i="3" s="1"/>
  <c r="H9" i="10"/>
  <c r="EA9" i="3" s="1"/>
  <c r="G6" i="10"/>
  <c r="DZ6" i="3" s="1"/>
  <c r="H8" i="10"/>
  <c r="EA8" i="3" s="1"/>
  <c r="G9" i="10"/>
  <c r="DZ9" i="3" s="1"/>
  <c r="G4" i="10"/>
  <c r="DZ4" i="3" s="1"/>
  <c r="G3" i="10"/>
  <c r="II7" i="3" s="1"/>
  <c r="H7" i="10"/>
  <c r="CL6" i="3" s="1"/>
  <c r="G2" i="10"/>
  <c r="DZ2" i="3" s="1"/>
  <c r="H4" i="10"/>
  <c r="EA4" i="3" s="1"/>
  <c r="G8" i="10"/>
  <c r="H6" i="10"/>
  <c r="H2" i="10"/>
  <c r="CL2" i="3" s="1"/>
  <c r="CN2" i="3" s="1"/>
  <c r="H5" i="10"/>
  <c r="IJ9" i="3" s="1"/>
  <c r="G5" i="10"/>
  <c r="CM5" i="3" s="1"/>
  <c r="H3" i="10"/>
  <c r="CL3" i="3" s="1"/>
  <c r="CN3" i="3" s="1"/>
  <c r="CM7" i="3" l="1"/>
  <c r="CM6" i="3"/>
  <c r="DZ7" i="3"/>
  <c r="CL5" i="3"/>
  <c r="CN5" i="3" s="1"/>
  <c r="IJ13" i="3"/>
  <c r="CO3" i="3"/>
  <c r="CQ3" i="3" s="1"/>
  <c r="II10" i="3"/>
  <c r="CO2" i="3"/>
  <c r="CQ2" i="3" s="1"/>
  <c r="IJ12" i="3"/>
  <c r="CL7" i="3"/>
  <c r="CN7" i="3" s="1"/>
  <c r="IJ11" i="3"/>
  <c r="EA7" i="3"/>
  <c r="IJ7" i="3"/>
  <c r="CM3" i="3"/>
  <c r="DZ3" i="3"/>
  <c r="F7" i="10"/>
  <c r="EA2" i="3"/>
  <c r="EA3" i="3"/>
  <c r="II13" i="3"/>
  <c r="CL4" i="3"/>
  <c r="CN4" i="3" s="1"/>
  <c r="IJ8" i="3"/>
  <c r="DZ5" i="3"/>
  <c r="CM2" i="3"/>
  <c r="II9" i="3"/>
  <c r="II6" i="3"/>
  <c r="EA5" i="3"/>
  <c r="EA6" i="3"/>
  <c r="F5" i="10"/>
  <c r="F3" i="10"/>
  <c r="II12" i="3"/>
  <c r="F6" i="10"/>
  <c r="DZ8" i="3"/>
  <c r="CP2" i="3"/>
  <c r="F4" i="10"/>
  <c r="IJ10" i="3"/>
  <c r="F2" i="10"/>
  <c r="CM4" i="3"/>
  <c r="F9" i="10"/>
  <c r="CP3" i="3"/>
  <c r="F8" i="10"/>
  <c r="II8" i="3"/>
  <c r="IJ6" i="3"/>
  <c r="CN6" i="3"/>
</calcChain>
</file>

<file path=xl/sharedStrings.xml><?xml version="1.0" encoding="utf-8"?>
<sst xmlns="http://schemas.openxmlformats.org/spreadsheetml/2006/main" count="2047" uniqueCount="473">
  <si>
    <t>S</t>
  </si>
  <si>
    <t>D</t>
  </si>
  <si>
    <t>T</t>
  </si>
  <si>
    <t>X</t>
  </si>
  <si>
    <t>kein finish</t>
  </si>
  <si>
    <t>T20 T20 Bull</t>
  </si>
  <si>
    <t>T20 T19 Bull</t>
  </si>
  <si>
    <t>T20 T18 Bull</t>
  </si>
  <si>
    <t>T20 T17 Bull</t>
  </si>
  <si>
    <t xml:space="preserve">T20 T20 D20 </t>
  </si>
  <si>
    <t>T20 T20 D20</t>
  </si>
  <si>
    <t>T20 T20 T13</t>
  </si>
  <si>
    <t xml:space="preserve">T20 T20 D19 </t>
  </si>
  <si>
    <t>T20 T20 D19</t>
  </si>
  <si>
    <t>T20 T19 D20</t>
  </si>
  <si>
    <t>T20 T20 D18</t>
  </si>
  <si>
    <t>T20 T19 D19</t>
  </si>
  <si>
    <t>T20 T18 D20</t>
  </si>
  <si>
    <t>T20 T19 D18</t>
  </si>
  <si>
    <t>T20 T20 D16</t>
  </si>
  <si>
    <t>T20 T17 D20</t>
  </si>
  <si>
    <t>T20 T18 D18</t>
  </si>
  <si>
    <t>T20 T19 D16</t>
  </si>
  <si>
    <t>T20 T16 D20</t>
  </si>
  <si>
    <t>T19 T18 D18</t>
  </si>
  <si>
    <t>T20 T18 D16</t>
  </si>
  <si>
    <t>T20 T15 D20</t>
  </si>
  <si>
    <t>T18 T18 D18</t>
  </si>
  <si>
    <t>T20 T17 D16</t>
  </si>
  <si>
    <t>T20 T14 D20</t>
  </si>
  <si>
    <t>T17 T18 D18</t>
  </si>
  <si>
    <t>T20 T20 D10</t>
  </si>
  <si>
    <t>T19 T14 D20</t>
  </si>
  <si>
    <t>T20 T18 D12</t>
  </si>
  <si>
    <t>T19 T20 D10</t>
  </si>
  <si>
    <t>T20 T20 D8</t>
  </si>
  <si>
    <t>T17 T20 D12</t>
  </si>
  <si>
    <t>T20 T14 D16</t>
  </si>
  <si>
    <t>T20 T11 D20</t>
  </si>
  <si>
    <t>T20 T12 D18</t>
  </si>
  <si>
    <t>T20 T17 D10</t>
  </si>
  <si>
    <t>T20 S20 Bull</t>
  </si>
  <si>
    <t>T19 T12 D18</t>
  </si>
  <si>
    <t>T18 T14 D16</t>
  </si>
  <si>
    <t>T20 T17 D8</t>
  </si>
  <si>
    <t>T19 S19 Bull</t>
  </si>
  <si>
    <t>25 T20 D20</t>
  </si>
  <si>
    <t>T20 S14 Bull</t>
  </si>
  <si>
    <t>T19 T10 D18</t>
  </si>
  <si>
    <t>T18 T12 D16</t>
  </si>
  <si>
    <t>T20 T7 D20</t>
  </si>
  <si>
    <t>T20 S20 D20</t>
  </si>
  <si>
    <t>T20 S19 D20</t>
  </si>
  <si>
    <t>T20 S18 D20</t>
  </si>
  <si>
    <t>T20 S17 D20</t>
  </si>
  <si>
    <t>T20 S16 D20</t>
  </si>
  <si>
    <t>T20 S15 D20</t>
  </si>
  <si>
    <t>T20 S14 D20</t>
  </si>
  <si>
    <t>T20 S13 D20</t>
  </si>
  <si>
    <t>T20 S20 D16</t>
  </si>
  <si>
    <t>T20 S19 D16</t>
  </si>
  <si>
    <t>T20 S18 D16</t>
  </si>
  <si>
    <t>T20 S17 D16</t>
  </si>
  <si>
    <t>T20 S16 D16</t>
  </si>
  <si>
    <t>T19 Bull</t>
  </si>
  <si>
    <t>T20 S10 D18</t>
  </si>
  <si>
    <t>T20 S13 D16</t>
  </si>
  <si>
    <t>T18 Bull</t>
  </si>
  <si>
    <t>T20 S3 D20</t>
  </si>
  <si>
    <t>T20 S10 D16</t>
  </si>
  <si>
    <t>T17 Bull</t>
  </si>
  <si>
    <t>T20 D20</t>
  </si>
  <si>
    <t>T20 S7 D16</t>
  </si>
  <si>
    <t>T20 D19</t>
  </si>
  <si>
    <t>T19 D20</t>
  </si>
  <si>
    <t>T20 D18</t>
  </si>
  <si>
    <t>T19 D19</t>
  </si>
  <si>
    <t>T18 D20</t>
  </si>
  <si>
    <t>T19 D18</t>
  </si>
  <si>
    <t>T20 D16</t>
  </si>
  <si>
    <t>T17 D20</t>
  </si>
  <si>
    <t>T18 D18</t>
  </si>
  <si>
    <t>T19 D16</t>
  </si>
  <si>
    <t>T16 D20</t>
  </si>
  <si>
    <t>T17 D18</t>
  </si>
  <si>
    <t>T18 D16</t>
  </si>
  <si>
    <t>T15 D20</t>
  </si>
  <si>
    <t>T20 D12</t>
  </si>
  <si>
    <t>T17 D16</t>
  </si>
  <si>
    <t>T14 D20</t>
  </si>
  <si>
    <t>T15 D18</t>
  </si>
  <si>
    <t>T20 D10</t>
  </si>
  <si>
    <t>T13 D20</t>
  </si>
  <si>
    <t>T18 D12</t>
  </si>
  <si>
    <t>T19 D10</t>
  </si>
  <si>
    <t>T20 D8</t>
  </si>
  <si>
    <t>T17 D12</t>
  </si>
  <si>
    <t>T18 D10</t>
  </si>
  <si>
    <t>T19 D8</t>
  </si>
  <si>
    <t>T12 D18</t>
  </si>
  <si>
    <t>T17 D10</t>
  </si>
  <si>
    <t>T10 D20</t>
  </si>
  <si>
    <t>T13 D15</t>
  </si>
  <si>
    <t>T20 D4</t>
  </si>
  <si>
    <t>T17 D8</t>
  </si>
  <si>
    <t>T10 D18</t>
  </si>
  <si>
    <t>25 D20</t>
  </si>
  <si>
    <t>D12 D20</t>
  </si>
  <si>
    <t>T16 D8</t>
  </si>
  <si>
    <t>T13 D12</t>
  </si>
  <si>
    <t>D11 D20</t>
  </si>
  <si>
    <t>T10 D16</t>
  </si>
  <si>
    <t>T7 D20</t>
  </si>
  <si>
    <t>S11 S10 D20</t>
  </si>
  <si>
    <t>S20 D20</t>
  </si>
  <si>
    <t>T13 D10</t>
  </si>
  <si>
    <t>18   D20</t>
  </si>
  <si>
    <t>19    D19</t>
  </si>
  <si>
    <t>16    D20</t>
  </si>
  <si>
    <t>15    D20</t>
  </si>
  <si>
    <t>14   D20</t>
  </si>
  <si>
    <t>13   D20</t>
  </si>
  <si>
    <t>12    D20</t>
  </si>
  <si>
    <t>11   D20</t>
  </si>
  <si>
    <t>10    D20 (Bull)</t>
  </si>
  <si>
    <t xml:space="preserve"> 9    D20</t>
  </si>
  <si>
    <t>9    D20</t>
  </si>
  <si>
    <t xml:space="preserve"> 8    D20</t>
  </si>
  <si>
    <t>8    D20</t>
  </si>
  <si>
    <t>7    D20</t>
  </si>
  <si>
    <t>6    D20</t>
  </si>
  <si>
    <t>5    D20</t>
  </si>
  <si>
    <t>4    D20</t>
  </si>
  <si>
    <t>3    D20</t>
  </si>
  <si>
    <t>2    D20</t>
  </si>
  <si>
    <t>1    D20</t>
  </si>
  <si>
    <t>D20</t>
  </si>
  <si>
    <t>7     D16</t>
  </si>
  <si>
    <t>D19</t>
  </si>
  <si>
    <t>5     D16</t>
  </si>
  <si>
    <t>D18</t>
  </si>
  <si>
    <t>3     D16</t>
  </si>
  <si>
    <t>D17</t>
  </si>
  <si>
    <t>1     D16</t>
  </si>
  <si>
    <t>D16</t>
  </si>
  <si>
    <t>1   D15</t>
  </si>
  <si>
    <t>D15</t>
  </si>
  <si>
    <t>1   D14</t>
  </si>
  <si>
    <t>D14</t>
  </si>
  <si>
    <t>1   D13</t>
  </si>
  <si>
    <t>D13</t>
  </si>
  <si>
    <t>1   D12</t>
  </si>
  <si>
    <t>D12</t>
  </si>
  <si>
    <t>1   D11</t>
  </si>
  <si>
    <t>D11</t>
  </si>
  <si>
    <t>1   D10</t>
  </si>
  <si>
    <t>D10</t>
  </si>
  <si>
    <t>1   D9</t>
  </si>
  <si>
    <t>D9</t>
  </si>
  <si>
    <t>1   D8</t>
  </si>
  <si>
    <t>D8</t>
  </si>
  <si>
    <t>1   D7</t>
  </si>
  <si>
    <t>D7</t>
  </si>
  <si>
    <t>1   D6</t>
  </si>
  <si>
    <t>D6</t>
  </si>
  <si>
    <t>1   D5</t>
  </si>
  <si>
    <t>D5</t>
  </si>
  <si>
    <t>1   D4</t>
  </si>
  <si>
    <t>D4</t>
  </si>
  <si>
    <t>1   D3</t>
  </si>
  <si>
    <t>D3</t>
  </si>
  <si>
    <t>1   D2</t>
  </si>
  <si>
    <t>D2</t>
  </si>
  <si>
    <t>1   D1</t>
  </si>
  <si>
    <t>D1</t>
  </si>
  <si>
    <t>Checkout</t>
  </si>
  <si>
    <t>Anzahl Würfe</t>
  </si>
  <si>
    <t>Dart</t>
  </si>
  <si>
    <t>Tipple</t>
  </si>
  <si>
    <t>Thomas</t>
  </si>
  <si>
    <t>Adde</t>
  </si>
  <si>
    <t>Dopple</t>
  </si>
  <si>
    <t xml:space="preserve"> Dopple Checkout</t>
  </si>
  <si>
    <t>Sp1</t>
  </si>
  <si>
    <t>Sp2</t>
  </si>
  <si>
    <t>Sp3</t>
  </si>
  <si>
    <t>Sp4</t>
  </si>
  <si>
    <t>Sp5</t>
  </si>
  <si>
    <t>Sp6</t>
  </si>
  <si>
    <t>Sp7</t>
  </si>
  <si>
    <t>Sp8</t>
  </si>
  <si>
    <t>Sp9</t>
  </si>
  <si>
    <t>Sp10</t>
  </si>
  <si>
    <t>Sp11</t>
  </si>
  <si>
    <t>Sp12</t>
  </si>
  <si>
    <t>Sp13</t>
  </si>
  <si>
    <t>Sp14</t>
  </si>
  <si>
    <t>Sp15</t>
  </si>
  <si>
    <t>Sp16</t>
  </si>
  <si>
    <t>Sp17</t>
  </si>
  <si>
    <t>Sp18</t>
  </si>
  <si>
    <t>Sp19</t>
  </si>
  <si>
    <t>Sp20</t>
  </si>
  <si>
    <t>Sp21</t>
  </si>
  <si>
    <t>Sp22</t>
  </si>
  <si>
    <t>Sp23</t>
  </si>
  <si>
    <t>Sp24</t>
  </si>
  <si>
    <t>Sp25</t>
  </si>
  <si>
    <t>Sp26</t>
  </si>
  <si>
    <t>Sp27</t>
  </si>
  <si>
    <t>Sp28</t>
  </si>
  <si>
    <t>Sp29</t>
  </si>
  <si>
    <t>Sp30</t>
  </si>
  <si>
    <t>Sp31</t>
  </si>
  <si>
    <t>Sp32</t>
  </si>
  <si>
    <t>Sp33</t>
  </si>
  <si>
    <t>Sp34</t>
  </si>
  <si>
    <t>Sp35</t>
  </si>
  <si>
    <t>Sp36</t>
  </si>
  <si>
    <t>Sp37</t>
  </si>
  <si>
    <t>Sp38</t>
  </si>
  <si>
    <t>Sp39</t>
  </si>
  <si>
    <t>Sp40</t>
  </si>
  <si>
    <t>Sp41</t>
  </si>
  <si>
    <t>Sp42</t>
  </si>
  <si>
    <t>Sp43</t>
  </si>
  <si>
    <t>Sp44</t>
  </si>
  <si>
    <t>Sp45</t>
  </si>
  <si>
    <t>Sp46</t>
  </si>
  <si>
    <t>Sp47</t>
  </si>
  <si>
    <t>Sp48</t>
  </si>
  <si>
    <t>Sp49</t>
  </si>
  <si>
    <t>Sp50</t>
  </si>
  <si>
    <t>Sp51</t>
  </si>
  <si>
    <t>Sp52</t>
  </si>
  <si>
    <t>Sp53</t>
  </si>
  <si>
    <t>Sp54</t>
  </si>
  <si>
    <t>Sp55</t>
  </si>
  <si>
    <t>Sp56</t>
  </si>
  <si>
    <t>Sp57</t>
  </si>
  <si>
    <t>Sp58</t>
  </si>
  <si>
    <t>Sp59</t>
  </si>
  <si>
    <t>Sp60</t>
  </si>
  <si>
    <t>Sp61</t>
  </si>
  <si>
    <t>Sp62</t>
  </si>
  <si>
    <t>Sp63</t>
  </si>
  <si>
    <t>Sp64</t>
  </si>
  <si>
    <t>Sp65</t>
  </si>
  <si>
    <t>Sp66</t>
  </si>
  <si>
    <t>Sp67</t>
  </si>
  <si>
    <t>Sp68</t>
  </si>
  <si>
    <t>Sp69</t>
  </si>
  <si>
    <t>Sp70</t>
  </si>
  <si>
    <t>Sp71</t>
  </si>
  <si>
    <t>Sp72</t>
  </si>
  <si>
    <t>Sp73</t>
  </si>
  <si>
    <t>Sp74</t>
  </si>
  <si>
    <t>Sp75</t>
  </si>
  <si>
    <t>Sp76</t>
  </si>
  <si>
    <t>Sp77</t>
  </si>
  <si>
    <t>Sp78</t>
  </si>
  <si>
    <t>Sp79</t>
  </si>
  <si>
    <t>Sp80</t>
  </si>
  <si>
    <t>Sp81</t>
  </si>
  <si>
    <t>Sp82</t>
  </si>
  <si>
    <t>Sp83</t>
  </si>
  <si>
    <t>Sp84</t>
  </si>
  <si>
    <t>Sp85</t>
  </si>
  <si>
    <t>Sp86</t>
  </si>
  <si>
    <t>Sp87</t>
  </si>
  <si>
    <t>Sp88</t>
  </si>
  <si>
    <t>Sp89</t>
  </si>
  <si>
    <t>Sp90</t>
  </si>
  <si>
    <t>Sp91</t>
  </si>
  <si>
    <t>Sp92</t>
  </si>
  <si>
    <t>Sp93</t>
  </si>
  <si>
    <t>Sp94</t>
  </si>
  <si>
    <t>Sp95</t>
  </si>
  <si>
    <t>Sp96</t>
  </si>
  <si>
    <t>Sp97</t>
  </si>
  <si>
    <t>Sp98</t>
  </si>
  <si>
    <t>Sp99</t>
  </si>
  <si>
    <t>Sp100</t>
  </si>
  <si>
    <t>Sp101</t>
  </si>
  <si>
    <t>Sp102</t>
  </si>
  <si>
    <t>Sp103</t>
  </si>
  <si>
    <t>Sp104</t>
  </si>
  <si>
    <t>Sp105</t>
  </si>
  <si>
    <t>Sp106</t>
  </si>
  <si>
    <t>Sp107</t>
  </si>
  <si>
    <t>Sp108</t>
  </si>
  <si>
    <t>Sp109</t>
  </si>
  <si>
    <t>Sp110</t>
  </si>
  <si>
    <t>Spiel 1</t>
  </si>
  <si>
    <t>Spiel 2</t>
  </si>
  <si>
    <t>Spiel 3</t>
  </si>
  <si>
    <t>Spiel 4</t>
  </si>
  <si>
    <t>Spiel 5</t>
  </si>
  <si>
    <t>Spiel 6</t>
  </si>
  <si>
    <t>Spiel 7</t>
  </si>
  <si>
    <t>Spiel 8</t>
  </si>
  <si>
    <t>letzten Wurf zurück nehmen</t>
  </si>
  <si>
    <t>Alle Eingaben löschen</t>
  </si>
  <si>
    <t>Spiel 9</t>
  </si>
  <si>
    <t>Spiel 10</t>
  </si>
  <si>
    <t>Spiel 11</t>
  </si>
  <si>
    <t>Spiel 12</t>
  </si>
  <si>
    <t>Spiel 13</t>
  </si>
  <si>
    <t>Spiel 14</t>
  </si>
  <si>
    <t>Spiel 15</t>
  </si>
  <si>
    <t>Spiel 16</t>
  </si>
  <si>
    <t>Spiel 17</t>
  </si>
  <si>
    <t>Spiel 18</t>
  </si>
  <si>
    <t>Spiel 19</t>
  </si>
  <si>
    <t>Spiel 20</t>
  </si>
  <si>
    <t>Anzahl Teilnehmer</t>
  </si>
  <si>
    <t>Eingabe 301 oder 501</t>
  </si>
  <si>
    <t>Spieler Nr.</t>
  </si>
  <si>
    <t>Namen Eingeben</t>
  </si>
  <si>
    <t>Hauptrunde</t>
  </si>
  <si>
    <t>Legs</t>
  </si>
  <si>
    <t>Einsatz pro Spieler mal 3 Runden mal 8 Spieler</t>
  </si>
  <si>
    <t>Platz1</t>
  </si>
  <si>
    <t>gewinnt</t>
  </si>
  <si>
    <t>Platz2</t>
  </si>
  <si>
    <t>Einsatz</t>
  </si>
  <si>
    <t>Halbfinale</t>
  </si>
  <si>
    <t>Platz3</t>
  </si>
  <si>
    <t>Gesamt Einsatz</t>
  </si>
  <si>
    <t>Pro Spieler</t>
  </si>
  <si>
    <t>Finale</t>
  </si>
  <si>
    <t>Spiel um Platz 3</t>
  </si>
  <si>
    <t>Spiel 21</t>
  </si>
  <si>
    <t>Spiel 22</t>
  </si>
  <si>
    <t>Spiel 23</t>
  </si>
  <si>
    <t>Spiel 24</t>
  </si>
  <si>
    <t>Sp 1</t>
  </si>
  <si>
    <t>Sp 2</t>
  </si>
  <si>
    <t>Sp 3</t>
  </si>
  <si>
    <t>Höchster Wurf</t>
  </si>
  <si>
    <t>Durch schnitt</t>
  </si>
  <si>
    <t>Hilfsspalte</t>
  </si>
  <si>
    <t>Name</t>
  </si>
  <si>
    <t>Punkte</t>
  </si>
  <si>
    <t>Gedachte Platzierung:</t>
  </si>
  <si>
    <t>Platzierung</t>
  </si>
  <si>
    <t xml:space="preserve">Name </t>
  </si>
  <si>
    <t>Rest</t>
  </si>
  <si>
    <t>Rommet</t>
  </si>
  <si>
    <t>Anzahl würfe</t>
  </si>
  <si>
    <t>Einsatz pro Spieler</t>
  </si>
  <si>
    <t>Anzahl Runden</t>
  </si>
  <si>
    <t>Spieler Namen</t>
  </si>
  <si>
    <t xml:space="preserve">Ist gewonnnene Runden </t>
  </si>
  <si>
    <t xml:space="preserve"> Brutto Gewinn</t>
  </si>
  <si>
    <t>Einsatz pro Spieler mal Runden</t>
  </si>
  <si>
    <t>Gewinn Netto</t>
  </si>
  <si>
    <t>Anzahl Spieler</t>
  </si>
  <si>
    <t>Runden Anzahl</t>
  </si>
  <si>
    <t>Gewinn pro Runde Brutto</t>
  </si>
  <si>
    <t>Mein Einsatz pro Runde</t>
  </si>
  <si>
    <t>Gewinn pro Runde Netto</t>
  </si>
  <si>
    <t>Gesamt Gewinnsumme</t>
  </si>
  <si>
    <t>Einsatz Eingabe</t>
  </si>
  <si>
    <t>ROT</t>
  </si>
  <si>
    <t>Muß</t>
  </si>
  <si>
    <t>Zahlen</t>
  </si>
  <si>
    <t>Eingabe Anzahl an Runden</t>
  </si>
  <si>
    <r>
      <t xml:space="preserve">Gewinner </t>
    </r>
    <r>
      <rPr>
        <b/>
        <sz val="14"/>
        <color theme="1"/>
        <rFont val="Calibri"/>
        <family val="2"/>
        <scheme val="minor"/>
      </rPr>
      <t>Spiel 1</t>
    </r>
  </si>
  <si>
    <t>Rest - Punkte</t>
  </si>
  <si>
    <t>Gewinn</t>
  </si>
  <si>
    <t>Durchgang 2 = 2 Runden</t>
  </si>
  <si>
    <t>Durchgang 1 = 2 Runden</t>
  </si>
  <si>
    <t>Durchgang 3 = 2 Runden</t>
  </si>
  <si>
    <t>Durchgang 4 = 2 Runden</t>
  </si>
  <si>
    <t xml:space="preserve">ROT </t>
  </si>
  <si>
    <t>Netto Gewinn</t>
  </si>
  <si>
    <t>Wer gewinnt wieviel Brutto</t>
  </si>
  <si>
    <t>Geworfene Punkte von</t>
  </si>
  <si>
    <t>Ø</t>
  </si>
  <si>
    <t>Average</t>
  </si>
  <si>
    <t>Spiele gewonnen</t>
  </si>
  <si>
    <t>Runden</t>
  </si>
  <si>
    <t>mein Einsatz</t>
  </si>
  <si>
    <t>Rainer</t>
  </si>
  <si>
    <t>Runde 1</t>
  </si>
  <si>
    <t>Runde 2</t>
  </si>
  <si>
    <t>Runde 3</t>
  </si>
  <si>
    <t>Anzahl Spiele</t>
  </si>
  <si>
    <t xml:space="preserve">Wieviel Runden hat </t>
  </si>
  <si>
    <t>gewonnen</t>
  </si>
  <si>
    <t>Mein Checkout</t>
  </si>
  <si>
    <t>Meine Restpunkte</t>
  </si>
  <si>
    <t>Meine Doppel</t>
  </si>
  <si>
    <t>Meine Tripple</t>
  </si>
  <si>
    <t>INDIREKT("A"&amp;Bilder!$B$1)</t>
  </si>
  <si>
    <t>Bei 8 Spieler maximal 3 Runden</t>
  </si>
  <si>
    <t>Gesamt Checkout</t>
  </si>
  <si>
    <t>Spi 1</t>
  </si>
  <si>
    <t>Spi 2</t>
  </si>
  <si>
    <t>Spi 3</t>
  </si>
  <si>
    <t>Spi 4</t>
  </si>
  <si>
    <t>Spi 5</t>
  </si>
  <si>
    <t>Spi 6</t>
  </si>
  <si>
    <t>Spi 7</t>
  </si>
  <si>
    <t>Spi 8</t>
  </si>
  <si>
    <t>Spiel1</t>
  </si>
  <si>
    <t>Spiel2</t>
  </si>
  <si>
    <t>Spiel3</t>
  </si>
  <si>
    <t>Spiel4</t>
  </si>
  <si>
    <t>Spiel5</t>
  </si>
  <si>
    <t xml:space="preserve">Spiel6 </t>
  </si>
  <si>
    <t>Spiel7</t>
  </si>
  <si>
    <t>Spiel8</t>
  </si>
  <si>
    <t>Spiel9</t>
  </si>
  <si>
    <t>Spiel10</t>
  </si>
  <si>
    <t>Spie11</t>
  </si>
  <si>
    <t>Spiel12</t>
  </si>
  <si>
    <t>Spie13</t>
  </si>
  <si>
    <t>Spiel14</t>
  </si>
  <si>
    <t>Spiel15</t>
  </si>
  <si>
    <t>Spiel16</t>
  </si>
  <si>
    <t>Spiel17</t>
  </si>
  <si>
    <t>Spiel18</t>
  </si>
  <si>
    <t>Spiel19</t>
  </si>
  <si>
    <t>Spiel20</t>
  </si>
  <si>
    <t>Spie21</t>
  </si>
  <si>
    <t>Spiel22</t>
  </si>
  <si>
    <t>Spiel23</t>
  </si>
  <si>
    <t>Spiel24</t>
  </si>
  <si>
    <t>GY 1</t>
  </si>
  <si>
    <t xml:space="preserve">alle </t>
  </si>
  <si>
    <t xml:space="preserve">mit </t>
  </si>
  <si>
    <t>mein Checkout</t>
  </si>
  <si>
    <t xml:space="preserve"> höchster Checkout von allen Spieler</t>
  </si>
  <si>
    <t>mein höchster Checkout</t>
  </si>
  <si>
    <t>ZAHLEN</t>
  </si>
  <si>
    <t>MUSS</t>
  </si>
  <si>
    <t>Rangfolge</t>
  </si>
  <si>
    <t>Ist Runde</t>
  </si>
  <si>
    <t>6er Dart</t>
  </si>
  <si>
    <t>9er Dart</t>
  </si>
  <si>
    <t>Gamme over</t>
  </si>
  <si>
    <t>Start Klick</t>
  </si>
  <si>
    <t>SPIELER 1</t>
  </si>
  <si>
    <t>SPIELER 2</t>
  </si>
  <si>
    <t>SPIELER 3</t>
  </si>
  <si>
    <t>SPIELER 4</t>
  </si>
  <si>
    <t>SPIELER 5</t>
  </si>
  <si>
    <t>SPIELER 6</t>
  </si>
  <si>
    <t>SPIELER 7</t>
  </si>
  <si>
    <t>SPIELER 8</t>
  </si>
  <si>
    <t>meine Würfe über 40 Punkte</t>
  </si>
  <si>
    <t>meine Würfe über 50 Punkte</t>
  </si>
  <si>
    <t>meine Würfe über 60 Punkte</t>
  </si>
  <si>
    <t>meine Würfe über 70 Punkte</t>
  </si>
  <si>
    <t>meine Würfe über 80 Punkte</t>
  </si>
  <si>
    <t>meine Würfe über 90 Punkte</t>
  </si>
  <si>
    <t>meine Würfe über 100 Punkte</t>
  </si>
  <si>
    <t xml:space="preserve">meine Würfe von 180 </t>
  </si>
  <si>
    <t>Dieter M.</t>
  </si>
  <si>
    <t>Dieter G.</t>
  </si>
  <si>
    <t>Iris</t>
  </si>
  <si>
    <t>Carmen</t>
  </si>
  <si>
    <r>
      <t xml:space="preserve">meine Würfe über </t>
    </r>
    <r>
      <rPr>
        <b/>
        <sz val="20"/>
        <color theme="1"/>
        <rFont val="Arial"/>
        <family val="2"/>
      </rPr>
      <t>40</t>
    </r>
    <r>
      <rPr>
        <b/>
        <sz val="14"/>
        <color theme="1"/>
        <rFont val="Arial"/>
        <family val="2"/>
      </rPr>
      <t xml:space="preserve"> Punkte</t>
    </r>
  </si>
  <si>
    <r>
      <t xml:space="preserve">meine Würfe über </t>
    </r>
    <r>
      <rPr>
        <b/>
        <sz val="20"/>
        <color theme="1"/>
        <rFont val="Arial"/>
        <family val="2"/>
      </rPr>
      <t>50</t>
    </r>
    <r>
      <rPr>
        <b/>
        <sz val="14"/>
        <color theme="1"/>
        <rFont val="Arial"/>
        <family val="2"/>
      </rPr>
      <t xml:space="preserve"> Punkte</t>
    </r>
  </si>
  <si>
    <r>
      <t xml:space="preserve">meine Würfe über </t>
    </r>
    <r>
      <rPr>
        <b/>
        <sz val="20"/>
        <color theme="1"/>
        <rFont val="Arial"/>
        <family val="2"/>
      </rPr>
      <t>60</t>
    </r>
    <r>
      <rPr>
        <b/>
        <sz val="14"/>
        <color theme="1"/>
        <rFont val="Arial"/>
        <family val="2"/>
      </rPr>
      <t xml:space="preserve"> Punkte</t>
    </r>
  </si>
  <si>
    <r>
      <t xml:space="preserve">meine Würfe über </t>
    </r>
    <r>
      <rPr>
        <b/>
        <sz val="20"/>
        <color theme="1"/>
        <rFont val="Arial"/>
        <family val="2"/>
      </rPr>
      <t>70</t>
    </r>
    <r>
      <rPr>
        <b/>
        <sz val="14"/>
        <color theme="1"/>
        <rFont val="Arial"/>
        <family val="2"/>
      </rPr>
      <t xml:space="preserve"> Punkte</t>
    </r>
  </si>
  <si>
    <r>
      <t xml:space="preserve">meine Würfe über </t>
    </r>
    <r>
      <rPr>
        <b/>
        <sz val="20"/>
        <color theme="1"/>
        <rFont val="Arial"/>
        <family val="2"/>
      </rPr>
      <t>80</t>
    </r>
    <r>
      <rPr>
        <b/>
        <sz val="14"/>
        <color theme="1"/>
        <rFont val="Arial"/>
        <family val="2"/>
      </rPr>
      <t xml:space="preserve"> Punkte</t>
    </r>
  </si>
  <si>
    <r>
      <t xml:space="preserve">meine Würfe über </t>
    </r>
    <r>
      <rPr>
        <b/>
        <sz val="20"/>
        <color theme="1"/>
        <rFont val="Arial"/>
        <family val="2"/>
      </rPr>
      <t>90</t>
    </r>
    <r>
      <rPr>
        <b/>
        <sz val="14"/>
        <color theme="1"/>
        <rFont val="Arial"/>
        <family val="2"/>
      </rPr>
      <t xml:space="preserve"> Punkte</t>
    </r>
  </si>
  <si>
    <r>
      <t xml:space="preserve">meine Würfe über </t>
    </r>
    <r>
      <rPr>
        <b/>
        <sz val="20"/>
        <color theme="1"/>
        <rFont val="Arial"/>
        <family val="2"/>
      </rPr>
      <t>1</t>
    </r>
    <r>
      <rPr>
        <b/>
        <sz val="18"/>
        <color theme="1"/>
        <rFont val="Arial"/>
        <family val="2"/>
      </rPr>
      <t>00</t>
    </r>
    <r>
      <rPr>
        <b/>
        <sz val="14"/>
        <color theme="1"/>
        <rFont val="Arial"/>
        <family val="2"/>
      </rPr>
      <t xml:space="preserve"> Punkte</t>
    </r>
  </si>
  <si>
    <r>
      <t xml:space="preserve">meine Würfe von </t>
    </r>
    <r>
      <rPr>
        <b/>
        <sz val="20"/>
        <color theme="1"/>
        <rFont val="Arial"/>
        <family val="2"/>
      </rPr>
      <t xml:space="preserve">180 </t>
    </r>
  </si>
  <si>
    <t>Spiel - Einsatz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</si>
</sst>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0;;;@"/>
    <numFmt numFmtId="165" formatCode="0.0;;;@"/>
    <numFmt numFmtId="166" formatCode="0.00;;;@"/>
    <numFmt numFmtId="167" formatCode="0.0"/>
    <numFmt numFmtId="168" formatCode="\ #,##0.00\ &quot;€&quot;;[Green]General"/>
  </numFmts>
  <fonts count="93">
    <font>
      <sz val="11"/>
      <color theme="1"/>
      <name val="Arial"/>
      <family val="2"/>
    </font>
    <font>
      <b/>
      <sz val="16"/>
      <color theme="1"/>
      <name val="Arial"/>
      <family val="2"/>
    </font>
    <font>
      <b/>
      <sz val="24"/>
      <color theme="1"/>
      <name val="Calibri"/>
      <family val="2"/>
      <scheme val="minor"/>
    </font>
    <font>
      <b/>
      <sz val="24"/>
      <name val="Calibri"/>
      <family val="2"/>
      <scheme val="minor"/>
    </font>
    <font>
      <sz val="10"/>
      <name val="Arial"/>
      <family val="2"/>
    </font>
    <font>
      <b/>
      <sz val="10"/>
      <color indexed="10"/>
      <name val="Verdana"/>
      <family val="2"/>
    </font>
    <font>
      <i/>
      <sz val="10"/>
      <color indexed="8"/>
      <name val="Verdana"/>
      <family val="2"/>
    </font>
    <font>
      <sz val="10"/>
      <color indexed="8"/>
      <name val="Verdana"/>
      <family val="2"/>
    </font>
    <font>
      <sz val="9"/>
      <color theme="1"/>
      <name val="Arial"/>
      <family val="2"/>
    </font>
    <font>
      <b/>
      <sz val="14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8"/>
      <color theme="1"/>
      <name val="Arial"/>
      <family val="2"/>
    </font>
    <font>
      <sz val="11"/>
      <color theme="1"/>
      <name val="Arial"/>
      <family val="2"/>
    </font>
    <font>
      <b/>
      <sz val="16"/>
      <color theme="1"/>
      <name val="Calibri"/>
      <family val="2"/>
      <scheme val="minor"/>
    </font>
    <font>
      <sz val="8"/>
      <color theme="1"/>
      <name val="Arial"/>
      <family val="2"/>
    </font>
    <font>
      <b/>
      <sz val="24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4"/>
      <color indexed="8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sz val="20"/>
      <color rgb="FF006699"/>
      <name val="Courier"/>
      <family val="3"/>
    </font>
    <font>
      <b/>
      <sz val="10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rgb="FF545454"/>
      <name val="Arial"/>
      <family val="2"/>
    </font>
    <font>
      <sz val="9"/>
      <color rgb="FF000000"/>
      <name val="Courier New"/>
      <family val="3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20"/>
      <name val="Arial"/>
      <family val="2"/>
    </font>
    <font>
      <sz val="8"/>
      <color rgb="FF000000"/>
      <name val="Verdana"/>
      <family val="2"/>
    </font>
    <font>
      <sz val="8"/>
      <color rgb="FFFFFFFF"/>
      <name val="Verdana"/>
      <family val="2"/>
    </font>
    <font>
      <sz val="8"/>
      <color rgb="FF222222"/>
      <name val="Verdana"/>
      <family val="2"/>
    </font>
    <font>
      <sz val="18"/>
      <color theme="1"/>
      <name val="Alien Encounters"/>
    </font>
    <font>
      <b/>
      <sz val="11"/>
      <color theme="0"/>
      <name val="Arial"/>
      <family val="2"/>
    </font>
    <font>
      <b/>
      <sz val="11"/>
      <color rgb="FF002060"/>
      <name val="Arial"/>
      <family val="2"/>
    </font>
    <font>
      <u/>
      <sz val="11"/>
      <color theme="10"/>
      <name val="Arial"/>
      <family val="2"/>
    </font>
    <font>
      <b/>
      <sz val="18"/>
      <color rgb="FFC00000"/>
      <name val="Arial"/>
      <family val="2"/>
    </font>
    <font>
      <b/>
      <sz val="26"/>
      <color rgb="FFC00000"/>
      <name val="Arial"/>
      <family val="2"/>
    </font>
    <font>
      <b/>
      <sz val="26"/>
      <color rgb="FF00B050"/>
      <name val="Arial"/>
      <family val="2"/>
    </font>
    <font>
      <b/>
      <sz val="8"/>
      <color rgb="FF00B050"/>
      <name val="Verdana"/>
      <family val="2"/>
    </font>
    <font>
      <b/>
      <sz val="8"/>
      <color rgb="FF7030A0"/>
      <name val="Verdana"/>
      <family val="2"/>
    </font>
    <font>
      <sz val="8"/>
      <color rgb="FF002060"/>
      <name val="Verdana"/>
      <family val="2"/>
    </font>
    <font>
      <b/>
      <sz val="8"/>
      <color rgb="FF002060"/>
      <name val="Verdana"/>
      <family val="2"/>
    </font>
    <font>
      <b/>
      <sz val="8"/>
      <color theme="1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2"/>
      <color rgb="FF002060"/>
      <name val="Arial"/>
      <family val="2"/>
    </font>
    <font>
      <sz val="28"/>
      <name val="Arial"/>
      <family val="2"/>
    </font>
    <font>
      <b/>
      <sz val="24"/>
      <color rgb="FF005C2A"/>
      <name val="Arial"/>
      <family val="2"/>
    </font>
    <font>
      <b/>
      <sz val="14"/>
      <color rgb="FFC00000"/>
      <name val="Calibri"/>
      <family val="2"/>
      <scheme val="minor"/>
    </font>
    <font>
      <b/>
      <sz val="20"/>
      <color rgb="FF333333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name val="Arial"/>
      <family val="2"/>
    </font>
    <font>
      <sz val="24"/>
      <name val="Arial"/>
      <family val="2"/>
    </font>
    <font>
      <sz val="48"/>
      <color theme="1"/>
      <name val="Arial"/>
      <family val="2"/>
    </font>
    <font>
      <b/>
      <u/>
      <sz val="24"/>
      <name val="Arial"/>
      <family val="2"/>
    </font>
    <font>
      <b/>
      <sz val="18"/>
      <color theme="0"/>
      <name val="Arial"/>
      <family val="2"/>
    </font>
    <font>
      <b/>
      <sz val="20"/>
      <color theme="1"/>
      <name val="Calibri"/>
      <family val="2"/>
    </font>
    <font>
      <b/>
      <sz val="22"/>
      <name val="Arial"/>
      <family val="2"/>
    </font>
    <font>
      <sz val="36"/>
      <color theme="1"/>
      <name val="Arial"/>
      <family val="2"/>
    </font>
    <font>
      <sz val="14"/>
      <color theme="1"/>
      <name val="Alien Encounters"/>
    </font>
    <font>
      <b/>
      <sz val="16"/>
      <color theme="0"/>
      <name val="Arial"/>
      <family val="2"/>
    </font>
    <font>
      <sz val="11"/>
      <color theme="0"/>
      <name val="Arial"/>
      <family val="2"/>
    </font>
    <font>
      <sz val="9"/>
      <name val="Arial"/>
      <family val="2"/>
    </font>
    <font>
      <sz val="11"/>
      <name val="Arial"/>
      <family val="2"/>
    </font>
    <font>
      <b/>
      <sz val="24"/>
      <color theme="1"/>
      <name val="Arial"/>
      <family val="2"/>
    </font>
    <font>
      <b/>
      <sz val="36"/>
      <color rgb="FF005C2A"/>
      <name val="Arial"/>
      <family val="2"/>
    </font>
    <font>
      <b/>
      <sz val="12"/>
      <name val="Arial"/>
      <family val="2"/>
    </font>
    <font>
      <b/>
      <sz val="12"/>
      <color rgb="FF00B050"/>
      <name val="Arial"/>
      <family val="2"/>
    </font>
    <font>
      <sz val="18"/>
      <color theme="1"/>
      <name val="Arial"/>
      <family val="2"/>
    </font>
    <font>
      <b/>
      <sz val="18"/>
      <name val="Arial"/>
      <family val="2"/>
    </font>
    <font>
      <sz val="9"/>
      <color rgb="FF000000"/>
      <name val="Verdana"/>
      <family val="2"/>
    </font>
    <font>
      <sz val="11"/>
      <name val="Verdana"/>
      <family val="2"/>
    </font>
    <font>
      <b/>
      <sz val="26"/>
      <name val="Arial"/>
      <family val="2"/>
    </font>
    <font>
      <b/>
      <sz val="16"/>
      <name val="Arial"/>
      <family val="2"/>
    </font>
    <font>
      <b/>
      <sz val="22"/>
      <color theme="1"/>
      <name val="Arial"/>
      <family val="2"/>
    </font>
    <font>
      <b/>
      <sz val="28"/>
      <color theme="1"/>
      <name val="Arial"/>
      <family val="2"/>
    </font>
    <font>
      <b/>
      <sz val="14"/>
      <color rgb="FF00B050"/>
      <name val="Arial"/>
      <family val="2"/>
    </font>
    <font>
      <sz val="18"/>
      <color theme="0"/>
      <name val="Arial"/>
      <family val="2"/>
    </font>
    <font>
      <b/>
      <sz val="28"/>
      <name val="Arial"/>
      <family val="2"/>
    </font>
    <font>
      <b/>
      <sz val="24"/>
      <name val="Arial"/>
      <family val="2"/>
    </font>
    <font>
      <sz val="16"/>
      <color theme="1"/>
      <name val="Arial"/>
      <family val="2"/>
    </font>
    <font>
      <sz val="11"/>
      <color rgb="FF000000"/>
      <name val="Verdana"/>
      <family val="2"/>
    </font>
    <font>
      <b/>
      <sz val="24"/>
      <color theme="0"/>
      <name val="Arial"/>
      <family val="2"/>
    </font>
    <font>
      <b/>
      <u/>
      <sz val="24"/>
      <color theme="0"/>
      <name val="Arial"/>
      <family val="2"/>
    </font>
    <font>
      <b/>
      <sz val="36"/>
      <color theme="1"/>
      <name val="Arial"/>
      <family val="2"/>
    </font>
    <font>
      <b/>
      <sz val="26"/>
      <color theme="1"/>
      <name val="Arial"/>
      <family val="2"/>
    </font>
  </fonts>
  <fills count="5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33CCCC"/>
        </stop>
      </gradientFill>
    </fill>
    <fill>
      <gradientFill type="path" left="0.5" right="0.5" top="0.5" bottom="0.5">
        <stop position="0">
          <color theme="0"/>
        </stop>
        <stop position="1">
          <color rgb="FF99CC00"/>
        </stop>
      </gradientFill>
    </fill>
    <fill>
      <gradientFill type="path" left="0.5" right="0.5" top="0.5" bottom="0.5">
        <stop position="0">
          <color theme="0"/>
        </stop>
        <stop position="1">
          <color theme="9" tint="-0.49803155613879818"/>
        </stop>
      </gradientFill>
    </fill>
    <fill>
      <gradientFill type="path" left="0.5" right="0.5" top="0.5" bottom="0.5">
        <stop position="0">
          <color theme="0"/>
        </stop>
        <stop position="1">
          <color rgb="FFC00000"/>
        </stop>
      </gradientFill>
    </fill>
    <fill>
      <gradientFill type="path" left="0.5" right="0.5" top="0.5" bottom="0.5">
        <stop position="0">
          <color theme="0"/>
        </stop>
        <stop position="1">
          <color rgb="FFFFFF00"/>
        </stop>
      </gradientFill>
    </fill>
    <fill>
      <patternFill patternType="solid">
        <fgColor theme="0" tint="-0.34998626667073579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gradientFill type="path" left="0.5" right="0.5" top="0.5" bottom="0.5">
        <stop position="0">
          <color theme="0"/>
        </stop>
        <stop position="1">
          <color theme="8" tint="-0.25098422193060094"/>
        </stop>
      </gradientFill>
    </fill>
    <fill>
      <gradientFill type="path" left="0.5" right="0.5" top="0.5" bottom="0.5">
        <stop position="0">
          <color theme="0"/>
        </stop>
        <stop position="1">
          <color rgb="FF00B050"/>
        </stop>
      </gradientFill>
    </fill>
    <fill>
      <gradientFill type="path" left="0.5" right="0.5" top="0.5" bottom="0.5">
        <stop position="0">
          <color theme="0"/>
        </stop>
        <stop position="1">
          <color theme="7" tint="0.40000610370189521"/>
        </stop>
      </gradientFill>
    </fill>
    <fill>
      <patternFill patternType="solid">
        <fgColor theme="1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0070C0"/>
        </stop>
      </gradientFill>
    </fill>
    <fill>
      <gradientFill type="path" left="0.5" right="0.5" top="0.5" bottom="0.5">
        <stop position="0">
          <color theme="0"/>
        </stop>
        <stop position="1">
          <color rgb="FFFFC000"/>
        </stop>
      </gradient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0" tint="-0.34900967436750391"/>
        </stop>
      </gradientFill>
    </fill>
    <fill>
      <gradientFill type="path" left="0.5" right="0.5" top="0.5" bottom="0.5">
        <stop position="0">
          <color theme="0"/>
        </stop>
        <stop position="1">
          <color theme="9" tint="-0.25098422193060094"/>
        </stop>
      </gradientFill>
    </fill>
    <fill>
      <gradientFill type="path" left="0.5" right="0.5" top="0.5" bottom="0.5">
        <stop position="0">
          <color theme="0"/>
        </stop>
        <stop position="1">
          <color rgb="FF002060"/>
        </stop>
      </gradientFill>
    </fill>
    <fill>
      <gradientFill degree="180">
        <stop position="0">
          <color theme="0"/>
        </stop>
        <stop position="1">
          <color theme="4"/>
        </stop>
      </gradientFill>
    </fill>
    <fill>
      <gradientFill degree="180">
        <stop position="0">
          <color theme="0"/>
        </stop>
        <stop position="1">
          <color rgb="FF0070C0"/>
        </stop>
      </gradientFill>
    </fill>
    <fill>
      <gradientFill degree="180">
        <stop position="0">
          <color theme="0"/>
        </stop>
        <stop position="1">
          <color rgb="FF00B0F0"/>
        </stop>
      </gradientFill>
    </fill>
    <fill>
      <gradientFill degree="180">
        <stop position="0">
          <color theme="0"/>
        </stop>
        <stop position="1">
          <color theme="0" tint="-0.49803155613879818"/>
        </stop>
      </gradientFill>
    </fill>
    <fill>
      <gradientFill type="path" left="0.5" right="0.5" top="0.5" bottom="0.5">
        <stop position="0">
          <color theme="0"/>
        </stop>
        <stop position="1">
          <color theme="4" tint="-0.49803155613879818"/>
        </stop>
      </gradientFill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C2D69A"/>
        <bgColor indexed="64"/>
      </patternFill>
    </fill>
    <fill>
      <gradientFill degree="270">
        <stop position="0">
          <color theme="7" tint="-0.25098422193060094"/>
        </stop>
        <stop position="1">
          <color rgb="FF0070C0"/>
        </stop>
      </gradientFill>
    </fill>
    <fill>
      <gradientFill degree="270">
        <stop position="0">
          <color theme="0"/>
        </stop>
        <stop position="1">
          <color theme="4"/>
        </stop>
      </gradientFill>
    </fill>
    <fill>
      <gradientFill degree="270">
        <stop position="0">
          <color theme="0"/>
        </stop>
        <stop position="1">
          <color theme="0" tint="-0.49803155613879818"/>
        </stop>
      </gradientFill>
    </fill>
    <fill>
      <gradientFill type="path" left="0.5" right="0.5" top="0.5" bottom="0.5">
        <stop position="0">
          <color theme="0"/>
        </stop>
        <stop position="1">
          <color theme="0" tint="-0.49803155613879818"/>
        </stop>
      </gradientFill>
    </fill>
    <fill>
      <gradientFill type="path" left="0.5" right="0.5" top="0.5" bottom="0.5">
        <stop position="0">
          <color theme="0"/>
        </stop>
        <stop position="1">
          <color rgb="FF339966"/>
        </stop>
      </gradientFill>
    </fill>
    <fill>
      <patternFill patternType="solid">
        <fgColor theme="0" tint="-0.34998626667073579"/>
        <bgColor auto="1"/>
      </patternFill>
    </fill>
    <fill>
      <patternFill patternType="solid">
        <fgColor rgb="FF002060"/>
        <bgColor indexed="64"/>
      </patternFill>
    </fill>
    <fill>
      <gradientFill type="path" left="0.5" right="0.5" top="0.5" bottom="0.5">
        <stop position="0">
          <color rgb="FFFFFF00"/>
        </stop>
        <stop position="1">
          <color rgb="FFFFC000"/>
        </stop>
      </gradientFill>
    </fill>
    <fill>
      <patternFill patternType="solid">
        <fgColor rgb="FFFFFF00"/>
        <bgColor auto="1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gradientFill degree="45">
        <stop position="0">
          <color theme="0"/>
        </stop>
        <stop position="0.5">
          <color rgb="FFC00000"/>
        </stop>
        <stop position="1">
          <color theme="0"/>
        </stop>
      </gradientFill>
    </fill>
    <fill>
      <gradientFill type="path" left="0.5" right="0.5" top="0.5" bottom="0.5">
        <stop position="0">
          <color rgb="FFFFFF00"/>
        </stop>
        <stop position="1">
          <color rgb="FF00B050"/>
        </stop>
      </gradient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gradientFill type="path" left="0.5" right="0.5" top="0.5" bottom="0.5">
        <stop position="0">
          <color theme="7" tint="0.40000610370189521"/>
        </stop>
        <stop position="1">
          <color rgb="FFC00000"/>
        </stop>
      </gradient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rgb="FF0070C0"/>
      </left>
      <right style="double">
        <color rgb="FF0070C0"/>
      </right>
      <top style="double">
        <color rgb="FF0070C0"/>
      </top>
      <bottom style="double">
        <color rgb="FF0070C0"/>
      </bottom>
      <diagonal/>
    </border>
    <border>
      <left/>
      <right/>
      <top/>
      <bottom style="double">
        <color rgb="FF0070C0"/>
      </bottom>
      <diagonal/>
    </border>
    <border>
      <left style="double">
        <color rgb="FF0070C0"/>
      </left>
      <right style="double">
        <color rgb="FF0070C0"/>
      </right>
      <top style="double">
        <color rgb="FF0070C0"/>
      </top>
      <bottom/>
      <diagonal/>
    </border>
    <border>
      <left style="double">
        <color rgb="FF0070C0"/>
      </left>
      <right style="double">
        <color rgb="FF0070C0"/>
      </right>
      <top/>
      <bottom/>
      <diagonal/>
    </border>
    <border>
      <left style="double">
        <color rgb="FF0070C0"/>
      </left>
      <right style="double">
        <color rgb="FF0070C0"/>
      </right>
      <top/>
      <bottom style="double">
        <color rgb="FF0070C0"/>
      </bottom>
      <diagonal/>
    </border>
    <border>
      <left style="double">
        <color rgb="FF0070C0"/>
      </left>
      <right/>
      <top/>
      <bottom/>
      <diagonal/>
    </border>
    <border>
      <left style="double">
        <color rgb="FF0070C0"/>
      </left>
      <right/>
      <top/>
      <bottom style="double">
        <color rgb="FF0070C0"/>
      </bottom>
      <diagonal/>
    </border>
    <border>
      <left style="double">
        <color rgb="FF0070C0"/>
      </left>
      <right/>
      <top style="double">
        <color rgb="FF0070C0"/>
      </top>
      <bottom/>
      <diagonal/>
    </border>
    <border>
      <left/>
      <right style="double">
        <color rgb="FF0070C0"/>
      </right>
      <top/>
      <bottom style="double">
        <color rgb="FF0070C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rgb="FF0070C0"/>
      </top>
      <bottom style="double">
        <color rgb="FF0070C0"/>
      </bottom>
      <diagonal/>
    </border>
    <border>
      <left/>
      <right style="double">
        <color rgb="FF0070C0"/>
      </right>
      <top/>
      <bottom/>
      <diagonal/>
    </border>
    <border>
      <left style="slantDashDot">
        <color auto="1"/>
      </left>
      <right style="slantDashDot">
        <color auto="1"/>
      </right>
      <top style="slantDashDot">
        <color auto="1"/>
      </top>
      <bottom style="slantDashDot">
        <color auto="1"/>
      </bottom>
      <diagonal/>
    </border>
    <border>
      <left style="mediumDashDot">
        <color rgb="FF002060"/>
      </left>
      <right style="mediumDashDot">
        <color rgb="FF002060"/>
      </right>
      <top style="mediumDashDot">
        <color rgb="FF002060"/>
      </top>
      <bottom style="mediumDashDot">
        <color rgb="FF002060"/>
      </bottom>
      <diagonal/>
    </border>
    <border>
      <left style="double">
        <color rgb="FF0070C0"/>
      </left>
      <right style="double">
        <color auto="1"/>
      </right>
      <top style="double">
        <color rgb="FF0070C0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double">
        <color indexed="64"/>
      </bottom>
      <diagonal/>
    </border>
    <border>
      <left style="slantDashDot">
        <color auto="1"/>
      </left>
      <right/>
      <top style="slantDashDot">
        <color auto="1"/>
      </top>
      <bottom/>
      <diagonal/>
    </border>
    <border>
      <left/>
      <right/>
      <top style="slantDashDot">
        <color auto="1"/>
      </top>
      <bottom/>
      <diagonal/>
    </border>
    <border>
      <left/>
      <right style="slantDashDot">
        <color auto="1"/>
      </right>
      <top style="slantDashDot">
        <color auto="1"/>
      </top>
      <bottom/>
      <diagonal/>
    </border>
    <border>
      <left style="slantDashDot">
        <color auto="1"/>
      </left>
      <right/>
      <top/>
      <bottom/>
      <diagonal/>
    </border>
    <border>
      <left/>
      <right style="slantDashDot">
        <color auto="1"/>
      </right>
      <top/>
      <bottom/>
      <diagonal/>
    </border>
    <border>
      <left style="slantDashDot">
        <color auto="1"/>
      </left>
      <right/>
      <top/>
      <bottom style="slantDashDot">
        <color auto="1"/>
      </bottom>
      <diagonal/>
    </border>
    <border>
      <left/>
      <right/>
      <top/>
      <bottom style="slantDashDot">
        <color auto="1"/>
      </bottom>
      <diagonal/>
    </border>
    <border>
      <left/>
      <right style="slantDashDot">
        <color auto="1"/>
      </right>
      <top/>
      <bottom style="slantDashDot">
        <color auto="1"/>
      </bottom>
      <diagonal/>
    </border>
    <border>
      <left style="slantDashDot">
        <color rgb="FF002060"/>
      </left>
      <right style="slantDashDot">
        <color rgb="FF002060"/>
      </right>
      <top style="slantDashDot">
        <color rgb="FF002060"/>
      </top>
      <bottom style="slantDashDot">
        <color rgb="FF00206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slantDashDot">
        <color rgb="FF002060"/>
      </right>
      <top style="slantDashDot">
        <color rgb="FF002060"/>
      </top>
      <bottom style="slantDashDot">
        <color rgb="FF002060"/>
      </bottom>
      <diagonal/>
    </border>
    <border>
      <left style="slantDashDot">
        <color rgb="FF002060"/>
      </left>
      <right style="slantDashDot">
        <color rgb="FF002060"/>
      </right>
      <top/>
      <bottom style="slantDashDot">
        <color rgb="FF002060"/>
      </bottom>
      <diagonal/>
    </border>
    <border>
      <left style="slantDashDot">
        <color rgb="FF002060"/>
      </left>
      <right/>
      <top/>
      <bottom style="slantDashDot">
        <color rgb="FF002060"/>
      </bottom>
      <diagonal/>
    </border>
    <border>
      <left/>
      <right style="slantDashDot">
        <color rgb="FF002060"/>
      </right>
      <top/>
      <bottom style="slantDashDot">
        <color rgb="FF002060"/>
      </bottom>
      <diagonal/>
    </border>
    <border>
      <left style="slantDashDot">
        <color rgb="FF002060"/>
      </left>
      <right/>
      <top style="slantDashDot">
        <color rgb="FF002060"/>
      </top>
      <bottom/>
      <diagonal/>
    </border>
    <border>
      <left style="slantDashDot">
        <color rgb="FF002060"/>
      </left>
      <right style="slantDashDot">
        <color rgb="FF002060"/>
      </right>
      <top style="slantDashDot">
        <color rgb="FF002060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DashDot">
        <color indexed="64"/>
      </left>
      <right/>
      <top style="mediumDashDot">
        <color indexed="64"/>
      </top>
      <bottom style="mediumDashDot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DashDot">
        <color indexed="64"/>
      </left>
      <right/>
      <top style="mediumDashDot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slantDashDot">
        <color rgb="FF002060"/>
      </left>
      <right/>
      <top style="slantDashDot">
        <color rgb="FF002060"/>
      </top>
      <bottom style="slantDashDot">
        <color rgb="FF002060"/>
      </bottom>
      <diagonal/>
    </border>
    <border>
      <left style="slantDashDot">
        <color auto="1"/>
      </left>
      <right/>
      <top style="slantDashDot">
        <color auto="1"/>
      </top>
      <bottom style="slantDashDot">
        <color auto="1"/>
      </bottom>
      <diagonal/>
    </border>
    <border>
      <left style="double">
        <color rgb="FF0070C0"/>
      </left>
      <right style="double">
        <color rgb="FF0070C0"/>
      </right>
      <top style="slantDashDot">
        <color auto="1"/>
      </top>
      <bottom style="double">
        <color rgb="FF0070C0"/>
      </bottom>
      <diagonal/>
    </border>
    <border>
      <left style="slantDashDot">
        <color auto="1"/>
      </left>
      <right style="slantDashDot">
        <color auto="1"/>
      </right>
      <top/>
      <bottom style="slantDashDot">
        <color auto="1"/>
      </bottom>
      <diagonal/>
    </border>
    <border>
      <left/>
      <right/>
      <top style="slantDashDot">
        <color rgb="FF002060"/>
      </top>
      <bottom style="slantDashDot">
        <color rgb="FF002060"/>
      </bottom>
      <diagonal/>
    </border>
    <border>
      <left/>
      <right/>
      <top/>
      <bottom style="slantDashDot">
        <color rgb="FF002060"/>
      </bottom>
      <diagonal/>
    </border>
    <border>
      <left style="slantDashDot">
        <color rgb="FF002060"/>
      </left>
      <right style="slantDashDot">
        <color rgb="FF002060"/>
      </right>
      <top/>
      <bottom/>
      <diagonal/>
    </border>
    <border>
      <left style="slantDashDot">
        <color theme="0"/>
      </left>
      <right style="slantDashDot">
        <color theme="0"/>
      </right>
      <top style="slantDashDot">
        <color theme="0"/>
      </top>
      <bottom style="slantDashDot">
        <color theme="0"/>
      </bottom>
      <diagonal/>
    </border>
    <border>
      <left/>
      <right style="slantDashDot">
        <color rgb="FF002060"/>
      </right>
      <top style="slantDashDot">
        <color indexed="64"/>
      </top>
      <bottom style="slantDashDot">
        <color indexed="64"/>
      </bottom>
      <diagonal/>
    </border>
    <border>
      <left/>
      <right style="slantDashDot">
        <color auto="1"/>
      </right>
      <top style="slantDashDot">
        <color auto="1"/>
      </top>
      <bottom style="slantDashDot">
        <color auto="1"/>
      </bottom>
      <diagonal/>
    </border>
    <border>
      <left style="slantDashDot">
        <color auto="1"/>
      </left>
      <right style="slantDashDot">
        <color auto="1"/>
      </right>
      <top style="slantDashDot">
        <color auto="1"/>
      </top>
      <bottom/>
      <diagonal/>
    </border>
    <border>
      <left/>
      <right/>
      <top style="double">
        <color theme="8" tint="-0.24994659260841701"/>
      </top>
      <bottom/>
      <diagonal/>
    </border>
    <border>
      <left/>
      <right/>
      <top/>
      <bottom style="double">
        <color theme="8" tint="-0.24994659260841701"/>
      </bottom>
      <diagonal/>
    </border>
    <border>
      <left/>
      <right style="double">
        <color theme="8" tint="-0.24994659260841701"/>
      </right>
      <top/>
      <bottom style="double">
        <color theme="8" tint="-0.24994659260841701"/>
      </bottom>
      <diagonal/>
    </border>
    <border>
      <left/>
      <right style="double">
        <color rgb="FF0070C0"/>
      </right>
      <top style="double">
        <color rgb="FF0070C0"/>
      </top>
      <bottom style="double">
        <color rgb="FF0070C0"/>
      </bottom>
      <diagonal/>
    </border>
    <border>
      <left/>
      <right style="double">
        <color theme="8" tint="-0.24994659260841701"/>
      </right>
      <top/>
      <bottom/>
      <diagonal/>
    </border>
    <border>
      <left style="mediumDashDot">
        <color rgb="FF0070C0"/>
      </left>
      <right style="mediumDashDot">
        <color rgb="FF0070C0"/>
      </right>
      <top style="mediumDashDot">
        <color rgb="FF0070C0"/>
      </top>
      <bottom style="mediumDashDot">
        <color rgb="FF0070C0"/>
      </bottom>
      <diagonal/>
    </border>
    <border>
      <left style="mediumDashDot">
        <color rgb="FF0070C0"/>
      </left>
      <right style="mediumDashDot">
        <color rgb="FF0070C0"/>
      </right>
      <top style="mediumDashDot">
        <color rgb="FF0070C0"/>
      </top>
      <bottom/>
      <diagonal/>
    </border>
    <border>
      <left style="mediumDashDot">
        <color rgb="FF0070C0"/>
      </left>
      <right style="mediumDashDot">
        <color rgb="FF0070C0"/>
      </right>
      <top/>
      <bottom style="mediumDashDot">
        <color rgb="FF0070C0"/>
      </bottom>
      <diagonal/>
    </border>
    <border>
      <left style="slantDashDot">
        <color auto="1"/>
      </left>
      <right style="slantDashDot">
        <color auto="1"/>
      </right>
      <top/>
      <bottom/>
      <diagonal/>
    </border>
    <border>
      <left style="slantDashDot">
        <color theme="0"/>
      </left>
      <right style="slantDashDot">
        <color theme="0"/>
      </right>
      <top style="slantDashDot">
        <color theme="0"/>
      </top>
      <bottom/>
      <diagonal/>
    </border>
    <border>
      <left style="slantDashDot">
        <color rgb="FF002060"/>
      </left>
      <right/>
      <top/>
      <bottom/>
      <diagonal/>
    </border>
    <border>
      <left/>
      <right/>
      <top style="slantDashDot">
        <color rgb="FF002060"/>
      </top>
      <bottom/>
      <diagonal/>
    </border>
    <border>
      <left/>
      <right style="slantDashDot">
        <color rgb="FF002060"/>
      </right>
      <top style="slantDashDot">
        <color rgb="FF002060"/>
      </top>
      <bottom/>
      <diagonal/>
    </border>
    <border>
      <left/>
      <right/>
      <top style="slantDashDot">
        <color auto="1"/>
      </top>
      <bottom style="slantDashDot">
        <color auto="1"/>
      </bottom>
      <diagonal/>
    </border>
    <border>
      <left style="slantDashDot">
        <color auto="1"/>
      </left>
      <right style="slantDashDot">
        <color auto="1"/>
      </right>
      <top style="slantDashDot">
        <color auto="1"/>
      </top>
      <bottom style="slantDashDot">
        <color rgb="FF002060"/>
      </bottom>
      <diagonal/>
    </border>
  </borders>
  <cellStyleXfs count="4">
    <xf numFmtId="0" fontId="0" fillId="0" borderId="0"/>
    <xf numFmtId="0" fontId="4" fillId="0" borderId="0"/>
    <xf numFmtId="44" fontId="14" fillId="0" borderId="0" applyFont="0" applyFill="0" applyBorder="0" applyAlignment="0" applyProtection="0"/>
    <xf numFmtId="0" fontId="40" fillId="0" borderId="0" applyNumberFormat="0" applyFill="0" applyBorder="0" applyAlignment="0" applyProtection="0"/>
  </cellStyleXfs>
  <cellXfs count="47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5" fillId="0" borderId="1" xfId="1" applyFont="1" applyBorder="1" applyAlignment="1">
      <alignment horizontal="left" wrapText="1"/>
    </xf>
    <xf numFmtId="0" fontId="6" fillId="0" borderId="1" xfId="1" applyFont="1" applyBorder="1" applyAlignment="1">
      <alignment horizontal="left" wrapText="1"/>
    </xf>
    <xf numFmtId="0" fontId="4" fillId="0" borderId="0" xfId="1"/>
    <xf numFmtId="0" fontId="7" fillId="0" borderId="1" xfId="1" applyFont="1" applyBorder="1" applyAlignment="1">
      <alignment horizontal="left" wrapText="1"/>
    </xf>
    <xf numFmtId="0" fontId="7" fillId="0" borderId="1" xfId="1" applyFont="1" applyFill="1" applyBorder="1" applyAlignment="1">
      <alignment horizontal="left" wrapText="1"/>
    </xf>
    <xf numFmtId="0" fontId="4" fillId="0" borderId="1" xfId="1" applyBorder="1" applyAlignment="1">
      <alignment horizontal="left"/>
    </xf>
    <xf numFmtId="0" fontId="5" fillId="0" borderId="1" xfId="1" applyFont="1" applyFill="1" applyBorder="1" applyAlignment="1">
      <alignment horizontal="left" wrapText="1"/>
    </xf>
    <xf numFmtId="0" fontId="10" fillId="2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164" fontId="1" fillId="0" borderId="3" xfId="0" applyNumberFormat="1" applyFont="1" applyBorder="1" applyAlignment="1">
      <alignment vertical="center"/>
    </xf>
    <xf numFmtId="164" fontId="1" fillId="0" borderId="3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6" xfId="0" applyFont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9" borderId="10" xfId="0" applyFont="1" applyFill="1" applyBorder="1" applyAlignment="1">
      <alignment horizontal="center" vertical="center"/>
    </xf>
    <xf numFmtId="0" fontId="10" fillId="9" borderId="8" xfId="0" applyFont="1" applyFill="1" applyBorder="1" applyAlignment="1">
      <alignment horizontal="center" vertical="center"/>
    </xf>
    <xf numFmtId="0" fontId="10" fillId="9" borderId="9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center" vertical="center"/>
    </xf>
    <xf numFmtId="0" fontId="10" fillId="9" borderId="11" xfId="0" applyFont="1" applyFill="1" applyBorder="1" applyAlignment="1">
      <alignment horizontal="center" vertical="center"/>
    </xf>
    <xf numFmtId="0" fontId="10" fillId="9" borderId="5" xfId="0" applyFont="1" applyFill="1" applyBorder="1" applyAlignment="1">
      <alignment horizontal="center" vertical="center"/>
    </xf>
    <xf numFmtId="0" fontId="10" fillId="9" borderId="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6" borderId="13" xfId="0" applyFont="1" applyFill="1" applyBorder="1" applyAlignment="1">
      <alignment horizontal="center" vertical="center"/>
    </xf>
    <xf numFmtId="0" fontId="11" fillId="10" borderId="13" xfId="0" applyFont="1" applyFill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164" fontId="11" fillId="6" borderId="1" xfId="0" applyNumberFormat="1" applyFont="1" applyFill="1" applyBorder="1" applyAlignment="1">
      <alignment horizontal="center" vertical="center"/>
    </xf>
    <xf numFmtId="164" fontId="11" fillId="10" borderId="1" xfId="0" applyNumberFormat="1" applyFont="1" applyFill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164" fontId="15" fillId="11" borderId="1" xfId="2" applyNumberFormat="1" applyFont="1" applyFill="1" applyBorder="1" applyAlignment="1">
      <alignment horizontal="center" vertical="center"/>
    </xf>
    <xf numFmtId="164" fontId="15" fillId="11" borderId="14" xfId="2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164" fontId="11" fillId="0" borderId="13" xfId="0" applyNumberFormat="1" applyFont="1" applyBorder="1" applyAlignment="1">
      <alignment horizontal="center" vertical="center"/>
    </xf>
    <xf numFmtId="0" fontId="3" fillId="13" borderId="17" xfId="0" applyFont="1" applyFill="1" applyBorder="1" applyAlignment="1" applyProtection="1">
      <alignment horizontal="center" vertical="center"/>
      <protection locked="0"/>
    </xf>
    <xf numFmtId="0" fontId="2" fillId="4" borderId="17" xfId="0" applyFont="1" applyFill="1" applyBorder="1" applyAlignment="1" applyProtection="1">
      <alignment horizontal="center" vertical="center"/>
      <protection locked="0"/>
    </xf>
    <xf numFmtId="0" fontId="2" fillId="5" borderId="17" xfId="0" applyFont="1" applyFill="1" applyBorder="1" applyAlignment="1" applyProtection="1">
      <alignment horizontal="center" vertical="center"/>
      <protection locked="0"/>
    </xf>
    <xf numFmtId="0" fontId="17" fillId="14" borderId="17" xfId="0" applyFont="1" applyFill="1" applyBorder="1" applyAlignment="1" applyProtection="1">
      <alignment horizontal="center" vertical="center"/>
      <protection locked="0"/>
    </xf>
    <xf numFmtId="0" fontId="16" fillId="0" borderId="16" xfId="0" applyFont="1" applyBorder="1" applyAlignment="1">
      <alignment vertical="center"/>
    </xf>
    <xf numFmtId="0" fontId="16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3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left" vertical="center" wrapText="1"/>
    </xf>
    <xf numFmtId="0" fontId="19" fillId="0" borderId="3" xfId="0" applyFont="1" applyBorder="1" applyAlignment="1">
      <alignment horizontal="center" vertical="center"/>
    </xf>
    <xf numFmtId="0" fontId="3" fillId="12" borderId="17" xfId="0" applyFont="1" applyFill="1" applyBorder="1" applyAlignment="1" applyProtection="1">
      <alignment horizontal="center" vertical="center"/>
      <protection locked="0"/>
    </xf>
    <xf numFmtId="0" fontId="3" fillId="7" borderId="17" xfId="0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44" fontId="15" fillId="16" borderId="18" xfId="0" applyNumberFormat="1" applyFont="1" applyFill="1" applyBorder="1" applyAlignment="1">
      <alignment vertical="center"/>
    </xf>
    <xf numFmtId="164" fontId="22" fillId="17" borderId="20" xfId="0" applyNumberFormat="1" applyFont="1" applyFill="1" applyBorder="1" applyAlignment="1" applyProtection="1">
      <alignment horizontal="left" vertical="center"/>
      <protection locked="0"/>
    </xf>
    <xf numFmtId="164" fontId="21" fillId="18" borderId="20" xfId="0" applyNumberFormat="1" applyFont="1" applyFill="1" applyBorder="1" applyAlignment="1" applyProtection="1">
      <alignment horizontal="center" vertical="center"/>
      <protection locked="0"/>
    </xf>
    <xf numFmtId="164" fontId="21" fillId="19" borderId="20" xfId="0" applyNumberFormat="1" applyFont="1" applyFill="1" applyBorder="1" applyAlignment="1" applyProtection="1">
      <alignment horizontal="center" vertical="center"/>
    </xf>
    <xf numFmtId="44" fontId="15" fillId="20" borderId="18" xfId="0" applyNumberFormat="1" applyFont="1" applyFill="1" applyBorder="1" applyAlignment="1">
      <alignment vertical="center"/>
    </xf>
    <xf numFmtId="0" fontId="11" fillId="0" borderId="0" xfId="0" applyFont="1" applyAlignment="1">
      <alignment vertical="center" wrapText="1"/>
    </xf>
    <xf numFmtId="0" fontId="19" fillId="0" borderId="0" xfId="0" applyFont="1"/>
    <xf numFmtId="0" fontId="23" fillId="0" borderId="0" xfId="0" applyFont="1"/>
    <xf numFmtId="44" fontId="15" fillId="21" borderId="18" xfId="0" applyNumberFormat="1" applyFont="1" applyFill="1" applyBorder="1" applyAlignment="1">
      <alignment vertical="center"/>
    </xf>
    <xf numFmtId="0" fontId="24" fillId="0" borderId="0" xfId="0" applyFont="1" applyAlignment="1">
      <alignment horizontal="center" vertical="center" wrapText="1"/>
    </xf>
    <xf numFmtId="44" fontId="25" fillId="22" borderId="0" xfId="2" applyFont="1" applyFill="1"/>
    <xf numFmtId="0" fontId="11" fillId="0" borderId="0" xfId="0" applyFont="1" applyAlignment="1">
      <alignment horizontal="center" vertical="center"/>
    </xf>
    <xf numFmtId="44" fontId="26" fillId="0" borderId="0" xfId="2" applyFont="1"/>
    <xf numFmtId="44" fontId="27" fillId="0" borderId="21" xfId="2" applyFont="1" applyBorder="1" applyAlignment="1">
      <alignment horizontal="left" readingOrder="1"/>
    </xf>
    <xf numFmtId="0" fontId="28" fillId="0" borderId="0" xfId="0" applyFont="1"/>
    <xf numFmtId="44" fontId="11" fillId="0" borderId="0" xfId="0" applyNumberFormat="1" applyFont="1" applyAlignment="1">
      <alignment horizontal="center" vertical="center"/>
    </xf>
    <xf numFmtId="44" fontId="28" fillId="0" borderId="1" xfId="2" applyFont="1" applyBorder="1" applyAlignment="1" applyProtection="1">
      <alignment vertical="center"/>
      <protection locked="0"/>
    </xf>
    <xf numFmtId="44" fontId="19" fillId="0" borderId="0" xfId="0" applyNumberFormat="1" applyFont="1"/>
    <xf numFmtId="164" fontId="22" fillId="17" borderId="20" xfId="0" applyNumberFormat="1" applyFont="1" applyFill="1" applyBorder="1" applyAlignment="1">
      <alignment horizontal="left" vertical="center"/>
    </xf>
    <xf numFmtId="44" fontId="19" fillId="0" borderId="0" xfId="2" applyFont="1"/>
    <xf numFmtId="9" fontId="19" fillId="0" borderId="0" xfId="0" applyNumberFormat="1" applyFont="1"/>
    <xf numFmtId="9" fontId="0" fillId="0" borderId="0" xfId="0" applyNumberFormat="1"/>
    <xf numFmtId="0" fontId="29" fillId="0" borderId="0" xfId="0" applyFont="1" applyAlignment="1">
      <alignment horizontal="center"/>
    </xf>
    <xf numFmtId="44" fontId="30" fillId="0" borderId="0" xfId="0" applyNumberFormat="1" applyFont="1"/>
    <xf numFmtId="44" fontId="0" fillId="0" borderId="0" xfId="0" applyNumberFormat="1"/>
    <xf numFmtId="0" fontId="19" fillId="0" borderId="20" xfId="0" applyFont="1" applyBorder="1" applyAlignment="1">
      <alignment horizontal="center" vertical="center"/>
    </xf>
    <xf numFmtId="0" fontId="13" fillId="0" borderId="19" xfId="0" applyFont="1" applyBorder="1" applyAlignment="1">
      <alignment vertical="center"/>
    </xf>
    <xf numFmtId="0" fontId="13" fillId="0" borderId="10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13" fillId="0" borderId="5" xfId="0" applyFont="1" applyBorder="1" applyAlignment="1">
      <alignment vertical="center"/>
    </xf>
    <xf numFmtId="0" fontId="8" fillId="0" borderId="3" xfId="0" applyFont="1" applyBorder="1" applyAlignment="1">
      <alignment horizontal="center" vertical="center" textRotation="45" wrapText="1"/>
    </xf>
    <xf numFmtId="0" fontId="32" fillId="0" borderId="3" xfId="0" applyFont="1" applyBorder="1" applyAlignment="1">
      <alignment horizontal="center" vertical="center"/>
    </xf>
    <xf numFmtId="164" fontId="32" fillId="0" borderId="3" xfId="0" applyNumberFormat="1" applyFont="1" applyBorder="1" applyAlignment="1">
      <alignment horizontal="center" vertical="center"/>
    </xf>
    <xf numFmtId="165" fontId="32" fillId="0" borderId="3" xfId="0" applyNumberFormat="1" applyFont="1" applyBorder="1" applyAlignment="1">
      <alignment horizontal="center" vertical="center"/>
    </xf>
    <xf numFmtId="164" fontId="18" fillId="26" borderId="3" xfId="0" applyNumberFormat="1" applyFont="1" applyFill="1" applyBorder="1" applyAlignment="1">
      <alignment horizontal="center" vertical="center"/>
    </xf>
    <xf numFmtId="164" fontId="1" fillId="26" borderId="3" xfId="0" applyNumberFormat="1" applyFont="1" applyFill="1" applyBorder="1" applyAlignment="1">
      <alignment horizontal="center" vertical="center"/>
    </xf>
    <xf numFmtId="164" fontId="18" fillId="27" borderId="3" xfId="0" applyNumberFormat="1" applyFont="1" applyFill="1" applyBorder="1" applyAlignment="1">
      <alignment horizontal="center" vertical="center"/>
    </xf>
    <xf numFmtId="164" fontId="18" fillId="8" borderId="3" xfId="0" applyNumberFormat="1" applyFont="1" applyFill="1" applyBorder="1" applyAlignment="1">
      <alignment horizontal="center" vertical="center"/>
    </xf>
    <xf numFmtId="166" fontId="18" fillId="8" borderId="3" xfId="0" applyNumberFormat="1" applyFont="1" applyFill="1" applyBorder="1" applyAlignment="1">
      <alignment horizontal="center" vertical="center"/>
    </xf>
    <xf numFmtId="164" fontId="0" fillId="0" borderId="0" xfId="0" applyNumberFormat="1"/>
    <xf numFmtId="167" fontId="0" fillId="0" borderId="0" xfId="0" applyNumberFormat="1" applyAlignment="1"/>
    <xf numFmtId="0" fontId="0" fillId="0" borderId="0" xfId="0" applyNumberFormat="1" applyAlignment="1"/>
    <xf numFmtId="165" fontId="0" fillId="0" borderId="0" xfId="0" applyNumberFormat="1"/>
    <xf numFmtId="0" fontId="13" fillId="0" borderId="31" xfId="0" applyFont="1" applyBorder="1" applyAlignment="1">
      <alignment horizontal="left" vertical="center"/>
    </xf>
    <xf numFmtId="164" fontId="13" fillId="0" borderId="31" xfId="0" applyNumberFormat="1" applyFont="1" applyBorder="1" applyAlignment="1">
      <alignment horizontal="center" vertical="center"/>
    </xf>
    <xf numFmtId="0" fontId="34" fillId="28" borderId="32" xfId="0" applyFont="1" applyFill="1" applyBorder="1" applyAlignment="1">
      <alignment horizontal="left" vertical="center" wrapText="1"/>
    </xf>
    <xf numFmtId="0" fontId="35" fillId="29" borderId="32" xfId="0" applyFont="1" applyFill="1" applyBorder="1" applyAlignment="1">
      <alignment horizontal="center" vertical="center" wrapText="1"/>
    </xf>
    <xf numFmtId="0" fontId="34" fillId="28" borderId="32" xfId="0" applyFont="1" applyFill="1" applyBorder="1" applyAlignment="1">
      <alignment horizontal="center" vertical="center" wrapText="1"/>
    </xf>
    <xf numFmtId="0" fontId="34" fillId="30" borderId="32" xfId="0" applyFont="1" applyFill="1" applyBorder="1" applyAlignment="1">
      <alignment horizontal="center" vertical="center" wrapText="1"/>
    </xf>
    <xf numFmtId="0" fontId="36" fillId="28" borderId="33" xfId="0" applyFont="1" applyFill="1" applyBorder="1" applyAlignment="1">
      <alignment vertical="center" wrapText="1"/>
    </xf>
    <xf numFmtId="0" fontId="34" fillId="28" borderId="32" xfId="0" applyFont="1" applyFill="1" applyBorder="1" applyAlignment="1">
      <alignment horizontal="right" vertical="center" wrapText="1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164" fontId="13" fillId="0" borderId="3" xfId="0" applyNumberFormat="1" applyFont="1" applyBorder="1" applyAlignment="1">
      <alignment vertical="center"/>
    </xf>
    <xf numFmtId="164" fontId="19" fillId="0" borderId="31" xfId="0" applyNumberFormat="1" applyFont="1" applyBorder="1" applyAlignment="1">
      <alignment horizontal="left" vertical="center"/>
    </xf>
    <xf numFmtId="0" fontId="10" fillId="0" borderId="0" xfId="0" applyFont="1" applyAlignment="1">
      <alignment horizontal="right" vertical="center"/>
    </xf>
    <xf numFmtId="164" fontId="39" fillId="0" borderId="31" xfId="0" applyNumberFormat="1" applyFont="1" applyBorder="1" applyAlignment="1">
      <alignment horizontal="center" vertical="center"/>
    </xf>
    <xf numFmtId="164" fontId="19" fillId="0" borderId="31" xfId="0" applyNumberFormat="1" applyFont="1" applyBorder="1" applyAlignment="1">
      <alignment horizontal="center" vertical="center"/>
    </xf>
    <xf numFmtId="0" fontId="19" fillId="32" borderId="31" xfId="0" applyFont="1" applyFill="1" applyBorder="1" applyAlignment="1">
      <alignment horizontal="center" vertical="center" textRotation="45"/>
    </xf>
    <xf numFmtId="0" fontId="19" fillId="33" borderId="31" xfId="0" applyFont="1" applyFill="1" applyBorder="1" applyAlignment="1">
      <alignment horizontal="center" vertical="center" textRotation="45"/>
    </xf>
    <xf numFmtId="0" fontId="19" fillId="32" borderId="34" xfId="0" applyFont="1" applyFill="1" applyBorder="1" applyAlignment="1">
      <alignment horizontal="center" vertical="center" textRotation="45"/>
    </xf>
    <xf numFmtId="0" fontId="19" fillId="0" borderId="3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6" fillId="0" borderId="0" xfId="0" applyFont="1" applyBorder="1" applyAlignment="1">
      <alignment vertical="center"/>
    </xf>
    <xf numFmtId="0" fontId="10" fillId="2" borderId="0" xfId="0" applyFont="1" applyFill="1" applyBorder="1" applyAlignment="1">
      <alignment horizontal="center" vertical="center"/>
    </xf>
    <xf numFmtId="0" fontId="10" fillId="9" borderId="0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164" fontId="39" fillId="0" borderId="34" xfId="0" applyNumberFormat="1" applyFont="1" applyBorder="1" applyAlignment="1">
      <alignment horizontal="center" vertical="center"/>
    </xf>
    <xf numFmtId="0" fontId="33" fillId="0" borderId="35" xfId="0" applyFont="1" applyBorder="1" applyAlignment="1">
      <alignment horizontal="center" vertical="center"/>
    </xf>
    <xf numFmtId="0" fontId="0" fillId="0" borderId="36" xfId="0" applyBorder="1"/>
    <xf numFmtId="0" fontId="0" fillId="0" borderId="38" xfId="0" applyBorder="1"/>
    <xf numFmtId="0" fontId="0" fillId="0" borderId="39" xfId="0" applyBorder="1"/>
    <xf numFmtId="0" fontId="0" fillId="0" borderId="35" xfId="0" applyBorder="1"/>
    <xf numFmtId="164" fontId="9" fillId="0" borderId="31" xfId="0" applyNumberFormat="1" applyFont="1" applyBorder="1" applyAlignment="1">
      <alignment horizontal="center" vertical="center"/>
    </xf>
    <xf numFmtId="164" fontId="38" fillId="31" borderId="31" xfId="0" applyNumberFormat="1" applyFont="1" applyFill="1" applyBorder="1" applyAlignment="1">
      <alignment horizontal="center" vertical="center"/>
    </xf>
    <xf numFmtId="164" fontId="41" fillId="31" borderId="31" xfId="0" applyNumberFormat="1" applyFont="1" applyFill="1" applyBorder="1" applyAlignment="1">
      <alignment horizontal="center" vertical="center"/>
    </xf>
    <xf numFmtId="164" fontId="42" fillId="0" borderId="31" xfId="0" applyNumberFormat="1" applyFont="1" applyBorder="1" applyAlignment="1">
      <alignment horizontal="center" vertical="center"/>
    </xf>
    <xf numFmtId="164" fontId="43" fillId="0" borderId="31" xfId="0" applyNumberFormat="1" applyFont="1" applyBorder="1" applyAlignment="1">
      <alignment horizontal="center" vertical="center"/>
    </xf>
    <xf numFmtId="0" fontId="45" fillId="28" borderId="32" xfId="0" applyFont="1" applyFill="1" applyBorder="1" applyAlignment="1">
      <alignment horizontal="left" vertical="center" wrapText="1"/>
    </xf>
    <xf numFmtId="0" fontId="44" fillId="28" borderId="32" xfId="0" applyFont="1" applyFill="1" applyBorder="1" applyAlignment="1">
      <alignment horizontal="left" vertical="center" wrapText="1"/>
    </xf>
    <xf numFmtId="0" fontId="47" fillId="28" borderId="32" xfId="0" applyFont="1" applyFill="1" applyBorder="1" applyAlignment="1">
      <alignment horizontal="left" vertical="center" wrapText="1"/>
    </xf>
    <xf numFmtId="0" fontId="46" fillId="28" borderId="33" xfId="0" applyFont="1" applyFill="1" applyBorder="1" applyAlignment="1">
      <alignment vertical="center" wrapText="1"/>
    </xf>
    <xf numFmtId="164" fontId="13" fillId="2" borderId="3" xfId="0" applyNumberFormat="1" applyFont="1" applyFill="1" applyBorder="1" applyAlignment="1">
      <alignment vertical="center"/>
    </xf>
    <xf numFmtId="0" fontId="32" fillId="15" borderId="40" xfId="0" applyFont="1" applyFill="1" applyBorder="1" applyAlignment="1">
      <alignment horizontal="right"/>
    </xf>
    <xf numFmtId="0" fontId="0" fillId="15" borderId="41" xfId="0" applyFill="1" applyBorder="1" applyAlignment="1"/>
    <xf numFmtId="0" fontId="29" fillId="34" borderId="42" xfId="0" applyFont="1" applyFill="1" applyBorder="1" applyAlignment="1">
      <alignment horizontal="center" vertical="center" textRotation="135" wrapText="1"/>
    </xf>
    <xf numFmtId="0" fontId="49" fillId="34" borderId="20" xfId="0" applyFont="1" applyFill="1" applyBorder="1" applyAlignment="1">
      <alignment horizontal="center" vertical="center" textRotation="135" wrapText="1"/>
    </xf>
    <xf numFmtId="0" fontId="50" fillId="15" borderId="43" xfId="0" applyFont="1" applyFill="1" applyBorder="1" applyAlignment="1">
      <alignment horizontal="center" vertical="center" textRotation="135" wrapText="1"/>
    </xf>
    <xf numFmtId="0" fontId="49" fillId="12" borderId="43" xfId="0" applyFont="1" applyFill="1" applyBorder="1" applyAlignment="1">
      <alignment horizontal="center" vertical="center" textRotation="135" wrapText="1"/>
    </xf>
    <xf numFmtId="0" fontId="15" fillId="15" borderId="20" xfId="0" applyFont="1" applyFill="1" applyBorder="1" applyAlignment="1">
      <alignment horizontal="center" vertical="center" textRotation="135"/>
    </xf>
    <xf numFmtId="0" fontId="29" fillId="34" borderId="44" xfId="0" applyFont="1" applyFill="1" applyBorder="1" applyAlignment="1">
      <alignment horizontal="center" vertical="center" textRotation="135" wrapText="1"/>
    </xf>
    <xf numFmtId="0" fontId="50" fillId="7" borderId="43" xfId="0" applyFont="1" applyFill="1" applyBorder="1" applyAlignment="1">
      <alignment horizontal="right" vertical="top" textRotation="135" wrapText="1"/>
    </xf>
    <xf numFmtId="44" fontId="53" fillId="34" borderId="20" xfId="0" applyNumberFormat="1" applyFont="1" applyFill="1" applyBorder="1" applyAlignment="1">
      <alignment vertical="center"/>
    </xf>
    <xf numFmtId="44" fontId="54" fillId="0" borderId="20" xfId="0" applyNumberFormat="1" applyFont="1" applyBorder="1" applyAlignment="1">
      <alignment horizontal="center" vertical="center"/>
    </xf>
    <xf numFmtId="44" fontId="29" fillId="0" borderId="40" xfId="0" applyNumberFormat="1" applyFont="1" applyBorder="1" applyAlignment="1">
      <alignment vertical="center"/>
    </xf>
    <xf numFmtId="44" fontId="55" fillId="0" borderId="20" xfId="2" applyFont="1" applyBorder="1" applyAlignment="1">
      <alignment vertical="center"/>
    </xf>
    <xf numFmtId="164" fontId="56" fillId="10" borderId="45" xfId="0" applyNumberFormat="1" applyFont="1" applyFill="1" applyBorder="1" applyAlignment="1">
      <alignment horizontal="center" vertical="center"/>
    </xf>
    <xf numFmtId="0" fontId="56" fillId="10" borderId="20" xfId="0" applyNumberFormat="1" applyFont="1" applyFill="1" applyBorder="1" applyAlignment="1">
      <alignment horizontal="center" vertical="center"/>
    </xf>
    <xf numFmtId="44" fontId="57" fillId="10" borderId="20" xfId="0" applyNumberFormat="1" applyFont="1" applyFill="1" applyBorder="1" applyAlignment="1">
      <alignment vertical="center"/>
    </xf>
    <xf numFmtId="44" fontId="57" fillId="7" borderId="20" xfId="0" applyNumberFormat="1" applyFont="1" applyFill="1" applyBorder="1" applyAlignment="1">
      <alignment vertical="center"/>
    </xf>
    <xf numFmtId="44" fontId="29" fillId="10" borderId="20" xfId="0" applyNumberFormat="1" applyFont="1" applyFill="1" applyBorder="1" applyAlignment="1">
      <alignment horizontal="center" vertical="center"/>
    </xf>
    <xf numFmtId="164" fontId="52" fillId="34" borderId="20" xfId="0" applyNumberFormat="1" applyFont="1" applyFill="1" applyBorder="1" applyAlignment="1" applyProtection="1">
      <alignment horizontal="left" vertical="top"/>
    </xf>
    <xf numFmtId="0" fontId="50" fillId="7" borderId="43" xfId="0" applyFont="1" applyFill="1" applyBorder="1" applyAlignment="1">
      <alignment horizontal="center" vertical="center" textRotation="45" wrapText="1"/>
    </xf>
    <xf numFmtId="0" fontId="50" fillId="7" borderId="46" xfId="0" applyFont="1" applyFill="1" applyBorder="1" applyAlignment="1">
      <alignment horizontal="center" vertical="center" textRotation="45" wrapText="1"/>
    </xf>
    <xf numFmtId="0" fontId="0" fillId="0" borderId="40" xfId="0" applyBorder="1"/>
    <xf numFmtId="0" fontId="30" fillId="0" borderId="0" xfId="0" applyFont="1"/>
    <xf numFmtId="44" fontId="30" fillId="0" borderId="0" xfId="2" applyFont="1"/>
    <xf numFmtId="0" fontId="58" fillId="34" borderId="20" xfId="0" applyFont="1" applyFill="1" applyBorder="1" applyAlignment="1">
      <alignment horizontal="center" vertical="center" textRotation="45"/>
    </xf>
    <xf numFmtId="0" fontId="11" fillId="6" borderId="48" xfId="0" applyFont="1" applyFill="1" applyBorder="1" applyAlignment="1">
      <alignment horizontal="center" textRotation="45" wrapText="1"/>
    </xf>
    <xf numFmtId="164" fontId="59" fillId="34" borderId="45" xfId="0" applyNumberFormat="1" applyFont="1" applyFill="1" applyBorder="1" applyAlignment="1">
      <alignment horizontal="left" vertical="center"/>
    </xf>
    <xf numFmtId="0" fontId="60" fillId="0" borderId="20" xfId="0" applyFont="1" applyBorder="1" applyAlignment="1">
      <alignment horizontal="center" vertical="center"/>
    </xf>
    <xf numFmtId="44" fontId="34" fillId="28" borderId="32" xfId="0" applyNumberFormat="1" applyFont="1" applyFill="1" applyBorder="1" applyAlignment="1">
      <alignment horizontal="left" vertical="center" wrapText="1"/>
    </xf>
    <xf numFmtId="44" fontId="44" fillId="28" borderId="33" xfId="2" applyFont="1" applyFill="1" applyBorder="1" applyAlignment="1">
      <alignment vertical="center" wrapText="1"/>
    </xf>
    <xf numFmtId="0" fontId="13" fillId="0" borderId="35" xfId="0" applyFont="1" applyBorder="1" applyAlignment="1">
      <alignment horizontal="left" vertical="center"/>
    </xf>
    <xf numFmtId="164" fontId="13" fillId="0" borderId="35" xfId="0" applyNumberFormat="1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164" fontId="13" fillId="0" borderId="7" xfId="0" applyNumberFormat="1" applyFont="1" applyBorder="1" applyAlignment="1">
      <alignment vertical="center"/>
    </xf>
    <xf numFmtId="0" fontId="19" fillId="0" borderId="31" xfId="0" applyFont="1" applyBorder="1" applyAlignment="1">
      <alignment horizontal="center" vertical="center" textRotation="45" wrapText="1"/>
    </xf>
    <xf numFmtId="0" fontId="19" fillId="0" borderId="31" xfId="0" applyFont="1" applyBorder="1" applyAlignment="1">
      <alignment horizontal="center" vertical="center" textRotation="45"/>
    </xf>
    <xf numFmtId="0" fontId="19" fillId="0" borderId="31" xfId="0" applyFont="1" applyBorder="1" applyAlignment="1">
      <alignment horizontal="center" textRotation="45"/>
    </xf>
    <xf numFmtId="0" fontId="19" fillId="0" borderId="17" xfId="0" applyFont="1" applyBorder="1" applyAlignment="1">
      <alignment vertical="center"/>
    </xf>
    <xf numFmtId="44" fontId="19" fillId="0" borderId="17" xfId="0" applyNumberFormat="1" applyFont="1" applyBorder="1" applyAlignment="1">
      <alignment vertical="center"/>
    </xf>
    <xf numFmtId="164" fontId="1" fillId="0" borderId="5" xfId="0" applyNumberFormat="1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2" fillId="0" borderId="53" xfId="0" applyFont="1" applyBorder="1" applyAlignment="1">
      <alignment horizontal="center" vertical="center" textRotation="45" wrapText="1"/>
    </xf>
    <xf numFmtId="0" fontId="0" fillId="0" borderId="24" xfId="0" applyBorder="1"/>
    <xf numFmtId="0" fontId="48" fillId="0" borderId="0" xfId="0" applyFont="1" applyAlignment="1">
      <alignment horizontal="center" vertical="top" wrapText="1"/>
    </xf>
    <xf numFmtId="0" fontId="3" fillId="0" borderId="54" xfId="0" applyFont="1" applyFill="1" applyBorder="1" applyAlignment="1" applyProtection="1">
      <alignment horizontal="center" vertical="center"/>
      <protection locked="0"/>
    </xf>
    <xf numFmtId="0" fontId="19" fillId="29" borderId="17" xfId="0" applyFont="1" applyFill="1" applyBorder="1" applyAlignment="1">
      <alignment horizontal="center" vertical="center" textRotation="45"/>
    </xf>
    <xf numFmtId="164" fontId="39" fillId="0" borderId="37" xfId="0" applyNumberFormat="1" applyFont="1" applyBorder="1" applyAlignment="1">
      <alignment horizontal="center" vertical="center"/>
    </xf>
    <xf numFmtId="164" fontId="39" fillId="0" borderId="35" xfId="0" applyNumberFormat="1" applyFont="1" applyBorder="1" applyAlignment="1">
      <alignment horizontal="left" vertical="center"/>
    </xf>
    <xf numFmtId="164" fontId="41" fillId="31" borderId="35" xfId="0" applyNumberFormat="1" applyFont="1" applyFill="1" applyBorder="1" applyAlignment="1">
      <alignment horizontal="center" vertical="center"/>
    </xf>
    <xf numFmtId="164" fontId="19" fillId="0" borderId="35" xfId="0" applyNumberFormat="1" applyFont="1" applyBorder="1" applyAlignment="1">
      <alignment horizontal="left" vertical="center"/>
    </xf>
    <xf numFmtId="164" fontId="38" fillId="31" borderId="35" xfId="0" applyNumberFormat="1" applyFont="1" applyFill="1" applyBorder="1" applyAlignment="1">
      <alignment horizontal="center" vertical="center"/>
    </xf>
    <xf numFmtId="164" fontId="39" fillId="0" borderId="35" xfId="0" applyNumberFormat="1" applyFont="1" applyBorder="1" applyAlignment="1">
      <alignment horizontal="center" vertical="center"/>
    </xf>
    <xf numFmtId="164" fontId="19" fillId="0" borderId="35" xfId="0" applyNumberFormat="1" applyFont="1" applyBorder="1" applyAlignment="1">
      <alignment horizontal="center" vertical="center"/>
    </xf>
    <xf numFmtId="0" fontId="0" fillId="0" borderId="56" xfId="0" applyBorder="1"/>
    <xf numFmtId="164" fontId="19" fillId="0" borderId="57" xfId="0" applyNumberFormat="1" applyFont="1" applyBorder="1" applyAlignment="1">
      <alignment horizontal="center" vertical="center"/>
    </xf>
    <xf numFmtId="0" fontId="63" fillId="0" borderId="31" xfId="0" applyFont="1" applyBorder="1" applyAlignment="1">
      <alignment horizontal="center" vertical="center"/>
    </xf>
    <xf numFmtId="0" fontId="19" fillId="0" borderId="35" xfId="0" applyFont="1" applyBorder="1" applyAlignment="1">
      <alignment horizontal="center" vertical="center" wrapText="1"/>
    </xf>
    <xf numFmtId="0" fontId="65" fillId="0" borderId="31" xfId="0" applyFont="1" applyBorder="1" applyAlignment="1">
      <alignment horizontal="center" vertical="center"/>
    </xf>
    <xf numFmtId="2" fontId="32" fillId="0" borderId="31" xfId="0" applyNumberFormat="1" applyFont="1" applyBorder="1" applyAlignment="1">
      <alignment horizontal="center" vertical="center"/>
    </xf>
    <xf numFmtId="0" fontId="32" fillId="0" borderId="31" xfId="0" applyFont="1" applyBorder="1" applyAlignment="1">
      <alignment horizontal="center" vertical="center" textRotation="45"/>
    </xf>
    <xf numFmtId="0" fontId="19" fillId="0" borderId="17" xfId="0" applyFont="1" applyBorder="1" applyAlignment="1">
      <alignment horizontal="center" vertical="center" wrapText="1"/>
    </xf>
    <xf numFmtId="44" fontId="19" fillId="0" borderId="17" xfId="0" applyNumberFormat="1" applyFont="1" applyBorder="1" applyAlignment="1">
      <alignment horizontal="center" vertical="center" wrapText="1"/>
    </xf>
    <xf numFmtId="0" fontId="67" fillId="37" borderId="58" xfId="0" applyFont="1" applyFill="1" applyBorder="1" applyAlignment="1">
      <alignment horizontal="center" vertical="center"/>
    </xf>
    <xf numFmtId="164" fontId="70" fillId="0" borderId="0" xfId="0" applyNumberFormat="1" applyFont="1"/>
    <xf numFmtId="44" fontId="49" fillId="15" borderId="20" xfId="2" applyFont="1" applyFill="1" applyBorder="1" applyAlignment="1" applyProtection="1">
      <alignment horizontal="center" vertical="center" textRotation="30"/>
      <protection locked="0"/>
    </xf>
    <xf numFmtId="164" fontId="2" fillId="34" borderId="20" xfId="0" applyNumberFormat="1" applyFont="1" applyFill="1" applyBorder="1" applyAlignment="1">
      <alignment horizontal="center" vertical="center" textRotation="30" wrapText="1"/>
    </xf>
    <xf numFmtId="164" fontId="0" fillId="40" borderId="0" xfId="0" applyNumberFormat="1" applyFill="1"/>
    <xf numFmtId="164" fontId="59" fillId="39" borderId="45" xfId="0" applyNumberFormat="1" applyFont="1" applyFill="1" applyBorder="1" applyAlignment="1">
      <alignment horizontal="left" vertical="center"/>
    </xf>
    <xf numFmtId="164" fontId="72" fillId="34" borderId="20" xfId="0" applyNumberFormat="1" applyFont="1" applyFill="1" applyBorder="1" applyAlignment="1" applyProtection="1">
      <alignment horizontal="center" vertical="center"/>
      <protection locked="0"/>
    </xf>
    <xf numFmtId="164" fontId="0" fillId="41" borderId="0" xfId="0" applyNumberFormat="1" applyFill="1"/>
    <xf numFmtId="44" fontId="0" fillId="0" borderId="0" xfId="2" applyFont="1"/>
    <xf numFmtId="0" fontId="11" fillId="0" borderId="16" xfId="0" applyFont="1" applyBorder="1" applyAlignment="1">
      <alignment horizontal="center" vertical="center"/>
    </xf>
    <xf numFmtId="0" fontId="0" fillId="0" borderId="0" xfId="0" applyFill="1"/>
    <xf numFmtId="0" fontId="69" fillId="0" borderId="0" xfId="0" applyFont="1" applyFill="1" applyAlignment="1">
      <alignment vertical="center" wrapText="1"/>
    </xf>
    <xf numFmtId="0" fontId="69" fillId="0" borderId="0" xfId="0" applyFont="1" applyFill="1" applyAlignment="1">
      <alignment horizontal="center" vertical="center" wrapText="1"/>
    </xf>
    <xf numFmtId="0" fontId="0" fillId="0" borderId="23" xfId="0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44" fontId="34" fillId="28" borderId="32" xfId="0" applyNumberFormat="1" applyFont="1" applyFill="1" applyBorder="1" applyAlignment="1">
      <alignment horizontal="right" vertical="center" wrapText="1"/>
    </xf>
    <xf numFmtId="164" fontId="0" fillId="42" borderId="0" xfId="0" applyNumberFormat="1" applyFill="1"/>
    <xf numFmtId="0" fontId="0" fillId="0" borderId="0" xfId="0" applyNumberFormat="1"/>
    <xf numFmtId="0" fontId="0" fillId="42" borderId="0" xfId="0" applyFill="1"/>
    <xf numFmtId="0" fontId="0" fillId="0" borderId="0" xfId="2" applyNumberFormat="1" applyFont="1"/>
    <xf numFmtId="164" fontId="33" fillId="0" borderId="31" xfId="0" applyNumberFormat="1" applyFont="1" applyBorder="1" applyAlignment="1">
      <alignment horizontal="center" vertical="center"/>
    </xf>
    <xf numFmtId="164" fontId="9" fillId="0" borderId="51" xfId="0" applyNumberFormat="1" applyFont="1" applyBorder="1" applyAlignment="1">
      <alignment horizontal="center" vertical="center"/>
    </xf>
    <xf numFmtId="2" fontId="32" fillId="0" borderId="39" xfId="0" applyNumberFormat="1" applyFont="1" applyBorder="1" applyAlignment="1">
      <alignment horizontal="center" vertical="center"/>
    </xf>
    <xf numFmtId="164" fontId="33" fillId="0" borderId="57" xfId="0" applyNumberFormat="1" applyFont="1" applyBorder="1" applyAlignment="1">
      <alignment horizontal="center" vertical="center"/>
    </xf>
    <xf numFmtId="0" fontId="74" fillId="38" borderId="31" xfId="0" applyFont="1" applyFill="1" applyBorder="1" applyAlignment="1">
      <alignment horizontal="center" vertical="top" textRotation="120" wrapText="1"/>
    </xf>
    <xf numFmtId="0" fontId="73" fillId="38" borderId="31" xfId="0" applyFont="1" applyFill="1" applyBorder="1" applyAlignment="1">
      <alignment horizontal="center" vertical="center" textRotation="120" wrapText="1"/>
    </xf>
    <xf numFmtId="164" fontId="42" fillId="0" borderId="39" xfId="0" applyNumberFormat="1" applyFont="1" applyBorder="1" applyAlignment="1">
      <alignment horizontal="center" vertical="center"/>
    </xf>
    <xf numFmtId="164" fontId="19" fillId="0" borderId="57" xfId="0" applyNumberFormat="1" applyFont="1" applyBorder="1" applyAlignment="1">
      <alignment horizontal="left" vertical="center"/>
    </xf>
    <xf numFmtId="164" fontId="41" fillId="31" borderId="57" xfId="0" applyNumberFormat="1" applyFont="1" applyFill="1" applyBorder="1" applyAlignment="1">
      <alignment horizontal="center" vertical="center"/>
    </xf>
    <xf numFmtId="164" fontId="39" fillId="0" borderId="57" xfId="0" applyNumberFormat="1" applyFont="1" applyBorder="1" applyAlignment="1">
      <alignment horizontal="center" vertical="center"/>
    </xf>
    <xf numFmtId="164" fontId="38" fillId="31" borderId="57" xfId="0" applyNumberFormat="1" applyFont="1" applyFill="1" applyBorder="1" applyAlignment="1">
      <alignment horizontal="center" vertical="center"/>
    </xf>
    <xf numFmtId="0" fontId="13" fillId="0" borderId="57" xfId="0" applyFont="1" applyBorder="1" applyAlignment="1">
      <alignment horizontal="left" vertical="center"/>
    </xf>
    <xf numFmtId="164" fontId="13" fillId="0" borderId="57" xfId="0" applyNumberFormat="1" applyFont="1" applyBorder="1" applyAlignment="1">
      <alignment horizontal="center" vertical="center"/>
    </xf>
    <xf numFmtId="0" fontId="13" fillId="0" borderId="6" xfId="0" applyFont="1" applyBorder="1" applyAlignment="1">
      <alignment vertical="center"/>
    </xf>
    <xf numFmtId="164" fontId="13" fillId="0" borderId="6" xfId="0" applyNumberFormat="1" applyFont="1" applyBorder="1" applyAlignment="1">
      <alignment vertical="center"/>
    </xf>
    <xf numFmtId="0" fontId="0" fillId="0" borderId="31" xfId="0" applyBorder="1"/>
    <xf numFmtId="0" fontId="13" fillId="0" borderId="31" xfId="0" applyFont="1" applyBorder="1" applyAlignment="1">
      <alignment vertical="center"/>
    </xf>
    <xf numFmtId="164" fontId="13" fillId="0" borderId="31" xfId="0" applyNumberFormat="1" applyFont="1" applyBorder="1" applyAlignment="1">
      <alignment vertical="center"/>
    </xf>
    <xf numFmtId="0" fontId="1" fillId="0" borderId="31" xfId="0" applyFont="1" applyBorder="1" applyAlignment="1">
      <alignment horizontal="center" vertical="center"/>
    </xf>
    <xf numFmtId="0" fontId="75" fillId="0" borderId="0" xfId="0" applyFont="1" applyAlignment="1">
      <alignment horizontal="center" vertical="center"/>
    </xf>
    <xf numFmtId="44" fontId="19" fillId="0" borderId="17" xfId="2" applyFont="1" applyBorder="1" applyAlignment="1">
      <alignment horizontal="center" vertical="center"/>
    </xf>
    <xf numFmtId="0" fontId="9" fillId="38" borderId="17" xfId="0" applyFont="1" applyFill="1" applyBorder="1" applyAlignment="1">
      <alignment horizontal="left" vertical="center"/>
    </xf>
    <xf numFmtId="0" fontId="19" fillId="44" borderId="17" xfId="0" applyFont="1" applyFill="1" applyBorder="1" applyAlignment="1">
      <alignment horizontal="center" vertical="center" wrapText="1"/>
    </xf>
    <xf numFmtId="44" fontId="19" fillId="0" borderId="54" xfId="0" applyNumberFormat="1" applyFont="1" applyBorder="1" applyAlignment="1">
      <alignment vertical="center"/>
    </xf>
    <xf numFmtId="0" fontId="19" fillId="0" borderId="54" xfId="0" applyFont="1" applyBorder="1" applyAlignment="1">
      <alignment vertical="center"/>
    </xf>
    <xf numFmtId="0" fontId="19" fillId="0" borderId="54" xfId="0" applyFont="1" applyBorder="1" applyAlignment="1">
      <alignment horizontal="center" vertical="center" wrapText="1"/>
    </xf>
    <xf numFmtId="44" fontId="19" fillId="0" borderId="54" xfId="0" applyNumberFormat="1" applyFont="1" applyBorder="1" applyAlignment="1">
      <alignment horizontal="center" vertical="center" wrapText="1"/>
    </xf>
    <xf numFmtId="0" fontId="9" fillId="38" borderId="54" xfId="0" applyFont="1" applyFill="1" applyBorder="1" applyAlignment="1">
      <alignment horizontal="left" vertical="center"/>
    </xf>
    <xf numFmtId="44" fontId="19" fillId="0" borderId="54" xfId="2" applyFont="1" applyBorder="1" applyAlignment="1">
      <alignment horizontal="center" vertical="center"/>
    </xf>
    <xf numFmtId="0" fontId="18" fillId="38" borderId="17" xfId="0" applyFont="1" applyFill="1" applyBorder="1" applyAlignment="1">
      <alignment horizontal="left" vertical="center" textRotation="30" wrapText="1"/>
    </xf>
    <xf numFmtId="0" fontId="71" fillId="38" borderId="17" xfId="0" applyFont="1" applyFill="1" applyBorder="1" applyAlignment="1">
      <alignment horizontal="right" vertical="center"/>
    </xf>
    <xf numFmtId="0" fontId="0" fillId="0" borderId="17" xfId="0" applyBorder="1"/>
    <xf numFmtId="0" fontId="19" fillId="38" borderId="17" xfId="0" applyFont="1" applyFill="1" applyBorder="1" applyAlignment="1">
      <alignment horizontal="center" vertical="center" wrapText="1"/>
    </xf>
    <xf numFmtId="0" fontId="0" fillId="0" borderId="17" xfId="0" applyBorder="1" applyAlignment="1"/>
    <xf numFmtId="0" fontId="19" fillId="43" borderId="17" xfId="0" applyFont="1" applyFill="1" applyBorder="1" applyAlignment="1">
      <alignment horizontal="right" vertical="center" textRotation="45"/>
    </xf>
    <xf numFmtId="0" fontId="0" fillId="43" borderId="17" xfId="0" applyFill="1" applyBorder="1"/>
    <xf numFmtId="0" fontId="19" fillId="43" borderId="17" xfId="0" applyFont="1" applyFill="1" applyBorder="1" applyAlignment="1">
      <alignment horizontal="center" vertical="center" textRotation="135" wrapText="1"/>
    </xf>
    <xf numFmtId="0" fontId="76" fillId="38" borderId="31" xfId="0" applyFont="1" applyFill="1" applyBorder="1" applyAlignment="1">
      <alignment horizontal="center" vertical="center" wrapText="1"/>
    </xf>
    <xf numFmtId="0" fontId="50" fillId="38" borderId="31" xfId="0" applyFont="1" applyFill="1" applyBorder="1" applyAlignment="1">
      <alignment horizontal="right" vertical="center" textRotation="120" wrapText="1"/>
    </xf>
    <xf numFmtId="0" fontId="77" fillId="0" borderId="0" xfId="0" applyFont="1" applyFill="1"/>
    <xf numFmtId="0" fontId="19" fillId="0" borderId="0" xfId="0" applyFont="1" applyFill="1" applyAlignment="1">
      <alignment vertical="top" textRotation="255"/>
    </xf>
    <xf numFmtId="0" fontId="19" fillId="0" borderId="0" xfId="0" applyFont="1" applyFill="1" applyAlignment="1">
      <alignment vertical="top"/>
    </xf>
    <xf numFmtId="0" fontId="71" fillId="38" borderId="60" xfId="0" applyFont="1" applyFill="1" applyBorder="1" applyAlignment="1">
      <alignment vertical="center"/>
    </xf>
    <xf numFmtId="0" fontId="71" fillId="38" borderId="52" xfId="0" applyFont="1" applyFill="1" applyBorder="1" applyAlignment="1">
      <alignment horizontal="right" vertical="center"/>
    </xf>
    <xf numFmtId="0" fontId="50" fillId="38" borderId="31" xfId="0" applyFont="1" applyFill="1" applyBorder="1" applyAlignment="1">
      <alignment horizontal="left" vertical="top" textRotation="120" wrapText="1"/>
    </xf>
    <xf numFmtId="164" fontId="32" fillId="2" borderId="31" xfId="0" applyNumberFormat="1" applyFont="1" applyFill="1" applyBorder="1" applyAlignment="1">
      <alignment horizontal="center" vertical="center"/>
    </xf>
    <xf numFmtId="0" fontId="58" fillId="38" borderId="31" xfId="0" applyFont="1" applyFill="1" applyBorder="1" applyAlignment="1">
      <alignment horizontal="center" vertical="top" textRotation="45" wrapText="1"/>
    </xf>
    <xf numFmtId="0" fontId="58" fillId="44" borderId="31" xfId="0" applyFont="1" applyFill="1" applyBorder="1" applyAlignment="1">
      <alignment horizontal="center" vertical="top" textRotation="45" wrapText="1"/>
    </xf>
    <xf numFmtId="164" fontId="79" fillId="44" borderId="31" xfId="0" applyNumberFormat="1" applyFont="1" applyFill="1" applyBorder="1" applyAlignment="1">
      <alignment horizontal="center" vertical="center"/>
    </xf>
    <xf numFmtId="0" fontId="80" fillId="2" borderId="31" xfId="0" applyFont="1" applyFill="1" applyBorder="1" applyAlignment="1">
      <alignment horizontal="center" vertical="center" wrapText="1"/>
    </xf>
    <xf numFmtId="0" fontId="73" fillId="38" borderId="39" xfId="0" applyFont="1" applyFill="1" applyBorder="1" applyAlignment="1">
      <alignment horizontal="center" vertical="center" textRotation="120" wrapText="1"/>
    </xf>
    <xf numFmtId="0" fontId="1" fillId="0" borderId="39" xfId="0" applyFont="1" applyBorder="1" applyAlignment="1">
      <alignment horizontal="center" vertical="center"/>
    </xf>
    <xf numFmtId="0" fontId="0" fillId="0" borderId="55" xfId="0" applyBorder="1"/>
    <xf numFmtId="0" fontId="78" fillId="0" borderId="0" xfId="0" applyFont="1" applyFill="1"/>
    <xf numFmtId="0" fontId="77" fillId="3" borderId="0" xfId="0" applyFont="1" applyFill="1"/>
    <xf numFmtId="0" fontId="0" fillId="45" borderId="0" xfId="0" applyFill="1"/>
    <xf numFmtId="0" fontId="0" fillId="46" borderId="0" xfId="0" applyFill="1"/>
    <xf numFmtId="0" fontId="0" fillId="47" borderId="0" xfId="0" applyFill="1"/>
    <xf numFmtId="0" fontId="78" fillId="47" borderId="0" xfId="0" applyFont="1" applyFill="1"/>
    <xf numFmtId="0" fontId="0" fillId="48" borderId="0" xfId="0" applyFill="1"/>
    <xf numFmtId="0" fontId="0" fillId="49" borderId="0" xfId="0" applyFill="1"/>
    <xf numFmtId="0" fontId="78" fillId="50" borderId="0" xfId="0" applyFont="1" applyFill="1"/>
    <xf numFmtId="0" fontId="10" fillId="0" borderId="0" xfId="0" applyFont="1" applyBorder="1" applyAlignment="1">
      <alignment horizontal="center" vertical="center"/>
    </xf>
    <xf numFmtId="164" fontId="18" fillId="27" borderId="65" xfId="0" applyNumberFormat="1" applyFont="1" applyFill="1" applyBorder="1" applyAlignment="1">
      <alignment horizontal="center" vertical="center"/>
    </xf>
    <xf numFmtId="0" fontId="8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2" fillId="0" borderId="67" xfId="0" applyFont="1" applyBorder="1" applyAlignment="1">
      <alignment horizontal="center" vertical="center"/>
    </xf>
    <xf numFmtId="0" fontId="63" fillId="0" borderId="34" xfId="0" applyFont="1" applyBorder="1" applyAlignment="1">
      <alignment horizontal="center" vertical="center"/>
    </xf>
    <xf numFmtId="0" fontId="68" fillId="0" borderId="0" xfId="0" applyFont="1"/>
    <xf numFmtId="0" fontId="32" fillId="0" borderId="0" xfId="0" applyFont="1" applyAlignment="1">
      <alignment vertical="center" wrapText="1"/>
    </xf>
    <xf numFmtId="0" fontId="83" fillId="0" borderId="31" xfId="0" applyFont="1" applyBorder="1" applyAlignment="1">
      <alignment horizontal="center" vertical="center" textRotation="45" wrapText="1"/>
    </xf>
    <xf numFmtId="0" fontId="84" fillId="0" borderId="0" xfId="0" applyFont="1" applyAlignment="1">
      <alignment horizontal="center" vertical="center" wrapText="1"/>
    </xf>
    <xf numFmtId="0" fontId="68" fillId="0" borderId="29" xfId="0" applyFont="1" applyBorder="1"/>
    <xf numFmtId="0" fontId="84" fillId="0" borderId="29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textRotation="45" wrapText="1"/>
    </xf>
    <xf numFmtId="0" fontId="13" fillId="39" borderId="17" xfId="0" applyFont="1" applyFill="1" applyBorder="1" applyAlignment="1">
      <alignment horizontal="right" vertical="center" textRotation="45"/>
    </xf>
    <xf numFmtId="0" fontId="19" fillId="0" borderId="0" xfId="0" applyFont="1" applyAlignment="1">
      <alignment horizontal="center" vertical="center" wrapText="1"/>
    </xf>
    <xf numFmtId="0" fontId="33" fillId="2" borderId="31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 applyProtection="1">
      <alignment horizontal="center" vertical="center"/>
      <protection locked="0"/>
    </xf>
    <xf numFmtId="0" fontId="88" fillId="0" borderId="0" xfId="0" applyFont="1"/>
    <xf numFmtId="0" fontId="18" fillId="0" borderId="17" xfId="0" applyFont="1" applyBorder="1" applyAlignment="1">
      <alignment horizontal="right" wrapText="1"/>
    </xf>
    <xf numFmtId="0" fontId="1" fillId="0" borderId="17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164" fontId="71" fillId="0" borderId="17" xfId="0" applyNumberFormat="1" applyFont="1" applyBorder="1" applyAlignment="1">
      <alignment horizontal="center" vertical="center"/>
    </xf>
    <xf numFmtId="0" fontId="73" fillId="38" borderId="17" xfId="0" applyFont="1" applyFill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52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wrapText="1"/>
    </xf>
    <xf numFmtId="164" fontId="10" fillId="0" borderId="52" xfId="0" applyNumberFormat="1" applyFont="1" applyBorder="1" applyAlignment="1">
      <alignment horizontal="center" vertical="center"/>
    </xf>
    <xf numFmtId="0" fontId="50" fillId="38" borderId="55" xfId="0" applyFont="1" applyFill="1" applyBorder="1" applyAlignment="1">
      <alignment horizontal="center" vertical="center" wrapText="1"/>
    </xf>
    <xf numFmtId="164" fontId="10" fillId="0" borderId="60" xfId="0" applyNumberFormat="1" applyFont="1" applyBorder="1" applyAlignment="1">
      <alignment horizontal="center" wrapText="1"/>
    </xf>
    <xf numFmtId="164" fontId="10" fillId="0" borderId="60" xfId="0" applyNumberFormat="1" applyFont="1" applyBorder="1" applyAlignment="1">
      <alignment horizontal="center"/>
    </xf>
    <xf numFmtId="0" fontId="9" fillId="0" borderId="17" xfId="0" applyFont="1" applyBorder="1" applyAlignment="1">
      <alignment horizontal="center" vertical="center" wrapText="1"/>
    </xf>
    <xf numFmtId="0" fontId="10" fillId="0" borderId="70" xfId="0" applyFont="1" applyBorder="1" applyAlignment="1">
      <alignment vertical="center" textRotation="255" wrapText="1"/>
    </xf>
    <xf numFmtId="0" fontId="10" fillId="0" borderId="54" xfId="0" applyFont="1" applyBorder="1" applyAlignment="1">
      <alignment vertical="center" textRotation="255" wrapText="1"/>
    </xf>
    <xf numFmtId="0" fontId="83" fillId="0" borderId="60" xfId="0" applyFont="1" applyBorder="1" applyAlignment="1">
      <alignment horizontal="center" vertical="center" textRotation="45" wrapText="1"/>
    </xf>
    <xf numFmtId="0" fontId="48" fillId="0" borderId="25" xfId="0" applyFont="1" applyFill="1" applyBorder="1" applyAlignment="1">
      <alignment horizontal="center" vertical="center" textRotation="45" wrapText="1"/>
    </xf>
    <xf numFmtId="0" fontId="17" fillId="0" borderId="0" xfId="0" applyFont="1" applyFill="1" applyBorder="1" applyAlignment="1" applyProtection="1">
      <alignment horizontal="center" vertical="center"/>
      <protection locked="0"/>
    </xf>
    <xf numFmtId="0" fontId="0" fillId="0" borderId="12" xfId="0" applyBorder="1"/>
    <xf numFmtId="164" fontId="9" fillId="0" borderId="34" xfId="0" applyNumberFormat="1" applyFont="1" applyBorder="1" applyAlignment="1">
      <alignment horizontal="center" vertical="center"/>
    </xf>
    <xf numFmtId="0" fontId="58" fillId="44" borderId="35" xfId="0" applyFont="1" applyFill="1" applyBorder="1" applyAlignment="1">
      <alignment horizontal="center" vertical="top" textRotation="45" wrapText="1"/>
    </xf>
    <xf numFmtId="0" fontId="71" fillId="0" borderId="61" xfId="0" applyFont="1" applyBorder="1" applyAlignment="1">
      <alignment horizontal="center" vertical="center"/>
    </xf>
    <xf numFmtId="0" fontId="71" fillId="0" borderId="61" xfId="0" applyFont="1" applyBorder="1" applyAlignment="1">
      <alignment vertical="center"/>
    </xf>
    <xf numFmtId="0" fontId="92" fillId="0" borderId="17" xfId="0" applyFont="1" applyBorder="1" applyAlignment="1">
      <alignment horizontal="center" vertical="center"/>
    </xf>
    <xf numFmtId="0" fontId="92" fillId="0" borderId="60" xfId="0" applyFont="1" applyBorder="1" applyAlignment="1">
      <alignment horizontal="center" vertical="center"/>
    </xf>
    <xf numFmtId="0" fontId="89" fillId="0" borderId="71" xfId="0" applyFont="1" applyFill="1" applyBorder="1" applyAlignment="1">
      <alignment horizontal="center" vertical="center"/>
    </xf>
    <xf numFmtId="0" fontId="9" fillId="0" borderId="70" xfId="0" applyFont="1" applyBorder="1" applyAlignment="1">
      <alignment vertical="center" textRotation="255" wrapText="1"/>
    </xf>
    <xf numFmtId="164" fontId="42" fillId="0" borderId="38" xfId="0" applyNumberFormat="1" applyFont="1" applyBorder="1" applyAlignment="1">
      <alignment horizontal="center" vertical="center"/>
    </xf>
    <xf numFmtId="164" fontId="42" fillId="0" borderId="34" xfId="0" applyNumberFormat="1" applyFont="1" applyBorder="1" applyAlignment="1">
      <alignment horizontal="center" vertical="center"/>
    </xf>
    <xf numFmtId="0" fontId="92" fillId="0" borderId="17" xfId="0" applyFont="1" applyBorder="1"/>
    <xf numFmtId="0" fontId="3" fillId="0" borderId="17" xfId="0" applyFont="1" applyFill="1" applyBorder="1" applyAlignment="1" applyProtection="1">
      <alignment horizontal="center" vertical="center"/>
      <protection locked="0"/>
    </xf>
    <xf numFmtId="0" fontId="32" fillId="0" borderId="17" xfId="0" applyFont="1" applyBorder="1" applyAlignment="1">
      <alignment horizontal="center" vertical="center" wrapText="1"/>
    </xf>
    <xf numFmtId="0" fontId="86" fillId="2" borderId="51" xfId="0" applyFont="1" applyFill="1" applyBorder="1" applyAlignment="1">
      <alignment vertical="center" wrapText="1"/>
    </xf>
    <xf numFmtId="0" fontId="86" fillId="2" borderId="34" xfId="0" applyFont="1" applyFill="1" applyBorder="1" applyAlignment="1">
      <alignment vertical="center" wrapText="1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83" fillId="0" borderId="35" xfId="0" applyFont="1" applyBorder="1" applyAlignment="1">
      <alignment horizontal="center" vertical="center" textRotation="45" wrapText="1"/>
    </xf>
    <xf numFmtId="0" fontId="0" fillId="0" borderId="29" xfId="0" applyFill="1" applyBorder="1"/>
    <xf numFmtId="0" fontId="83" fillId="0" borderId="35" xfId="0" applyFont="1" applyBorder="1" applyAlignment="1">
      <alignment horizontal="center" vertical="center" textRotation="135" wrapText="1"/>
    </xf>
    <xf numFmtId="164" fontId="43" fillId="0" borderId="35" xfId="0" applyNumberFormat="1" applyFont="1" applyBorder="1" applyAlignment="1">
      <alignment horizontal="center" vertical="center"/>
    </xf>
    <xf numFmtId="0" fontId="3" fillId="0" borderId="76" xfId="0" applyFont="1" applyFill="1" applyBorder="1" applyAlignment="1" applyProtection="1">
      <alignment horizontal="center" vertical="center"/>
      <protection locked="0"/>
    </xf>
    <xf numFmtId="0" fontId="92" fillId="0" borderId="17" xfId="0" applyFont="1" applyBorder="1" applyAlignment="1">
      <alignment vertical="center"/>
    </xf>
    <xf numFmtId="0" fontId="10" fillId="0" borderId="5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44" fontId="10" fillId="0" borderId="0" xfId="2" applyFont="1" applyAlignment="1" applyProtection="1">
      <alignment horizontal="center" vertical="center"/>
      <protection locked="0"/>
    </xf>
    <xf numFmtId="0" fontId="89" fillId="37" borderId="71" xfId="0" applyFont="1" applyFill="1" applyBorder="1" applyAlignment="1" applyProtection="1">
      <alignment horizontal="center" vertical="center"/>
      <protection locked="0"/>
    </xf>
    <xf numFmtId="0" fontId="91" fillId="51" borderId="17" xfId="0" applyFont="1" applyFill="1" applyBorder="1" applyAlignment="1" applyProtection="1">
      <alignment horizontal="center" vertical="center"/>
      <protection locked="0"/>
    </xf>
    <xf numFmtId="0" fontId="37" fillId="0" borderId="51" xfId="0" applyFont="1" applyFill="1" applyBorder="1" applyAlignment="1">
      <alignment horizontal="center"/>
    </xf>
    <xf numFmtId="0" fontId="37" fillId="0" borderId="55" xfId="0" applyFont="1" applyFill="1" applyBorder="1" applyAlignment="1">
      <alignment horizontal="center"/>
    </xf>
    <xf numFmtId="0" fontId="37" fillId="0" borderId="34" xfId="0" applyFont="1" applyFill="1" applyBorder="1" applyAlignment="1">
      <alignment horizontal="center"/>
    </xf>
    <xf numFmtId="0" fontId="37" fillId="2" borderId="51" xfId="0" applyNumberFormat="1" applyFont="1" applyFill="1" applyBorder="1" applyAlignment="1">
      <alignment horizontal="center"/>
    </xf>
    <xf numFmtId="0" fontId="37" fillId="2" borderId="55" xfId="0" applyNumberFormat="1" applyFont="1" applyFill="1" applyBorder="1" applyAlignment="1">
      <alignment horizontal="center"/>
    </xf>
    <xf numFmtId="0" fontId="37" fillId="2" borderId="34" xfId="0" applyNumberFormat="1" applyFont="1" applyFill="1" applyBorder="1" applyAlignment="1">
      <alignment horizontal="center"/>
    </xf>
    <xf numFmtId="0" fontId="37" fillId="2" borderId="36" xfId="0" applyNumberFormat="1" applyFont="1" applyFill="1" applyBorder="1" applyAlignment="1">
      <alignment horizontal="center"/>
    </xf>
    <xf numFmtId="0" fontId="37" fillId="2" borderId="56" xfId="0" applyNumberFormat="1" applyFont="1" applyFill="1" applyBorder="1" applyAlignment="1">
      <alignment horizontal="center"/>
    </xf>
    <xf numFmtId="0" fontId="37" fillId="2" borderId="37" xfId="0" applyNumberFormat="1" applyFont="1" applyFill="1" applyBorder="1" applyAlignment="1">
      <alignment horizontal="center"/>
    </xf>
    <xf numFmtId="0" fontId="37" fillId="36" borderId="51" xfId="0" applyNumberFormat="1" applyFont="1" applyFill="1" applyBorder="1" applyAlignment="1">
      <alignment horizontal="center"/>
    </xf>
    <xf numFmtId="0" fontId="37" fillId="36" borderId="55" xfId="0" applyNumberFormat="1" applyFont="1" applyFill="1" applyBorder="1" applyAlignment="1">
      <alignment horizontal="center"/>
    </xf>
    <xf numFmtId="0" fontId="66" fillId="0" borderId="51" xfId="0" applyFont="1" applyFill="1" applyBorder="1" applyAlignment="1">
      <alignment horizontal="center"/>
    </xf>
    <xf numFmtId="0" fontId="66" fillId="0" borderId="55" xfId="0" applyFont="1" applyFill="1" applyBorder="1" applyAlignment="1">
      <alignment horizontal="center"/>
    </xf>
    <xf numFmtId="0" fontId="66" fillId="0" borderId="34" xfId="0" applyFont="1" applyFill="1" applyBorder="1" applyAlignment="1">
      <alignment horizontal="center"/>
    </xf>
    <xf numFmtId="0" fontId="12" fillId="0" borderId="6" xfId="0" applyFont="1" applyBorder="1" applyAlignment="1">
      <alignment horizontal="center" vertical="center" textRotation="60" wrapText="1"/>
    </xf>
    <xf numFmtId="0" fontId="12" fillId="0" borderId="7" xfId="0" applyFont="1" applyBorder="1" applyAlignment="1">
      <alignment horizontal="center" vertical="center" textRotation="60" wrapText="1"/>
    </xf>
    <xf numFmtId="0" fontId="0" fillId="0" borderId="12" xfId="0" applyBorder="1" applyAlignment="1">
      <alignment horizontal="center" vertical="center"/>
    </xf>
    <xf numFmtId="0" fontId="12" fillId="0" borderId="0" xfId="0" applyFont="1" applyBorder="1" applyAlignment="1">
      <alignment horizontal="center" vertical="center" textRotation="75" wrapText="1"/>
    </xf>
    <xf numFmtId="44" fontId="9" fillId="0" borderId="30" xfId="2" applyFont="1" applyBorder="1" applyAlignment="1">
      <alignment horizontal="center" vertical="center" wrapText="1"/>
    </xf>
    <xf numFmtId="44" fontId="9" fillId="0" borderId="17" xfId="2" applyFont="1" applyBorder="1" applyAlignment="1">
      <alignment horizontal="center" vertical="center" wrapText="1"/>
    </xf>
    <xf numFmtId="0" fontId="3" fillId="0" borderId="17" xfId="0" applyFont="1" applyFill="1" applyBorder="1" applyAlignment="1" applyProtection="1">
      <alignment horizontal="center" vertical="center"/>
      <protection locked="0"/>
    </xf>
    <xf numFmtId="0" fontId="12" fillId="0" borderId="5" xfId="0" applyFont="1" applyBorder="1" applyAlignment="1">
      <alignment horizontal="center" vertical="center" textRotation="60" wrapText="1"/>
    </xf>
    <xf numFmtId="165" fontId="9" fillId="8" borderId="3" xfId="0" applyNumberFormat="1" applyFont="1" applyFill="1" applyBorder="1" applyAlignment="1">
      <alignment horizontal="center" vertical="center" textRotation="60"/>
    </xf>
    <xf numFmtId="165" fontId="9" fillId="8" borderId="5" xfId="0" applyNumberFormat="1" applyFont="1" applyFill="1" applyBorder="1" applyAlignment="1">
      <alignment horizontal="center" vertical="center" textRotation="60"/>
    </xf>
    <xf numFmtId="0" fontId="1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3" fillId="0" borderId="3" xfId="0" applyFont="1" applyBorder="1" applyAlignment="1">
      <alignment horizontal="center" vertical="center"/>
    </xf>
    <xf numFmtId="0" fontId="0" fillId="25" borderId="3" xfId="0" applyFill="1" applyBorder="1" applyAlignment="1">
      <alignment horizontal="center"/>
    </xf>
    <xf numFmtId="0" fontId="32" fillId="0" borderId="72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 wrapText="1"/>
    </xf>
    <xf numFmtId="0" fontId="0" fillId="23" borderId="15" xfId="0" applyNumberFormat="1" applyFill="1" applyBorder="1" applyAlignment="1">
      <alignment horizontal="center" vertical="center"/>
    </xf>
    <xf numFmtId="0" fontId="0" fillId="24" borderId="3" xfId="0" applyFill="1" applyBorder="1" applyAlignment="1">
      <alignment horizontal="center"/>
    </xf>
    <xf numFmtId="0" fontId="62" fillId="0" borderId="0" xfId="0" applyFont="1" applyAlignment="1">
      <alignment horizontal="center" vertical="center"/>
    </xf>
    <xf numFmtId="0" fontId="87" fillId="0" borderId="68" xfId="0" applyFont="1" applyBorder="1" applyAlignment="1">
      <alignment horizontal="center" vertical="center" wrapText="1"/>
    </xf>
    <xf numFmtId="0" fontId="87" fillId="0" borderId="69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4" fillId="0" borderId="38" xfId="0" applyFont="1" applyBorder="1" applyAlignment="1">
      <alignment horizontal="center" vertical="center"/>
    </xf>
    <xf numFmtId="0" fontId="64" fillId="0" borderId="73" xfId="0" applyFont="1" applyBorder="1" applyAlignment="1">
      <alignment horizontal="center" vertical="center"/>
    </xf>
    <xf numFmtId="0" fontId="64" fillId="0" borderId="74" xfId="0" applyFont="1" applyBorder="1" applyAlignment="1">
      <alignment horizontal="center" vertical="center"/>
    </xf>
    <xf numFmtId="44" fontId="32" fillId="0" borderId="52" xfId="2" applyFont="1" applyBorder="1" applyAlignment="1">
      <alignment horizontal="center" vertical="center"/>
    </xf>
    <xf numFmtId="44" fontId="32" fillId="0" borderId="60" xfId="2" applyFont="1" applyBorder="1" applyAlignment="1">
      <alignment horizontal="center" vertical="center"/>
    </xf>
    <xf numFmtId="164" fontId="85" fillId="32" borderId="62" xfId="0" applyNumberFormat="1" applyFont="1" applyFill="1" applyBorder="1" applyAlignment="1">
      <alignment horizontal="center" vertical="center" wrapText="1"/>
    </xf>
    <xf numFmtId="164" fontId="85" fillId="32" borderId="0" xfId="0" applyNumberFormat="1" applyFont="1" applyFill="1" applyBorder="1" applyAlignment="1">
      <alignment horizontal="center" vertical="center" wrapText="1"/>
    </xf>
    <xf numFmtId="164" fontId="85" fillId="32" borderId="66" xfId="0" applyNumberFormat="1" applyFont="1" applyFill="1" applyBorder="1" applyAlignment="1">
      <alignment horizontal="center" vertical="center" wrapText="1"/>
    </xf>
    <xf numFmtId="164" fontId="85" fillId="32" borderId="63" xfId="0" applyNumberFormat="1" applyFont="1" applyFill="1" applyBorder="1" applyAlignment="1">
      <alignment horizontal="center" vertical="center" wrapText="1"/>
    </xf>
    <xf numFmtId="164" fontId="85" fillId="32" borderId="64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 applyProtection="1">
      <alignment horizontal="center" vertical="center"/>
      <protection locked="0"/>
    </xf>
    <xf numFmtId="0" fontId="90" fillId="0" borderId="0" xfId="3" applyFont="1" applyFill="1" applyBorder="1" applyAlignment="1" applyProtection="1">
      <alignment horizontal="center" vertical="center"/>
      <protection locked="0"/>
    </xf>
    <xf numFmtId="0" fontId="12" fillId="0" borderId="16" xfId="0" applyFont="1" applyBorder="1" applyAlignment="1">
      <alignment horizontal="center" vertical="center" textRotation="60" wrapText="1"/>
    </xf>
    <xf numFmtId="0" fontId="12" fillId="0" borderId="11" xfId="0" applyFont="1" applyBorder="1" applyAlignment="1">
      <alignment horizontal="center" vertical="center" textRotation="60" wrapText="1"/>
    </xf>
    <xf numFmtId="0" fontId="12" fillId="0" borderId="6" xfId="0" applyFont="1" applyBorder="1" applyAlignment="1">
      <alignment horizontal="center" vertical="top" textRotation="60" wrapText="1"/>
    </xf>
    <xf numFmtId="0" fontId="12" fillId="0" borderId="7" xfId="0" applyFont="1" applyBorder="1" applyAlignment="1">
      <alignment horizontal="center" vertical="top" textRotation="60" wrapText="1"/>
    </xf>
    <xf numFmtId="0" fontId="68" fillId="0" borderId="0" xfId="0" applyFont="1" applyFill="1" applyAlignment="1">
      <alignment horizontal="center" wrapText="1"/>
    </xf>
    <xf numFmtId="0" fontId="1" fillId="0" borderId="51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0" fillId="0" borderId="61" xfId="0" applyFont="1" applyBorder="1" applyAlignment="1">
      <alignment horizontal="center" vertical="center" textRotation="255" wrapText="1"/>
    </xf>
    <xf numFmtId="0" fontId="10" fillId="0" borderId="70" xfId="0" applyFont="1" applyBorder="1" applyAlignment="1">
      <alignment horizontal="center" vertical="center" textRotation="255" wrapText="1"/>
    </xf>
    <xf numFmtId="0" fontId="19" fillId="0" borderId="0" xfId="0" applyFont="1" applyFill="1" applyAlignment="1">
      <alignment horizontal="center" textRotation="255"/>
    </xf>
    <xf numFmtId="0" fontId="32" fillId="29" borderId="52" xfId="0" applyFont="1" applyFill="1" applyBorder="1" applyAlignment="1">
      <alignment horizontal="center" vertical="center"/>
    </xf>
    <xf numFmtId="0" fontId="32" fillId="29" borderId="60" xfId="0" applyFont="1" applyFill="1" applyBorder="1" applyAlignment="1">
      <alignment horizontal="center" vertical="center"/>
    </xf>
    <xf numFmtId="0" fontId="73" fillId="23" borderId="52" xfId="0" applyFont="1" applyFill="1" applyBorder="1" applyAlignment="1">
      <alignment horizontal="center" vertical="center" wrapText="1"/>
    </xf>
    <xf numFmtId="0" fontId="73" fillId="23" borderId="59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left"/>
    </xf>
    <xf numFmtId="0" fontId="19" fillId="0" borderId="0" xfId="0" applyFont="1" applyFill="1" applyAlignment="1">
      <alignment horizontal="center" vertical="top" textRotation="255"/>
    </xf>
    <xf numFmtId="0" fontId="48" fillId="0" borderId="61" xfId="0" applyFont="1" applyBorder="1" applyAlignment="1">
      <alignment horizontal="left" vertical="center" wrapText="1"/>
    </xf>
    <xf numFmtId="0" fontId="48" fillId="0" borderId="54" xfId="0" applyFont="1" applyBorder="1" applyAlignment="1">
      <alignment horizontal="left" vertical="center" wrapText="1"/>
    </xf>
    <xf numFmtId="0" fontId="61" fillId="0" borderId="17" xfId="3" applyFont="1" applyFill="1" applyBorder="1" applyAlignment="1" applyProtection="1">
      <alignment horizontal="center" vertical="center"/>
      <protection locked="0"/>
    </xf>
    <xf numFmtId="0" fontId="18" fillId="0" borderId="61" xfId="0" applyFont="1" applyBorder="1" applyAlignment="1">
      <alignment horizontal="right" vertical="center" wrapText="1"/>
    </xf>
    <xf numFmtId="0" fontId="18" fillId="0" borderId="54" xfId="0" applyFont="1" applyBorder="1" applyAlignment="1">
      <alignment horizontal="right" vertical="center" wrapText="1"/>
    </xf>
    <xf numFmtId="0" fontId="92" fillId="0" borderId="52" xfId="0" applyFont="1" applyBorder="1" applyAlignment="1">
      <alignment horizontal="center" vertical="center" wrapText="1"/>
    </xf>
    <xf numFmtId="0" fontId="92" fillId="0" borderId="75" xfId="0" applyFont="1" applyBorder="1" applyAlignment="1">
      <alignment horizontal="center" vertical="center" wrapText="1"/>
    </xf>
    <xf numFmtId="0" fontId="92" fillId="0" borderId="60" xfId="0" applyFont="1" applyBorder="1" applyAlignment="1">
      <alignment horizontal="center" vertical="center" wrapText="1"/>
    </xf>
    <xf numFmtId="164" fontId="85" fillId="32" borderId="23" xfId="0" applyNumberFormat="1" applyFont="1" applyFill="1" applyBorder="1" applyAlignment="1">
      <alignment horizontal="center" vertical="center" wrapText="1"/>
    </xf>
    <xf numFmtId="164" fontId="85" fillId="32" borderId="24" xfId="0" applyNumberFormat="1" applyFont="1" applyFill="1" applyBorder="1" applyAlignment="1">
      <alignment horizontal="center" vertical="center" wrapText="1"/>
    </xf>
    <xf numFmtId="164" fontId="85" fillId="32" borderId="25" xfId="0" applyNumberFormat="1" applyFont="1" applyFill="1" applyBorder="1" applyAlignment="1">
      <alignment horizontal="center" vertical="center" wrapText="1"/>
    </xf>
    <xf numFmtId="164" fontId="85" fillId="32" borderId="28" xfId="0" applyNumberFormat="1" applyFont="1" applyFill="1" applyBorder="1" applyAlignment="1">
      <alignment horizontal="center" vertical="center" wrapText="1"/>
    </xf>
    <xf numFmtId="164" fontId="85" fillId="32" borderId="29" xfId="0" applyNumberFormat="1" applyFont="1" applyFill="1" applyBorder="1" applyAlignment="1">
      <alignment horizontal="center" vertical="center" wrapText="1"/>
    </xf>
    <xf numFmtId="164" fontId="85" fillId="32" borderId="3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15" xfId="0" applyBorder="1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12" fillId="0" borderId="5" xfId="0" applyFont="1" applyBorder="1" applyAlignment="1">
      <alignment horizontal="center" vertical="center" textRotation="75" wrapText="1"/>
    </xf>
    <xf numFmtId="0" fontId="12" fillId="0" borderId="7" xfId="0" applyFont="1" applyBorder="1" applyAlignment="1">
      <alignment horizontal="center" vertical="center" textRotation="75" wrapText="1"/>
    </xf>
    <xf numFmtId="0" fontId="3" fillId="12" borderId="17" xfId="0" applyFont="1" applyFill="1" applyBorder="1" applyAlignment="1" applyProtection="1">
      <alignment horizontal="center" vertical="center"/>
      <protection locked="0"/>
    </xf>
    <xf numFmtId="0" fontId="3" fillId="7" borderId="17" xfId="0" applyFont="1" applyFill="1" applyBorder="1" applyAlignment="1" applyProtection="1">
      <alignment horizontal="center" vertical="center"/>
      <protection locked="0"/>
    </xf>
    <xf numFmtId="0" fontId="51" fillId="15" borderId="40" xfId="0" applyFont="1" applyFill="1" applyBorder="1" applyAlignment="1">
      <alignment horizontal="center" vertical="center"/>
    </xf>
    <xf numFmtId="0" fontId="51" fillId="15" borderId="41" xfId="0" applyFont="1" applyFill="1" applyBorder="1" applyAlignment="1">
      <alignment horizontal="center" vertical="center"/>
    </xf>
    <xf numFmtId="0" fontId="28" fillId="34" borderId="47" xfId="0" applyFont="1" applyFill="1" applyBorder="1" applyAlignment="1">
      <alignment horizontal="center" vertical="center" wrapText="1"/>
    </xf>
    <xf numFmtId="0" fontId="28" fillId="34" borderId="48" xfId="0" applyFont="1" applyFill="1" applyBorder="1" applyAlignment="1">
      <alignment horizontal="center" vertical="center" wrapText="1"/>
    </xf>
    <xf numFmtId="168" fontId="15" fillId="35" borderId="49" xfId="0" applyNumberFormat="1" applyFont="1" applyFill="1" applyBorder="1" applyAlignment="1">
      <alignment horizontal="center" vertical="center"/>
    </xf>
    <xf numFmtId="168" fontId="15" fillId="35" borderId="50" xfId="0" applyNumberFormat="1" applyFont="1" applyFill="1" applyBorder="1" applyAlignment="1">
      <alignment horizontal="center" vertical="center"/>
    </xf>
    <xf numFmtId="168" fontId="15" fillId="35" borderId="45" xfId="0" applyNumberFormat="1" applyFont="1" applyFill="1" applyBorder="1" applyAlignment="1">
      <alignment horizontal="center" vertical="center"/>
    </xf>
    <xf numFmtId="164" fontId="21" fillId="15" borderId="0" xfId="0" applyNumberFormat="1" applyFont="1" applyFill="1" applyBorder="1" applyAlignment="1">
      <alignment horizontal="center" vertical="center" textRotation="90"/>
    </xf>
    <xf numFmtId="164" fontId="11" fillId="15" borderId="0" xfId="0" applyNumberFormat="1" applyFont="1" applyFill="1" applyBorder="1" applyAlignment="1">
      <alignment horizontal="center" vertical="center" textRotation="90"/>
    </xf>
    <xf numFmtId="0" fontId="11" fillId="20" borderId="18" xfId="0" applyFont="1" applyFill="1" applyBorder="1" applyAlignment="1">
      <alignment horizontal="left" vertical="center"/>
    </xf>
    <xf numFmtId="164" fontId="11" fillId="20" borderId="18" xfId="0" applyNumberFormat="1" applyFont="1" applyFill="1" applyBorder="1" applyAlignment="1">
      <alignment horizontal="left" vertical="center"/>
    </xf>
    <xf numFmtId="164" fontId="21" fillId="15" borderId="22" xfId="0" applyNumberFormat="1" applyFont="1" applyFill="1" applyBorder="1" applyAlignment="1">
      <alignment horizontal="center" vertical="center" textRotation="90"/>
    </xf>
    <xf numFmtId="0" fontId="15" fillId="0" borderId="0" xfId="0" applyFont="1" applyAlignment="1">
      <alignment horizontal="center" vertical="center"/>
    </xf>
    <xf numFmtId="164" fontId="31" fillId="16" borderId="23" xfId="0" applyNumberFormat="1" applyFont="1" applyFill="1" applyBorder="1" applyAlignment="1">
      <alignment horizontal="center" vertical="center" textRotation="45" wrapText="1"/>
    </xf>
    <xf numFmtId="164" fontId="31" fillId="16" borderId="24" xfId="0" applyNumberFormat="1" applyFont="1" applyFill="1" applyBorder="1" applyAlignment="1">
      <alignment horizontal="center" vertical="center" textRotation="45" wrapText="1"/>
    </xf>
    <xf numFmtId="164" fontId="31" fillId="16" borderId="25" xfId="0" applyNumberFormat="1" applyFont="1" applyFill="1" applyBorder="1" applyAlignment="1">
      <alignment horizontal="center" vertical="center" textRotation="45" wrapText="1"/>
    </xf>
    <xf numFmtId="164" fontId="31" fillId="16" borderId="26" xfId="0" applyNumberFormat="1" applyFont="1" applyFill="1" applyBorder="1" applyAlignment="1">
      <alignment horizontal="center" vertical="center" textRotation="45" wrapText="1"/>
    </xf>
    <xf numFmtId="164" fontId="31" fillId="16" borderId="0" xfId="0" applyNumberFormat="1" applyFont="1" applyFill="1" applyBorder="1" applyAlignment="1">
      <alignment horizontal="center" vertical="center" textRotation="45" wrapText="1"/>
    </xf>
    <xf numFmtId="164" fontId="31" fillId="16" borderId="27" xfId="0" applyNumberFormat="1" applyFont="1" applyFill="1" applyBorder="1" applyAlignment="1">
      <alignment horizontal="center" vertical="center" textRotation="45" wrapText="1"/>
    </xf>
    <xf numFmtId="164" fontId="31" fillId="16" borderId="28" xfId="0" applyNumberFormat="1" applyFont="1" applyFill="1" applyBorder="1" applyAlignment="1">
      <alignment horizontal="center" vertical="center" textRotation="45" wrapText="1"/>
    </xf>
    <xf numFmtId="164" fontId="31" fillId="16" borderId="29" xfId="0" applyNumberFormat="1" applyFont="1" applyFill="1" applyBorder="1" applyAlignment="1">
      <alignment horizontal="center" vertical="center" textRotation="45" wrapText="1"/>
    </xf>
    <xf numFmtId="164" fontId="31" fillId="16" borderId="30" xfId="0" applyNumberFormat="1" applyFont="1" applyFill="1" applyBorder="1" applyAlignment="1">
      <alignment horizontal="center" vertical="center" textRotation="45" wrapText="1"/>
    </xf>
    <xf numFmtId="0" fontId="11" fillId="20" borderId="18" xfId="0" applyFont="1" applyFill="1" applyBorder="1" applyAlignment="1">
      <alignment horizontal="center" vertical="center"/>
    </xf>
    <xf numFmtId="0" fontId="11" fillId="21" borderId="18" xfId="0" applyFont="1" applyFill="1" applyBorder="1" applyAlignment="1">
      <alignment horizontal="left" vertical="center"/>
    </xf>
    <xf numFmtId="164" fontId="11" fillId="21" borderId="18" xfId="0" applyNumberFormat="1" applyFont="1" applyFill="1" applyBorder="1" applyAlignment="1">
      <alignment horizontal="left" vertical="center"/>
    </xf>
    <xf numFmtId="0" fontId="11" fillId="21" borderId="18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16" borderId="18" xfId="0" applyFont="1" applyFill="1" applyBorder="1" applyAlignment="1">
      <alignment horizontal="left" vertical="center"/>
    </xf>
    <xf numFmtId="164" fontId="11" fillId="16" borderId="18" xfId="0" applyNumberFormat="1" applyFont="1" applyFill="1" applyBorder="1" applyAlignment="1">
      <alignment horizontal="left" vertical="center"/>
    </xf>
    <xf numFmtId="0" fontId="11" fillId="16" borderId="18" xfId="0" applyFont="1" applyFill="1" applyBorder="1" applyAlignment="1">
      <alignment horizontal="center" vertical="center"/>
    </xf>
  </cellXfs>
  <cellStyles count="4">
    <cellStyle name="Hyperlink" xfId="3" builtinId="8"/>
    <cellStyle name="Standard" xfId="0" builtinId="0"/>
    <cellStyle name="Standard 2" xfId="1"/>
    <cellStyle name="Währung" xfId="2" builtinId="4"/>
  </cellStyles>
  <dxfs count="204"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49803155613879818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49803155613879818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49803155613879818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49803155613879818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49803155613879818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49803155613879818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49803155613879818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49803155613879818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49803155613879818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49803155613879818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49803155613879818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49803155613879818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A84C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49803155613879818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49803155613879818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49803155613879818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A84C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49803155613879818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49803155613879818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A84C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49803155613879818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ont>
        <color theme="0"/>
      </font>
    </dxf>
    <dxf>
      <font>
        <color theme="0"/>
      </font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C0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339966"/>
          </stop>
        </gradientFill>
      </fill>
    </dxf>
    <dxf>
      <font>
        <color theme="0"/>
      </font>
    </dxf>
    <dxf>
      <font>
        <b/>
        <i val="0"/>
        <color rgb="FF005C2A"/>
      </font>
    </dxf>
    <dxf>
      <font>
        <color rgb="FFC00000"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rgb="FF00B050"/>
      </font>
    </dxf>
    <dxf>
      <font>
        <color theme="0"/>
      </font>
    </dxf>
    <dxf>
      <font>
        <color theme="0"/>
      </font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theme="0"/>
      </font>
    </dxf>
    <dxf>
      <font>
        <color theme="0"/>
      </font>
    </dxf>
    <dxf>
      <font>
        <color theme="9" tint="-0.24994659260841701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theme="9" tint="-0.499984740745262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theme="9" tint="-0.499984740745262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rgb="FF0070C0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rgb="FFC00000"/>
      </font>
      <fill>
        <gradientFill type="path" left="0.5" right="0.5" top="0.5" bottom="0.5">
          <stop position="0">
            <color rgb="FFFFFF00"/>
          </stop>
          <stop position="1">
            <color theme="4" tint="-0.25098422193060094"/>
          </stop>
        </gradientFill>
      </fill>
    </dxf>
    <dxf>
      <font>
        <color rgb="FF0070C0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rgb="FFC00000"/>
      </font>
      <fill>
        <gradientFill type="path" left="0.5" right="0.5" top="0.5" bottom="0.5">
          <stop position="0">
            <color rgb="FFFFFF00"/>
          </stop>
          <stop position="1">
            <color theme="4" tint="-0.25098422193060094"/>
          </stop>
        </gradientFill>
      </fill>
    </dxf>
    <dxf>
      <font>
        <color rgb="FFFFFF00"/>
      </font>
    </dxf>
    <dxf>
      <font>
        <color theme="4" tint="0.59996337778862885"/>
      </font>
    </dxf>
    <dxf>
      <font>
        <color rgb="FFC00000"/>
      </font>
    </dxf>
    <dxf>
      <font>
        <color rgb="FF00B050"/>
      </font>
    </dxf>
    <dxf>
      <font>
        <color rgb="FFC0000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9" tint="-0.49998474074526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9" tint="-0.24994659260841701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theme="9" tint="-0.499984740745262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theme="9" tint="-0.499984740745262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theme="0"/>
      </font>
    </dxf>
    <dxf>
      <font>
        <color theme="4" tint="0.39994506668294322"/>
      </font>
    </dxf>
    <dxf>
      <font>
        <color theme="4" tint="0.59996337778862885"/>
      </font>
    </dxf>
    <dxf>
      <font>
        <color rgb="FF99CCFF"/>
      </font>
    </dxf>
    <dxf>
      <font>
        <color theme="4" tint="0.39994506668294322"/>
      </font>
    </dxf>
    <dxf>
      <font>
        <color rgb="FF002060"/>
      </font>
    </dxf>
    <dxf>
      <font>
        <color rgb="FFFFFF00"/>
      </font>
    </dxf>
    <dxf>
      <font>
        <color theme="4" tint="0.59996337778862885"/>
      </font>
    </dxf>
    <dxf>
      <font>
        <color rgb="FFC00000"/>
      </font>
    </dxf>
    <dxf>
      <font>
        <color rgb="FF00B050"/>
      </font>
    </dxf>
    <dxf>
      <font>
        <color rgb="FFC00000"/>
      </font>
    </dxf>
    <dxf>
      <font>
        <color rgb="FFC00000"/>
      </font>
    </dxf>
    <dxf>
      <font>
        <color rgb="FF00B050"/>
      </font>
    </dxf>
    <dxf>
      <font>
        <color rgb="FFC0000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FF00"/>
      </font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rgb="FF0070C0"/>
      </font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rgb="FFC00000"/>
      </font>
      <fill>
        <gradientFill type="path" left="0.5" right="0.5" top="0.5" bottom="0.5">
          <stop position="0">
            <color rgb="FFFFFF00"/>
          </stop>
          <stop position="1">
            <color theme="4" tint="-0.25098422193060094"/>
          </stop>
        </gradientFill>
      </fill>
    </dxf>
    <dxf>
      <font>
        <color rgb="FF00B050"/>
      </font>
    </dxf>
    <dxf>
      <font>
        <color rgb="FFC00000"/>
      </font>
    </dxf>
    <dxf>
      <font>
        <color rgb="FF00B050"/>
      </font>
    </dxf>
    <dxf>
      <font>
        <color theme="0"/>
      </font>
    </dxf>
    <dxf>
      <font>
        <color theme="0"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rgb="FFFFFF00"/>
      </font>
    </dxf>
    <dxf>
      <font>
        <color rgb="FF00B050"/>
      </font>
    </dxf>
    <dxf>
      <font>
        <color rgb="FFC00000"/>
      </font>
    </dxf>
    <dxf>
      <font>
        <color rgb="FF002060"/>
      </font>
    </dxf>
    <dxf>
      <font>
        <color rgb="FF00206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9" tint="-0.499984740745262"/>
      </font>
    </dxf>
    <dxf>
      <font>
        <b/>
        <i val="0"/>
        <color theme="0"/>
      </font>
      <fill>
        <gradientFill degree="45">
          <stop position="0">
            <color theme="0"/>
          </stop>
          <stop position="0.5">
            <color rgb="FFC00000"/>
          </stop>
          <stop position="1">
            <color theme="0"/>
          </stop>
        </gradientFill>
      </fill>
    </dxf>
    <dxf>
      <font>
        <color rgb="FF002060"/>
      </font>
      <fill>
        <gradientFill degree="45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</dxf>
    <dxf>
      <font>
        <color theme="0"/>
      </font>
      <fill>
        <gradientFill degree="180">
          <stop position="0">
            <color rgb="FF00B050"/>
          </stop>
          <stop position="1">
            <color theme="9" tint="-0.49803155613879818"/>
          </stop>
        </gradientFill>
      </fill>
    </dxf>
    <dxf>
      <fill>
        <gradientFill degree="180">
          <stop position="0">
            <color rgb="FF00B050"/>
          </stop>
          <stop position="1">
            <color theme="9" tint="-0.49803155613879818"/>
          </stop>
        </gradientFill>
      </fill>
    </dxf>
    <dxf>
      <fill>
        <gradientFill degree="180">
          <stop position="0">
            <color rgb="FF00B050"/>
          </stop>
          <stop position="1">
            <color theme="9" tint="-0.49803155613879818"/>
          </stop>
        </gradientFill>
      </fill>
    </dxf>
    <dxf>
      <font>
        <color theme="0"/>
      </font>
      <fill>
        <gradientFill>
          <stop position="0">
            <color theme="9" tint="-0.49803155613879818"/>
          </stop>
          <stop position="1">
            <color rgb="FF00B050"/>
          </stop>
        </gradientFill>
      </fill>
    </dxf>
    <dxf>
      <font>
        <color theme="0"/>
      </font>
      <fill>
        <gradientFill>
          <stop position="0">
            <color theme="9" tint="-0.49803155613879818"/>
          </stop>
          <stop position="1">
            <color rgb="FF00B050"/>
          </stop>
        </gradientFill>
      </fill>
    </dxf>
    <dxf>
      <font>
        <color theme="0"/>
      </font>
      <fill>
        <gradientFill>
          <stop position="0">
            <color theme="9" tint="-0.49803155613879818"/>
          </stop>
          <stop position="1">
            <color rgb="FF00B050"/>
          </stop>
        </gradientFill>
      </fill>
    </dxf>
    <dxf>
      <font>
        <color theme="0"/>
      </font>
    </dxf>
    <dxf>
      <font>
        <color theme="0"/>
      </font>
    </dxf>
    <dxf>
      <font>
        <color rgb="FF00B050"/>
      </font>
    </dxf>
    <dxf>
      <font>
        <color theme="0"/>
      </font>
      <fill>
        <gradientFill>
          <stop position="0">
            <color theme="9" tint="-0.49803155613879818"/>
          </stop>
          <stop position="1">
            <color rgb="FF00B050"/>
          </stop>
        </gradient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rgb="FF00B050"/>
      </font>
    </dxf>
  </dxfs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png"/><Relationship Id="rId13" Type="http://schemas.openxmlformats.org/officeDocument/2006/relationships/image" Target="../media/image19.png"/><Relationship Id="rId3" Type="http://schemas.openxmlformats.org/officeDocument/2006/relationships/image" Target="../media/image9.png"/><Relationship Id="rId7" Type="http://schemas.openxmlformats.org/officeDocument/2006/relationships/image" Target="../media/image13.png"/><Relationship Id="rId12" Type="http://schemas.openxmlformats.org/officeDocument/2006/relationships/image" Target="../media/image18.png"/><Relationship Id="rId2" Type="http://schemas.openxmlformats.org/officeDocument/2006/relationships/image" Target="../media/image8.emf"/><Relationship Id="rId1" Type="http://schemas.openxmlformats.org/officeDocument/2006/relationships/image" Target="../media/image7.png"/><Relationship Id="rId6" Type="http://schemas.openxmlformats.org/officeDocument/2006/relationships/image" Target="../media/image12.png"/><Relationship Id="rId11" Type="http://schemas.openxmlformats.org/officeDocument/2006/relationships/image" Target="../media/image17.png"/><Relationship Id="rId5" Type="http://schemas.openxmlformats.org/officeDocument/2006/relationships/image" Target="../media/image11.png"/><Relationship Id="rId15" Type="http://schemas.openxmlformats.org/officeDocument/2006/relationships/image" Target="../media/image21.png"/><Relationship Id="rId10" Type="http://schemas.openxmlformats.org/officeDocument/2006/relationships/image" Target="../media/image16.png"/><Relationship Id="rId4" Type="http://schemas.openxmlformats.org/officeDocument/2006/relationships/image" Target="../media/image10.emf"/><Relationship Id="rId9" Type="http://schemas.openxmlformats.org/officeDocument/2006/relationships/image" Target="../media/image15.png"/><Relationship Id="rId14" Type="http://schemas.openxmlformats.org/officeDocument/2006/relationships/image" Target="../media/image20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jpeg"/><Relationship Id="rId2" Type="http://schemas.openxmlformats.org/officeDocument/2006/relationships/image" Target="../media/image7.png"/><Relationship Id="rId1" Type="http://schemas.openxmlformats.org/officeDocument/2006/relationships/image" Target="../media/image9.png"/><Relationship Id="rId4" Type="http://schemas.openxmlformats.org/officeDocument/2006/relationships/image" Target="../media/image25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7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3.emf"/><Relationship Id="rId1" Type="http://schemas.openxmlformats.org/officeDocument/2006/relationships/image" Target="../media/image2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250</xdr:col>
          <xdr:colOff>47625</xdr:colOff>
          <xdr:row>0</xdr:row>
          <xdr:rowOff>76200</xdr:rowOff>
        </xdr:from>
        <xdr:to>
          <xdr:col>252</xdr:col>
          <xdr:colOff>76200</xdr:colOff>
          <xdr:row>1</xdr:row>
          <xdr:rowOff>0</xdr:rowOff>
        </xdr:to>
        <xdr:sp macro="" textlink="">
          <xdr:nvSpPr>
            <xdr:cNvPr id="2049" name="Spin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251</xdr:col>
      <xdr:colOff>326228</xdr:colOff>
      <xdr:row>2</xdr:row>
      <xdr:rowOff>111919</xdr:rowOff>
    </xdr:from>
    <xdr:to>
      <xdr:col>252</xdr:col>
      <xdr:colOff>95250</xdr:colOff>
      <xdr:row>3</xdr:row>
      <xdr:rowOff>569115</xdr:rowOff>
    </xdr:to>
    <xdr:sp macro="[0]!Wurf_loeschen" textlink="">
      <xdr:nvSpPr>
        <xdr:cNvPr id="2" name="Nach rechts gekrümmter Pfeil 1"/>
        <xdr:cNvSpPr/>
      </xdr:nvSpPr>
      <xdr:spPr>
        <a:xfrm rot="10800000">
          <a:off x="16328228" y="1302544"/>
          <a:ext cx="757241" cy="1147759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314324</xdr:colOff>
      <xdr:row>1</xdr:row>
      <xdr:rowOff>228600</xdr:rowOff>
    </xdr:from>
    <xdr:to>
      <xdr:col>9</xdr:col>
      <xdr:colOff>104774</xdr:colOff>
      <xdr:row>1</xdr:row>
      <xdr:rowOff>457200</xdr:rowOff>
    </xdr:to>
    <xdr:sp macro="" textlink="">
      <xdr:nvSpPr>
        <xdr:cNvPr id="3" name="Pfeil nach rechts 2"/>
        <xdr:cNvSpPr/>
      </xdr:nvSpPr>
      <xdr:spPr>
        <a:xfrm>
          <a:off x="5991224" y="1009650"/>
          <a:ext cx="2000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</xdr:col>
      <xdr:colOff>466725</xdr:colOff>
      <xdr:row>0</xdr:row>
      <xdr:rowOff>247649</xdr:rowOff>
    </xdr:from>
    <xdr:to>
      <xdr:col>7</xdr:col>
      <xdr:colOff>285750</xdr:colOff>
      <xdr:row>0</xdr:row>
      <xdr:rowOff>409574</xdr:rowOff>
    </xdr:to>
    <xdr:sp macro="" textlink="">
      <xdr:nvSpPr>
        <xdr:cNvPr id="4" name="Pfeil nach oben 3"/>
        <xdr:cNvSpPr/>
      </xdr:nvSpPr>
      <xdr:spPr>
        <a:xfrm rot="16200000">
          <a:off x="5457825" y="114299"/>
          <a:ext cx="161925" cy="4286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12</xdr:col>
      <xdr:colOff>647700</xdr:colOff>
      <xdr:row>2</xdr:row>
      <xdr:rowOff>114300</xdr:rowOff>
    </xdr:from>
    <xdr:to>
      <xdr:col>13</xdr:col>
      <xdr:colOff>9525</xdr:colOff>
      <xdr:row>2</xdr:row>
      <xdr:rowOff>342900</xdr:rowOff>
    </xdr:to>
    <xdr:sp macro="" textlink="">
      <xdr:nvSpPr>
        <xdr:cNvPr id="10" name="Pfeil nach rechts 9"/>
        <xdr:cNvSpPr/>
      </xdr:nvSpPr>
      <xdr:spPr>
        <a:xfrm>
          <a:off x="6724650" y="1504950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24</xdr:col>
      <xdr:colOff>647700</xdr:colOff>
      <xdr:row>2</xdr:row>
      <xdr:rowOff>114300</xdr:rowOff>
    </xdr:from>
    <xdr:to>
      <xdr:col>25</xdr:col>
      <xdr:colOff>9525</xdr:colOff>
      <xdr:row>2</xdr:row>
      <xdr:rowOff>342900</xdr:rowOff>
    </xdr:to>
    <xdr:sp macro="" textlink="">
      <xdr:nvSpPr>
        <xdr:cNvPr id="14" name="Pfeil nach rechts 13"/>
        <xdr:cNvSpPr/>
      </xdr:nvSpPr>
      <xdr:spPr>
        <a:xfrm>
          <a:off x="6724650" y="1504950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27</xdr:col>
      <xdr:colOff>647700</xdr:colOff>
      <xdr:row>2</xdr:row>
      <xdr:rowOff>114300</xdr:rowOff>
    </xdr:from>
    <xdr:to>
      <xdr:col>28</xdr:col>
      <xdr:colOff>9525</xdr:colOff>
      <xdr:row>2</xdr:row>
      <xdr:rowOff>342900</xdr:rowOff>
    </xdr:to>
    <xdr:sp macro="" textlink="">
      <xdr:nvSpPr>
        <xdr:cNvPr id="15" name="Pfeil nach rechts 14"/>
        <xdr:cNvSpPr/>
      </xdr:nvSpPr>
      <xdr:spPr>
        <a:xfrm>
          <a:off x="6724650" y="1504950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30</xdr:col>
      <xdr:colOff>647700</xdr:colOff>
      <xdr:row>2</xdr:row>
      <xdr:rowOff>114300</xdr:rowOff>
    </xdr:from>
    <xdr:to>
      <xdr:col>31</xdr:col>
      <xdr:colOff>9525</xdr:colOff>
      <xdr:row>2</xdr:row>
      <xdr:rowOff>342900</xdr:rowOff>
    </xdr:to>
    <xdr:sp macro="" textlink="">
      <xdr:nvSpPr>
        <xdr:cNvPr id="16" name="Pfeil nach rechts 15"/>
        <xdr:cNvSpPr/>
      </xdr:nvSpPr>
      <xdr:spPr>
        <a:xfrm>
          <a:off x="6724650" y="1504950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33</xdr:col>
      <xdr:colOff>647700</xdr:colOff>
      <xdr:row>2</xdr:row>
      <xdr:rowOff>114300</xdr:rowOff>
    </xdr:from>
    <xdr:to>
      <xdr:col>34</xdr:col>
      <xdr:colOff>9525</xdr:colOff>
      <xdr:row>2</xdr:row>
      <xdr:rowOff>342900</xdr:rowOff>
    </xdr:to>
    <xdr:sp macro="" textlink="">
      <xdr:nvSpPr>
        <xdr:cNvPr id="17" name="Pfeil nach rechts 16"/>
        <xdr:cNvSpPr/>
      </xdr:nvSpPr>
      <xdr:spPr>
        <a:xfrm>
          <a:off x="6724650" y="1504950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36</xdr:col>
      <xdr:colOff>647700</xdr:colOff>
      <xdr:row>2</xdr:row>
      <xdr:rowOff>114300</xdr:rowOff>
    </xdr:from>
    <xdr:to>
      <xdr:col>37</xdr:col>
      <xdr:colOff>9525</xdr:colOff>
      <xdr:row>2</xdr:row>
      <xdr:rowOff>342900</xdr:rowOff>
    </xdr:to>
    <xdr:sp macro="" textlink="">
      <xdr:nvSpPr>
        <xdr:cNvPr id="18" name="Pfeil nach rechts 17"/>
        <xdr:cNvSpPr/>
      </xdr:nvSpPr>
      <xdr:spPr>
        <a:xfrm>
          <a:off x="18640425" y="1504950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39</xdr:col>
      <xdr:colOff>647700</xdr:colOff>
      <xdr:row>2</xdr:row>
      <xdr:rowOff>114300</xdr:rowOff>
    </xdr:from>
    <xdr:to>
      <xdr:col>40</xdr:col>
      <xdr:colOff>9525</xdr:colOff>
      <xdr:row>2</xdr:row>
      <xdr:rowOff>342900</xdr:rowOff>
    </xdr:to>
    <xdr:sp macro="" textlink="">
      <xdr:nvSpPr>
        <xdr:cNvPr id="19" name="Pfeil nach rechts 18"/>
        <xdr:cNvSpPr/>
      </xdr:nvSpPr>
      <xdr:spPr>
        <a:xfrm>
          <a:off x="20126325" y="1504950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42</xdr:col>
      <xdr:colOff>647700</xdr:colOff>
      <xdr:row>2</xdr:row>
      <xdr:rowOff>114300</xdr:rowOff>
    </xdr:from>
    <xdr:to>
      <xdr:col>43</xdr:col>
      <xdr:colOff>9525</xdr:colOff>
      <xdr:row>2</xdr:row>
      <xdr:rowOff>342900</xdr:rowOff>
    </xdr:to>
    <xdr:sp macro="" textlink="">
      <xdr:nvSpPr>
        <xdr:cNvPr id="20" name="Pfeil nach rechts 19"/>
        <xdr:cNvSpPr/>
      </xdr:nvSpPr>
      <xdr:spPr>
        <a:xfrm>
          <a:off x="21612225" y="1504950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45</xdr:col>
      <xdr:colOff>647700</xdr:colOff>
      <xdr:row>2</xdr:row>
      <xdr:rowOff>114300</xdr:rowOff>
    </xdr:from>
    <xdr:to>
      <xdr:col>46</xdr:col>
      <xdr:colOff>9525</xdr:colOff>
      <xdr:row>2</xdr:row>
      <xdr:rowOff>342900</xdr:rowOff>
    </xdr:to>
    <xdr:sp macro="" textlink="">
      <xdr:nvSpPr>
        <xdr:cNvPr id="21" name="Pfeil nach rechts 20"/>
        <xdr:cNvSpPr/>
      </xdr:nvSpPr>
      <xdr:spPr>
        <a:xfrm>
          <a:off x="21612225" y="1504950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48</xdr:col>
      <xdr:colOff>647700</xdr:colOff>
      <xdr:row>2</xdr:row>
      <xdr:rowOff>114300</xdr:rowOff>
    </xdr:from>
    <xdr:to>
      <xdr:col>49</xdr:col>
      <xdr:colOff>9525</xdr:colOff>
      <xdr:row>2</xdr:row>
      <xdr:rowOff>342900</xdr:rowOff>
    </xdr:to>
    <xdr:sp macro="" textlink="">
      <xdr:nvSpPr>
        <xdr:cNvPr id="22" name="Pfeil nach rechts 21"/>
        <xdr:cNvSpPr/>
      </xdr:nvSpPr>
      <xdr:spPr>
        <a:xfrm>
          <a:off x="23098125" y="1504950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36</xdr:col>
      <xdr:colOff>647700</xdr:colOff>
      <xdr:row>2</xdr:row>
      <xdr:rowOff>114300</xdr:rowOff>
    </xdr:from>
    <xdr:to>
      <xdr:col>37</xdr:col>
      <xdr:colOff>9525</xdr:colOff>
      <xdr:row>2</xdr:row>
      <xdr:rowOff>342900</xdr:rowOff>
    </xdr:to>
    <xdr:sp macro="" textlink="">
      <xdr:nvSpPr>
        <xdr:cNvPr id="24" name="Pfeil nach rechts 23"/>
        <xdr:cNvSpPr/>
      </xdr:nvSpPr>
      <xdr:spPr>
        <a:xfrm>
          <a:off x="18640425" y="1504950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39</xdr:col>
      <xdr:colOff>647700</xdr:colOff>
      <xdr:row>2</xdr:row>
      <xdr:rowOff>114300</xdr:rowOff>
    </xdr:from>
    <xdr:to>
      <xdr:col>40</xdr:col>
      <xdr:colOff>9525</xdr:colOff>
      <xdr:row>2</xdr:row>
      <xdr:rowOff>342900</xdr:rowOff>
    </xdr:to>
    <xdr:sp macro="" textlink="">
      <xdr:nvSpPr>
        <xdr:cNvPr id="26" name="Pfeil nach rechts 25"/>
        <xdr:cNvSpPr/>
      </xdr:nvSpPr>
      <xdr:spPr>
        <a:xfrm>
          <a:off x="18640425" y="1504950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42</xdr:col>
      <xdr:colOff>647700</xdr:colOff>
      <xdr:row>2</xdr:row>
      <xdr:rowOff>114300</xdr:rowOff>
    </xdr:from>
    <xdr:to>
      <xdr:col>43</xdr:col>
      <xdr:colOff>9525</xdr:colOff>
      <xdr:row>2</xdr:row>
      <xdr:rowOff>342900</xdr:rowOff>
    </xdr:to>
    <xdr:sp macro="" textlink="">
      <xdr:nvSpPr>
        <xdr:cNvPr id="27" name="Pfeil nach rechts 26"/>
        <xdr:cNvSpPr/>
      </xdr:nvSpPr>
      <xdr:spPr>
        <a:xfrm>
          <a:off x="18640425" y="1504950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45</xdr:col>
      <xdr:colOff>647700</xdr:colOff>
      <xdr:row>2</xdr:row>
      <xdr:rowOff>114300</xdr:rowOff>
    </xdr:from>
    <xdr:to>
      <xdr:col>46</xdr:col>
      <xdr:colOff>9525</xdr:colOff>
      <xdr:row>2</xdr:row>
      <xdr:rowOff>342900</xdr:rowOff>
    </xdr:to>
    <xdr:sp macro="" textlink="">
      <xdr:nvSpPr>
        <xdr:cNvPr id="28" name="Pfeil nach rechts 27"/>
        <xdr:cNvSpPr/>
      </xdr:nvSpPr>
      <xdr:spPr>
        <a:xfrm>
          <a:off x="18640425" y="1504950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</xdr:col>
      <xdr:colOff>762000</xdr:colOff>
      <xdr:row>0</xdr:row>
      <xdr:rowOff>142875</xdr:rowOff>
    </xdr:from>
    <xdr:to>
      <xdr:col>5</xdr:col>
      <xdr:colOff>342900</xdr:colOff>
      <xdr:row>0</xdr:row>
      <xdr:rowOff>247650</xdr:rowOff>
    </xdr:to>
    <xdr:sp macro="" textlink="">
      <xdr:nvSpPr>
        <xdr:cNvPr id="6" name="Pfeil nach rechts 5"/>
        <xdr:cNvSpPr/>
      </xdr:nvSpPr>
      <xdr:spPr>
        <a:xfrm>
          <a:off x="4000500" y="142875"/>
          <a:ext cx="390525" cy="1047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84</xdr:col>
      <xdr:colOff>1200150</xdr:colOff>
      <xdr:row>5</xdr:row>
      <xdr:rowOff>152400</xdr:rowOff>
    </xdr:from>
    <xdr:to>
      <xdr:col>85</xdr:col>
      <xdr:colOff>285750</xdr:colOff>
      <xdr:row>5</xdr:row>
      <xdr:rowOff>285750</xdr:rowOff>
    </xdr:to>
    <xdr:sp macro="" textlink="">
      <xdr:nvSpPr>
        <xdr:cNvPr id="7" name="Pfeil nach links 6"/>
        <xdr:cNvSpPr/>
      </xdr:nvSpPr>
      <xdr:spPr>
        <a:xfrm>
          <a:off x="12220575" y="3228975"/>
          <a:ext cx="533400" cy="1333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</xdr:col>
      <xdr:colOff>228600</xdr:colOff>
      <xdr:row>3</xdr:row>
      <xdr:rowOff>514350</xdr:rowOff>
    </xdr:from>
    <xdr:to>
      <xdr:col>7</xdr:col>
      <xdr:colOff>542925</xdr:colOff>
      <xdr:row>4</xdr:row>
      <xdr:rowOff>47625</xdr:rowOff>
    </xdr:to>
    <xdr:sp macro="" textlink="">
      <xdr:nvSpPr>
        <xdr:cNvPr id="32" name="Pfeil nach oben 31"/>
        <xdr:cNvSpPr/>
      </xdr:nvSpPr>
      <xdr:spPr>
        <a:xfrm>
          <a:off x="8429625" y="2371725"/>
          <a:ext cx="314325" cy="142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2</xdr:col>
      <xdr:colOff>923925</xdr:colOff>
      <xdr:row>2</xdr:row>
      <xdr:rowOff>209550</xdr:rowOff>
    </xdr:from>
    <xdr:to>
      <xdr:col>3</xdr:col>
      <xdr:colOff>504825</xdr:colOff>
      <xdr:row>2</xdr:row>
      <xdr:rowOff>400050</xdr:rowOff>
    </xdr:to>
    <xdr:sp macro="" textlink="">
      <xdr:nvSpPr>
        <xdr:cNvPr id="33" name="Pfeil nach rechts 32"/>
        <xdr:cNvSpPr/>
      </xdr:nvSpPr>
      <xdr:spPr>
        <a:xfrm>
          <a:off x="4867275" y="1409700"/>
          <a:ext cx="1552575" cy="1905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21</xdr:col>
      <xdr:colOff>647700</xdr:colOff>
      <xdr:row>2</xdr:row>
      <xdr:rowOff>114300</xdr:rowOff>
    </xdr:from>
    <xdr:to>
      <xdr:col>22</xdr:col>
      <xdr:colOff>9525</xdr:colOff>
      <xdr:row>2</xdr:row>
      <xdr:rowOff>342900</xdr:rowOff>
    </xdr:to>
    <xdr:sp macro="" textlink="">
      <xdr:nvSpPr>
        <xdr:cNvPr id="34" name="Pfeil nach rechts 33"/>
        <xdr:cNvSpPr/>
      </xdr:nvSpPr>
      <xdr:spPr>
        <a:xfrm>
          <a:off x="8801100" y="1314450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30</xdr:col>
      <xdr:colOff>647700</xdr:colOff>
      <xdr:row>2</xdr:row>
      <xdr:rowOff>114300</xdr:rowOff>
    </xdr:from>
    <xdr:to>
      <xdr:col>31</xdr:col>
      <xdr:colOff>9525</xdr:colOff>
      <xdr:row>2</xdr:row>
      <xdr:rowOff>342900</xdr:rowOff>
    </xdr:to>
    <xdr:sp macro="" textlink="">
      <xdr:nvSpPr>
        <xdr:cNvPr id="35" name="Pfeil nach rechts 34"/>
        <xdr:cNvSpPr/>
      </xdr:nvSpPr>
      <xdr:spPr>
        <a:xfrm>
          <a:off x="8801100" y="1314450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39</xdr:col>
      <xdr:colOff>647700</xdr:colOff>
      <xdr:row>2</xdr:row>
      <xdr:rowOff>114300</xdr:rowOff>
    </xdr:from>
    <xdr:to>
      <xdr:col>40</xdr:col>
      <xdr:colOff>9525</xdr:colOff>
      <xdr:row>2</xdr:row>
      <xdr:rowOff>342900</xdr:rowOff>
    </xdr:to>
    <xdr:sp macro="" textlink="">
      <xdr:nvSpPr>
        <xdr:cNvPr id="36" name="Pfeil nach rechts 35"/>
        <xdr:cNvSpPr/>
      </xdr:nvSpPr>
      <xdr:spPr>
        <a:xfrm>
          <a:off x="8801100" y="1314450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48</xdr:col>
      <xdr:colOff>647700</xdr:colOff>
      <xdr:row>2</xdr:row>
      <xdr:rowOff>114300</xdr:rowOff>
    </xdr:from>
    <xdr:to>
      <xdr:col>49</xdr:col>
      <xdr:colOff>9525</xdr:colOff>
      <xdr:row>2</xdr:row>
      <xdr:rowOff>342900</xdr:rowOff>
    </xdr:to>
    <xdr:sp macro="" textlink="">
      <xdr:nvSpPr>
        <xdr:cNvPr id="37" name="Pfeil nach rechts 36"/>
        <xdr:cNvSpPr/>
      </xdr:nvSpPr>
      <xdr:spPr>
        <a:xfrm>
          <a:off x="8801100" y="1314450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57</xdr:col>
      <xdr:colOff>647700</xdr:colOff>
      <xdr:row>2</xdr:row>
      <xdr:rowOff>114300</xdr:rowOff>
    </xdr:from>
    <xdr:to>
      <xdr:col>58</xdr:col>
      <xdr:colOff>9525</xdr:colOff>
      <xdr:row>2</xdr:row>
      <xdr:rowOff>342900</xdr:rowOff>
    </xdr:to>
    <xdr:sp macro="" textlink="">
      <xdr:nvSpPr>
        <xdr:cNvPr id="38" name="Pfeil nach rechts 37"/>
        <xdr:cNvSpPr/>
      </xdr:nvSpPr>
      <xdr:spPr>
        <a:xfrm>
          <a:off x="8801100" y="1314450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66</xdr:col>
      <xdr:colOff>647700</xdr:colOff>
      <xdr:row>2</xdr:row>
      <xdr:rowOff>114300</xdr:rowOff>
    </xdr:from>
    <xdr:to>
      <xdr:col>67</xdr:col>
      <xdr:colOff>9525</xdr:colOff>
      <xdr:row>2</xdr:row>
      <xdr:rowOff>342900</xdr:rowOff>
    </xdr:to>
    <xdr:sp macro="" textlink="">
      <xdr:nvSpPr>
        <xdr:cNvPr id="39" name="Pfeil nach rechts 38"/>
        <xdr:cNvSpPr/>
      </xdr:nvSpPr>
      <xdr:spPr>
        <a:xfrm>
          <a:off x="8801100" y="1314450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75</xdr:col>
      <xdr:colOff>647700</xdr:colOff>
      <xdr:row>2</xdr:row>
      <xdr:rowOff>114300</xdr:rowOff>
    </xdr:from>
    <xdr:to>
      <xdr:col>76</xdr:col>
      <xdr:colOff>9525</xdr:colOff>
      <xdr:row>2</xdr:row>
      <xdr:rowOff>342900</xdr:rowOff>
    </xdr:to>
    <xdr:sp macro="" textlink="">
      <xdr:nvSpPr>
        <xdr:cNvPr id="40" name="Pfeil nach rechts 39"/>
        <xdr:cNvSpPr/>
      </xdr:nvSpPr>
      <xdr:spPr>
        <a:xfrm>
          <a:off x="8801100" y="1314450"/>
          <a:ext cx="95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86</xdr:col>
      <xdr:colOff>190500</xdr:colOff>
      <xdr:row>5</xdr:row>
      <xdr:rowOff>142875</xdr:rowOff>
    </xdr:from>
    <xdr:to>
      <xdr:col>87</xdr:col>
      <xdr:colOff>190500</xdr:colOff>
      <xdr:row>5</xdr:row>
      <xdr:rowOff>276225</xdr:rowOff>
    </xdr:to>
    <xdr:sp macro="" textlink="">
      <xdr:nvSpPr>
        <xdr:cNvPr id="41" name="Pfeil nach links 40"/>
        <xdr:cNvSpPr/>
      </xdr:nvSpPr>
      <xdr:spPr>
        <a:xfrm rot="10800000">
          <a:off x="13258800" y="3219450"/>
          <a:ext cx="533400" cy="1333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237</xdr:col>
          <xdr:colOff>4760</xdr:colOff>
          <xdr:row>1</xdr:row>
          <xdr:rowOff>600075</xdr:rowOff>
        </xdr:from>
        <xdr:to>
          <xdr:col>240</xdr:col>
          <xdr:colOff>28574</xdr:colOff>
          <xdr:row>5</xdr:row>
          <xdr:rowOff>38099</xdr:rowOff>
        </xdr:to>
        <xdr:pic>
          <xdr:nvPicPr>
            <xdr:cNvPr id="43" name="Grafik 42"/>
            <xdr:cNvPicPr>
              <a:picLocks noChangeAspect="1" noChangeArrowheads="1"/>
              <a:extLst>
                <a:ext uri="{84589F7E-364E-4C9E-8A38-B11213B215E9}">
                  <a14:cameraTool cellRange="Bilder!$C$1" spid="_x0000_s2363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357560" y="1247775"/>
              <a:ext cx="3176589" cy="1990724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>
    <xdr:from>
      <xdr:col>7</xdr:col>
      <xdr:colOff>390525</xdr:colOff>
      <xdr:row>7</xdr:row>
      <xdr:rowOff>228599</xdr:rowOff>
    </xdr:from>
    <xdr:to>
      <xdr:col>8</xdr:col>
      <xdr:colOff>190500</xdr:colOff>
      <xdr:row>7</xdr:row>
      <xdr:rowOff>371474</xdr:rowOff>
    </xdr:to>
    <xdr:sp macro="" textlink="">
      <xdr:nvSpPr>
        <xdr:cNvPr id="42" name="Pfeil nach rechts 41"/>
        <xdr:cNvSpPr/>
      </xdr:nvSpPr>
      <xdr:spPr>
        <a:xfrm>
          <a:off x="7800975" y="4524374"/>
          <a:ext cx="381000" cy="1428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</xdr:col>
      <xdr:colOff>171450</xdr:colOff>
      <xdr:row>3</xdr:row>
      <xdr:rowOff>533399</xdr:rowOff>
    </xdr:from>
    <xdr:to>
      <xdr:col>9</xdr:col>
      <xdr:colOff>381000</xdr:colOff>
      <xdr:row>4</xdr:row>
      <xdr:rowOff>66674</xdr:rowOff>
    </xdr:to>
    <xdr:sp macro="" textlink="">
      <xdr:nvSpPr>
        <xdr:cNvPr id="47" name="Pfeil nach oben 46"/>
        <xdr:cNvSpPr/>
      </xdr:nvSpPr>
      <xdr:spPr>
        <a:xfrm rot="10800000">
          <a:off x="8801100" y="2390774"/>
          <a:ext cx="209550" cy="142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8</xdr:col>
      <xdr:colOff>0</xdr:colOff>
      <xdr:row>5</xdr:row>
      <xdr:rowOff>161925</xdr:rowOff>
    </xdr:from>
    <xdr:to>
      <xdr:col>8</xdr:col>
      <xdr:colOff>104775</xdr:colOff>
      <xdr:row>5</xdr:row>
      <xdr:rowOff>390525</xdr:rowOff>
    </xdr:to>
    <xdr:sp macro="" textlink="">
      <xdr:nvSpPr>
        <xdr:cNvPr id="48" name="Pfeil nach rechts 47"/>
        <xdr:cNvSpPr/>
      </xdr:nvSpPr>
      <xdr:spPr>
        <a:xfrm>
          <a:off x="6515100" y="3238500"/>
          <a:ext cx="104775" cy="228600"/>
        </a:xfrm>
        <a:prstGeom prst="rightArrow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251</xdr:col>
      <xdr:colOff>11904</xdr:colOff>
      <xdr:row>5</xdr:row>
      <xdr:rowOff>11906</xdr:rowOff>
    </xdr:from>
    <xdr:to>
      <xdr:col>251</xdr:col>
      <xdr:colOff>345280</xdr:colOff>
      <xdr:row>6</xdr:row>
      <xdr:rowOff>583406</xdr:rowOff>
    </xdr:to>
    <xdr:sp macro="[0]!alles_loeschen" textlink="">
      <xdr:nvSpPr>
        <xdr:cNvPr id="45" name="L-Form 44"/>
        <xdr:cNvSpPr/>
      </xdr:nvSpPr>
      <xdr:spPr>
        <a:xfrm>
          <a:off x="16013904" y="3107531"/>
          <a:ext cx="333376" cy="1178719"/>
        </a:xfrm>
        <a:prstGeom prst="corner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1</xdr:row>
          <xdr:rowOff>47625</xdr:rowOff>
        </xdr:from>
        <xdr:to>
          <xdr:col>5</xdr:col>
          <xdr:colOff>28575</xdr:colOff>
          <xdr:row>1</xdr:row>
          <xdr:rowOff>619125</xdr:rowOff>
        </xdr:to>
        <xdr:sp macro="" textlink="">
          <xdr:nvSpPr>
            <xdr:cNvPr id="4097" name="Spin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7</xdr:col>
      <xdr:colOff>19050</xdr:colOff>
      <xdr:row>3</xdr:row>
      <xdr:rowOff>190500</xdr:rowOff>
    </xdr:from>
    <xdr:to>
      <xdr:col>8</xdr:col>
      <xdr:colOff>323850</xdr:colOff>
      <xdr:row>5</xdr:row>
      <xdr:rowOff>285750</xdr:rowOff>
    </xdr:to>
    <xdr:sp macro="[0]!Wurf_loeschen" textlink="">
      <xdr:nvSpPr>
        <xdr:cNvPr id="3" name="Nach rechts gekrümmter Pfeil 2"/>
        <xdr:cNvSpPr/>
      </xdr:nvSpPr>
      <xdr:spPr>
        <a:xfrm rot="10800000">
          <a:off x="2886075" y="1743075"/>
          <a:ext cx="714375" cy="771525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180975</xdr:colOff>
      <xdr:row>8</xdr:row>
      <xdr:rowOff>152400</xdr:rowOff>
    </xdr:from>
    <xdr:to>
      <xdr:col>9</xdr:col>
      <xdr:colOff>104775</xdr:colOff>
      <xdr:row>10</xdr:row>
      <xdr:rowOff>390525</xdr:rowOff>
    </xdr:to>
    <xdr:sp macro="[0]!alles_loeschen" textlink="">
      <xdr:nvSpPr>
        <xdr:cNvPr id="4" name="L-Form 3"/>
        <xdr:cNvSpPr/>
      </xdr:nvSpPr>
      <xdr:spPr>
        <a:xfrm>
          <a:off x="3048000" y="3629025"/>
          <a:ext cx="742950" cy="1066800"/>
        </a:xfrm>
        <a:prstGeom prst="corner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8</xdr:col>
      <xdr:colOff>380999</xdr:colOff>
      <xdr:row>1</xdr:row>
      <xdr:rowOff>123825</xdr:rowOff>
    </xdr:from>
    <xdr:to>
      <xdr:col>9</xdr:col>
      <xdr:colOff>171449</xdr:colOff>
      <xdr:row>1</xdr:row>
      <xdr:rowOff>352425</xdr:rowOff>
    </xdr:to>
    <xdr:sp macro="" textlink="">
      <xdr:nvSpPr>
        <xdr:cNvPr id="5" name="Pfeil nach rechts 4"/>
        <xdr:cNvSpPr/>
      </xdr:nvSpPr>
      <xdr:spPr>
        <a:xfrm>
          <a:off x="3657599" y="542925"/>
          <a:ext cx="2000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</xdr:col>
      <xdr:colOff>276225</xdr:colOff>
      <xdr:row>0</xdr:row>
      <xdr:rowOff>428625</xdr:rowOff>
    </xdr:from>
    <xdr:to>
      <xdr:col>7</xdr:col>
      <xdr:colOff>0</xdr:colOff>
      <xdr:row>1</xdr:row>
      <xdr:rowOff>209550</xdr:rowOff>
    </xdr:to>
    <xdr:sp macro="" textlink="">
      <xdr:nvSpPr>
        <xdr:cNvPr id="6" name="Pfeil nach oben 5"/>
        <xdr:cNvSpPr/>
      </xdr:nvSpPr>
      <xdr:spPr>
        <a:xfrm>
          <a:off x="2733675" y="428625"/>
          <a:ext cx="133350" cy="45720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</xdr:col>
      <xdr:colOff>647700</xdr:colOff>
      <xdr:row>2</xdr:row>
      <xdr:rowOff>114300</xdr:rowOff>
    </xdr:from>
    <xdr:to>
      <xdr:col>10</xdr:col>
      <xdr:colOff>9525</xdr:colOff>
      <xdr:row>2</xdr:row>
      <xdr:rowOff>342900</xdr:rowOff>
    </xdr:to>
    <xdr:sp macro="" textlink="">
      <xdr:nvSpPr>
        <xdr:cNvPr id="7" name="Pfeil nach rechts 6"/>
        <xdr:cNvSpPr/>
      </xdr:nvSpPr>
      <xdr:spPr>
        <a:xfrm>
          <a:off x="4333875" y="1200150"/>
          <a:ext cx="200025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9524</xdr:colOff>
          <xdr:row>0</xdr:row>
          <xdr:rowOff>9525</xdr:rowOff>
        </xdr:from>
        <xdr:to>
          <xdr:col>10</xdr:col>
          <xdr:colOff>0</xdr:colOff>
          <xdr:row>1</xdr:row>
          <xdr:rowOff>17811</xdr:rowOff>
        </xdr:to>
        <xdr:pic>
          <xdr:nvPicPr>
            <xdr:cNvPr id="13" name="Grafik 12"/>
            <xdr:cNvPicPr>
              <a:picLocks noChangeAspect="1" noChangeArrowheads="1"/>
              <a:extLst>
                <a:ext uri="{84589F7E-364E-4C9E-8A38-B11213B215E9}">
                  <a14:cameraTool cellRange="'2bilder'!$D$1" spid="_x0000_s4428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286124" y="9525"/>
              <a:ext cx="1238251" cy="684561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66675</xdr:colOff>
      <xdr:row>0</xdr:row>
      <xdr:rowOff>489495</xdr:rowOff>
    </xdr:from>
    <xdr:ext cx="795671" cy="278538"/>
    <xdr:sp macro="[1]!Modul3.eingabelöschen3spiler" textlink="">
      <xdr:nvSpPr>
        <xdr:cNvPr id="2" name="Textfeld 1"/>
        <xdr:cNvSpPr txBox="1"/>
      </xdr:nvSpPr>
      <xdr:spPr>
        <a:xfrm>
          <a:off x="66675" y="489495"/>
          <a:ext cx="795671" cy="278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de-DE" sz="1100">
              <a:latin typeface="Algerian" panose="04020705040A02060702" pitchFamily="82" charset="0"/>
            </a:rPr>
            <a:t>Löschen</a:t>
          </a:r>
        </a:p>
      </xdr:txBody>
    </xdr:sp>
    <xdr:clientData/>
  </xdr:oneCellAnchor>
  <xdr:twoCellAnchor>
    <xdr:from>
      <xdr:col>0</xdr:col>
      <xdr:colOff>57150</xdr:colOff>
      <xdr:row>0</xdr:row>
      <xdr:rowOff>257175</xdr:rowOff>
    </xdr:from>
    <xdr:to>
      <xdr:col>0</xdr:col>
      <xdr:colOff>219075</xdr:colOff>
      <xdr:row>0</xdr:row>
      <xdr:rowOff>781050</xdr:rowOff>
    </xdr:to>
    <xdr:sp macro="" textlink="">
      <xdr:nvSpPr>
        <xdr:cNvPr id="3" name="L-Form 2"/>
        <xdr:cNvSpPr/>
      </xdr:nvSpPr>
      <xdr:spPr>
        <a:xfrm>
          <a:off x="57150" y="257175"/>
          <a:ext cx="161925" cy="523875"/>
        </a:xfrm>
        <a:prstGeom prst="corner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14653</xdr:colOff>
      <xdr:row>5</xdr:row>
      <xdr:rowOff>16118</xdr:rowOff>
    </xdr:from>
    <xdr:to>
      <xdr:col>10</xdr:col>
      <xdr:colOff>554653</xdr:colOff>
      <xdr:row>6</xdr:row>
      <xdr:rowOff>8173</xdr:rowOff>
    </xdr:to>
    <xdr:pic>
      <xdr:nvPicPr>
        <xdr:cNvPr id="51" name="Grafik 5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53" y="2653810"/>
          <a:ext cx="540000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9525</xdr:rowOff>
        </xdr:from>
        <xdr:to>
          <xdr:col>4</xdr:col>
          <xdr:colOff>28574</xdr:colOff>
          <xdr:row>1</xdr:row>
          <xdr:rowOff>135060</xdr:rowOff>
        </xdr:to>
        <xdr:pic>
          <xdr:nvPicPr>
            <xdr:cNvPr id="42" name="Grafik 41"/>
            <xdr:cNvPicPr>
              <a:picLocks noChangeAspect="1" noChangeArrowheads="1"/>
              <a:extLst>
                <a:ext uri="{84589F7E-364E-4C9E-8A38-B11213B215E9}">
                  <a14:cameraTool cellRange="adde01" spid="_x0000_s7911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5229225" y="9525"/>
              <a:ext cx="1143000" cy="6953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10</xdr:col>
      <xdr:colOff>14654</xdr:colOff>
      <xdr:row>6</xdr:row>
      <xdr:rowOff>18316</xdr:rowOff>
    </xdr:from>
    <xdr:to>
      <xdr:col>10</xdr:col>
      <xdr:colOff>554654</xdr:colOff>
      <xdr:row>7</xdr:row>
      <xdr:rowOff>4529</xdr:rowOff>
    </xdr:to>
    <xdr:pic>
      <xdr:nvPicPr>
        <xdr:cNvPr id="25" name="Grafik 2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54" y="3183547"/>
          <a:ext cx="540000" cy="5137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16852</xdr:colOff>
      <xdr:row>4</xdr:row>
      <xdr:rowOff>10258</xdr:rowOff>
    </xdr:from>
    <xdr:to>
      <xdr:col>10</xdr:col>
      <xdr:colOff>556852</xdr:colOff>
      <xdr:row>5</xdr:row>
      <xdr:rowOff>14435</xdr:rowOff>
    </xdr:to>
    <xdr:pic>
      <xdr:nvPicPr>
        <xdr:cNvPr id="26" name="Grafik 25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16852" y="2120412"/>
          <a:ext cx="540000" cy="5317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</xdr:colOff>
          <xdr:row>0</xdr:row>
          <xdr:rowOff>12700</xdr:rowOff>
        </xdr:from>
        <xdr:to>
          <xdr:col>3</xdr:col>
          <xdr:colOff>38100</xdr:colOff>
          <xdr:row>1</xdr:row>
          <xdr:rowOff>19050</xdr:rowOff>
        </xdr:to>
        <xdr:pic>
          <xdr:nvPicPr>
            <xdr:cNvPr id="53" name="Grafik 52"/>
            <xdr:cNvPicPr>
              <a:picLocks noChangeAspect="1" noChangeArrowheads="1"/>
              <a:extLst>
                <a:ext uri="{84589F7E-364E-4C9E-8A38-B11213B215E9}">
                  <a14:cameraTool cellRange="adde10" spid="_x0000_s7912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1854200" y="12700"/>
              <a:ext cx="1092200" cy="57785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10</xdr:col>
      <xdr:colOff>6594</xdr:colOff>
      <xdr:row>0</xdr:row>
      <xdr:rowOff>19051</xdr:rowOff>
    </xdr:from>
    <xdr:to>
      <xdr:col>10</xdr:col>
      <xdr:colOff>550194</xdr:colOff>
      <xdr:row>0</xdr:row>
      <xdr:rowOff>527538</xdr:rowOff>
    </xdr:to>
    <xdr:pic>
      <xdr:nvPicPr>
        <xdr:cNvPr id="10" name="Grafik 9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4" y="19051"/>
          <a:ext cx="543600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17585</xdr:colOff>
      <xdr:row>1</xdr:row>
      <xdr:rowOff>29308</xdr:rowOff>
    </xdr:from>
    <xdr:to>
      <xdr:col>10</xdr:col>
      <xdr:colOff>534865</xdr:colOff>
      <xdr:row>1</xdr:row>
      <xdr:rowOff>509222</xdr:rowOff>
    </xdr:to>
    <xdr:pic>
      <xdr:nvPicPr>
        <xdr:cNvPr id="12" name="Grafik 11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85" y="556846"/>
          <a:ext cx="517280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16119</xdr:colOff>
      <xdr:row>3</xdr:row>
      <xdr:rowOff>14656</xdr:rowOff>
    </xdr:from>
    <xdr:to>
      <xdr:col>10</xdr:col>
      <xdr:colOff>556119</xdr:colOff>
      <xdr:row>3</xdr:row>
      <xdr:rowOff>533397</xdr:rowOff>
    </xdr:to>
    <xdr:pic>
      <xdr:nvPicPr>
        <xdr:cNvPr id="14" name="Grafik 13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19" y="1597271"/>
          <a:ext cx="540000" cy="519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10257</xdr:colOff>
      <xdr:row>2</xdr:row>
      <xdr:rowOff>7327</xdr:rowOff>
    </xdr:from>
    <xdr:to>
      <xdr:col>10</xdr:col>
      <xdr:colOff>542192</xdr:colOff>
      <xdr:row>2</xdr:row>
      <xdr:rowOff>520211</xdr:rowOff>
    </xdr:to>
    <xdr:pic>
      <xdr:nvPicPr>
        <xdr:cNvPr id="16" name="Grafik 1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57" y="1062404"/>
          <a:ext cx="531935" cy="5128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10</xdr:col>
      <xdr:colOff>14653</xdr:colOff>
      <xdr:row>11</xdr:row>
      <xdr:rowOff>16118</xdr:rowOff>
    </xdr:from>
    <xdr:ext cx="540000" cy="519594"/>
    <xdr:pic>
      <xdr:nvPicPr>
        <xdr:cNvPr id="28" name="Grafik 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53" y="5819041"/>
          <a:ext cx="540000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10</xdr:col>
      <xdr:colOff>14653</xdr:colOff>
      <xdr:row>7</xdr:row>
      <xdr:rowOff>14655</xdr:rowOff>
    </xdr:from>
    <xdr:to>
      <xdr:col>10</xdr:col>
      <xdr:colOff>554653</xdr:colOff>
      <xdr:row>7</xdr:row>
      <xdr:rowOff>525066</xdr:rowOff>
    </xdr:to>
    <xdr:pic>
      <xdr:nvPicPr>
        <xdr:cNvPr id="32" name="Grafik 31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53" y="3707424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14653</xdr:colOff>
      <xdr:row>7</xdr:row>
      <xdr:rowOff>527538</xdr:rowOff>
    </xdr:from>
    <xdr:to>
      <xdr:col>10</xdr:col>
      <xdr:colOff>554653</xdr:colOff>
      <xdr:row>9</xdr:row>
      <xdr:rowOff>4962</xdr:rowOff>
    </xdr:to>
    <xdr:pic>
      <xdr:nvPicPr>
        <xdr:cNvPr id="34" name="Grafik 33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53" y="4220307"/>
          <a:ext cx="540000" cy="532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14655</xdr:colOff>
      <xdr:row>9</xdr:row>
      <xdr:rowOff>14655</xdr:rowOff>
    </xdr:from>
    <xdr:to>
      <xdr:col>10</xdr:col>
      <xdr:colOff>554655</xdr:colOff>
      <xdr:row>10</xdr:row>
      <xdr:rowOff>4617</xdr:rowOff>
    </xdr:to>
    <xdr:pic>
      <xdr:nvPicPr>
        <xdr:cNvPr id="35" name="Grafik 34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55" y="4762501"/>
          <a:ext cx="540000" cy="517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14653</xdr:colOff>
      <xdr:row>10</xdr:row>
      <xdr:rowOff>7326</xdr:rowOff>
    </xdr:from>
    <xdr:to>
      <xdr:col>10</xdr:col>
      <xdr:colOff>554653</xdr:colOff>
      <xdr:row>11</xdr:row>
      <xdr:rowOff>4576</xdr:rowOff>
    </xdr:to>
    <xdr:pic>
      <xdr:nvPicPr>
        <xdr:cNvPr id="36" name="Grafik 35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53" y="5282711"/>
          <a:ext cx="540000" cy="5247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14655</xdr:colOff>
      <xdr:row>12</xdr:row>
      <xdr:rowOff>14653</xdr:rowOff>
    </xdr:from>
    <xdr:to>
      <xdr:col>10</xdr:col>
      <xdr:colOff>554655</xdr:colOff>
      <xdr:row>13</xdr:row>
      <xdr:rowOff>3865</xdr:rowOff>
    </xdr:to>
    <xdr:pic>
      <xdr:nvPicPr>
        <xdr:cNvPr id="37" name="Grafik 36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55" y="6345115"/>
          <a:ext cx="540000" cy="51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14654</xdr:colOff>
      <xdr:row>13</xdr:row>
      <xdr:rowOff>14653</xdr:rowOff>
    </xdr:from>
    <xdr:to>
      <xdr:col>10</xdr:col>
      <xdr:colOff>554654</xdr:colOff>
      <xdr:row>13</xdr:row>
      <xdr:rowOff>522284</xdr:rowOff>
    </xdr:to>
    <xdr:pic>
      <xdr:nvPicPr>
        <xdr:cNvPr id="38" name="Grafik 37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54" y="6872653"/>
          <a:ext cx="540000" cy="5076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7327</xdr:colOff>
      <xdr:row>14</xdr:row>
      <xdr:rowOff>14654</xdr:rowOff>
    </xdr:from>
    <xdr:to>
      <xdr:col>10</xdr:col>
      <xdr:colOff>547327</xdr:colOff>
      <xdr:row>15</xdr:row>
      <xdr:rowOff>4924</xdr:rowOff>
    </xdr:to>
    <xdr:pic>
      <xdr:nvPicPr>
        <xdr:cNvPr id="21" name="Grafik 20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27" y="7400192"/>
          <a:ext cx="540000" cy="517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7326</xdr:colOff>
      <xdr:row>0</xdr:row>
      <xdr:rowOff>0</xdr:rowOff>
    </xdr:from>
    <xdr:to>
      <xdr:col>17</xdr:col>
      <xdr:colOff>545860</xdr:colOff>
      <xdr:row>0</xdr:row>
      <xdr:rowOff>519594</xdr:rowOff>
    </xdr:to>
    <xdr:pic>
      <xdr:nvPicPr>
        <xdr:cNvPr id="65" name="Grafik 6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74076" y="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7326</xdr:colOff>
      <xdr:row>1</xdr:row>
      <xdr:rowOff>526075</xdr:rowOff>
    </xdr:from>
    <xdr:to>
      <xdr:col>17</xdr:col>
      <xdr:colOff>546099</xdr:colOff>
      <xdr:row>2</xdr:row>
      <xdr:rowOff>516345</xdr:rowOff>
    </xdr:to>
    <xdr:pic>
      <xdr:nvPicPr>
        <xdr:cNvPr id="66" name="Grafik 65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74076" y="1053125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546100</xdr:colOff>
      <xdr:row>1</xdr:row>
      <xdr:rowOff>512397</xdr:rowOff>
    </xdr:to>
    <xdr:pic>
      <xdr:nvPicPr>
        <xdr:cNvPr id="67" name="Grafik 66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66750" y="527050"/>
          <a:ext cx="5461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0</xdr:colOff>
      <xdr:row>3</xdr:row>
      <xdr:rowOff>0</xdr:rowOff>
    </xdr:from>
    <xdr:to>
      <xdr:col>17</xdr:col>
      <xdr:colOff>540000</xdr:colOff>
      <xdr:row>3</xdr:row>
      <xdr:rowOff>510411</xdr:rowOff>
    </xdr:to>
    <xdr:pic>
      <xdr:nvPicPr>
        <xdr:cNvPr id="68" name="Grafik 67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41350" y="158115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0</xdr:row>
      <xdr:rowOff>0</xdr:rowOff>
    </xdr:from>
    <xdr:to>
      <xdr:col>18</xdr:col>
      <xdr:colOff>546100</xdr:colOff>
      <xdr:row>0</xdr:row>
      <xdr:rowOff>519594</xdr:rowOff>
    </xdr:to>
    <xdr:pic>
      <xdr:nvPicPr>
        <xdr:cNvPr id="70" name="Grafik 6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93800" y="0"/>
          <a:ext cx="546100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0</xdr:colOff>
      <xdr:row>0</xdr:row>
      <xdr:rowOff>0</xdr:rowOff>
    </xdr:from>
    <xdr:to>
      <xdr:col>19</xdr:col>
      <xdr:colOff>538534</xdr:colOff>
      <xdr:row>0</xdr:row>
      <xdr:rowOff>519594</xdr:rowOff>
    </xdr:to>
    <xdr:pic>
      <xdr:nvPicPr>
        <xdr:cNvPr id="60" name="Grafik 5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65300" y="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0</xdr:colOff>
      <xdr:row>2</xdr:row>
      <xdr:rowOff>0</xdr:rowOff>
    </xdr:from>
    <xdr:to>
      <xdr:col>19</xdr:col>
      <xdr:colOff>538773</xdr:colOff>
      <xdr:row>2</xdr:row>
      <xdr:rowOff>517320</xdr:rowOff>
    </xdr:to>
    <xdr:pic>
      <xdr:nvPicPr>
        <xdr:cNvPr id="63" name="Grafik 62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65300" y="105410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6350</xdr:colOff>
      <xdr:row>0</xdr:row>
      <xdr:rowOff>0</xdr:rowOff>
    </xdr:from>
    <xdr:to>
      <xdr:col>20</xdr:col>
      <xdr:colOff>544884</xdr:colOff>
      <xdr:row>0</xdr:row>
      <xdr:rowOff>519594</xdr:rowOff>
    </xdr:to>
    <xdr:pic>
      <xdr:nvPicPr>
        <xdr:cNvPr id="69" name="Grafik 6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2050" y="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6350</xdr:colOff>
      <xdr:row>0</xdr:row>
      <xdr:rowOff>0</xdr:rowOff>
    </xdr:from>
    <xdr:to>
      <xdr:col>21</xdr:col>
      <xdr:colOff>544884</xdr:colOff>
      <xdr:row>0</xdr:row>
      <xdr:rowOff>519594</xdr:rowOff>
    </xdr:to>
    <xdr:pic>
      <xdr:nvPicPr>
        <xdr:cNvPr id="79" name="Grafik 7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08300" y="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6350</xdr:colOff>
      <xdr:row>0</xdr:row>
      <xdr:rowOff>0</xdr:rowOff>
    </xdr:from>
    <xdr:to>
      <xdr:col>22</xdr:col>
      <xdr:colOff>544884</xdr:colOff>
      <xdr:row>0</xdr:row>
      <xdr:rowOff>519594</xdr:rowOff>
    </xdr:to>
    <xdr:pic>
      <xdr:nvPicPr>
        <xdr:cNvPr id="78" name="Grafik 7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73450" y="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1</xdr:row>
      <xdr:rowOff>0</xdr:rowOff>
    </xdr:from>
    <xdr:to>
      <xdr:col>18</xdr:col>
      <xdr:colOff>546100</xdr:colOff>
      <xdr:row>1</xdr:row>
      <xdr:rowOff>512397</xdr:rowOff>
    </xdr:to>
    <xdr:pic>
      <xdr:nvPicPr>
        <xdr:cNvPr id="90" name="Grafik 89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93800" y="527050"/>
          <a:ext cx="5461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0</xdr:colOff>
      <xdr:row>1</xdr:row>
      <xdr:rowOff>0</xdr:rowOff>
    </xdr:from>
    <xdr:to>
      <xdr:col>23</xdr:col>
      <xdr:colOff>540000</xdr:colOff>
      <xdr:row>1</xdr:row>
      <xdr:rowOff>510411</xdr:rowOff>
    </xdr:to>
    <xdr:pic>
      <xdr:nvPicPr>
        <xdr:cNvPr id="101" name="Grafik 100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05300" y="52705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6350</xdr:colOff>
      <xdr:row>0</xdr:row>
      <xdr:rowOff>0</xdr:rowOff>
    </xdr:from>
    <xdr:to>
      <xdr:col>23</xdr:col>
      <xdr:colOff>545123</xdr:colOff>
      <xdr:row>0</xdr:row>
      <xdr:rowOff>517320</xdr:rowOff>
    </xdr:to>
    <xdr:pic>
      <xdr:nvPicPr>
        <xdr:cNvPr id="102" name="Grafik 101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11650" y="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6350</xdr:colOff>
      <xdr:row>2</xdr:row>
      <xdr:rowOff>0</xdr:rowOff>
    </xdr:from>
    <xdr:to>
      <xdr:col>23</xdr:col>
      <xdr:colOff>539750</xdr:colOff>
      <xdr:row>2</xdr:row>
      <xdr:rowOff>512397</xdr:rowOff>
    </xdr:to>
    <xdr:pic>
      <xdr:nvPicPr>
        <xdr:cNvPr id="104" name="Grafik 103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11650" y="105410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0</xdr:colOff>
      <xdr:row>3</xdr:row>
      <xdr:rowOff>0</xdr:rowOff>
    </xdr:from>
    <xdr:to>
      <xdr:col>23</xdr:col>
      <xdr:colOff>552450</xdr:colOff>
      <xdr:row>3</xdr:row>
      <xdr:rowOff>519594</xdr:rowOff>
    </xdr:to>
    <xdr:pic>
      <xdr:nvPicPr>
        <xdr:cNvPr id="107" name="Grafik 10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05300" y="1581150"/>
          <a:ext cx="552450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0</xdr:colOff>
      <xdr:row>0</xdr:row>
      <xdr:rowOff>0</xdr:rowOff>
    </xdr:from>
    <xdr:to>
      <xdr:col>24</xdr:col>
      <xdr:colOff>538773</xdr:colOff>
      <xdr:row>0</xdr:row>
      <xdr:rowOff>517320</xdr:rowOff>
    </xdr:to>
    <xdr:pic>
      <xdr:nvPicPr>
        <xdr:cNvPr id="108" name="Grafik 107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43500" y="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0</xdr:colOff>
      <xdr:row>1</xdr:row>
      <xdr:rowOff>0</xdr:rowOff>
    </xdr:from>
    <xdr:to>
      <xdr:col>24</xdr:col>
      <xdr:colOff>540000</xdr:colOff>
      <xdr:row>1</xdr:row>
      <xdr:rowOff>510411</xdr:rowOff>
    </xdr:to>
    <xdr:pic>
      <xdr:nvPicPr>
        <xdr:cNvPr id="114" name="Grafik 113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43500" y="52705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0</xdr:colOff>
      <xdr:row>2</xdr:row>
      <xdr:rowOff>0</xdr:rowOff>
    </xdr:from>
    <xdr:to>
      <xdr:col>24</xdr:col>
      <xdr:colOff>538534</xdr:colOff>
      <xdr:row>2</xdr:row>
      <xdr:rowOff>519594</xdr:rowOff>
    </xdr:to>
    <xdr:pic>
      <xdr:nvPicPr>
        <xdr:cNvPr id="119" name="Grafik 1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43500" y="105410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538773</xdr:colOff>
      <xdr:row>0</xdr:row>
      <xdr:rowOff>517320</xdr:rowOff>
    </xdr:to>
    <xdr:pic>
      <xdr:nvPicPr>
        <xdr:cNvPr id="74" name="Grafik 73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6050" y="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26</xdr:col>
      <xdr:colOff>0</xdr:colOff>
      <xdr:row>0</xdr:row>
      <xdr:rowOff>0</xdr:rowOff>
    </xdr:from>
    <xdr:to>
      <xdr:col>26</xdr:col>
      <xdr:colOff>538773</xdr:colOff>
      <xdr:row>0</xdr:row>
      <xdr:rowOff>517320</xdr:rowOff>
    </xdr:to>
    <xdr:pic>
      <xdr:nvPicPr>
        <xdr:cNvPr id="82" name="Grafik 81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0" y="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28</xdr:col>
      <xdr:colOff>0</xdr:colOff>
      <xdr:row>0</xdr:row>
      <xdr:rowOff>0</xdr:rowOff>
    </xdr:from>
    <xdr:to>
      <xdr:col>28</xdr:col>
      <xdr:colOff>538773</xdr:colOff>
      <xdr:row>0</xdr:row>
      <xdr:rowOff>517320</xdr:rowOff>
    </xdr:to>
    <xdr:pic>
      <xdr:nvPicPr>
        <xdr:cNvPr id="88" name="Grafik 87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40650" y="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</xdr:col>
      <xdr:colOff>0</xdr:colOff>
      <xdr:row>1</xdr:row>
      <xdr:rowOff>0</xdr:rowOff>
    </xdr:from>
    <xdr:to>
      <xdr:col>25</xdr:col>
      <xdr:colOff>533400</xdr:colOff>
      <xdr:row>1</xdr:row>
      <xdr:rowOff>512397</xdr:rowOff>
    </xdr:to>
    <xdr:pic>
      <xdr:nvPicPr>
        <xdr:cNvPr id="91" name="Grafik 90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6050" y="52705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28</xdr:col>
      <xdr:colOff>0</xdr:colOff>
      <xdr:row>1</xdr:row>
      <xdr:rowOff>0</xdr:rowOff>
    </xdr:from>
    <xdr:to>
      <xdr:col>28</xdr:col>
      <xdr:colOff>538534</xdr:colOff>
      <xdr:row>1</xdr:row>
      <xdr:rowOff>519594</xdr:rowOff>
    </xdr:to>
    <xdr:pic>
      <xdr:nvPicPr>
        <xdr:cNvPr id="98" name="Grafik 9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40650" y="52705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28</xdr:col>
      <xdr:colOff>0</xdr:colOff>
      <xdr:row>2</xdr:row>
      <xdr:rowOff>0</xdr:rowOff>
    </xdr:from>
    <xdr:to>
      <xdr:col>28</xdr:col>
      <xdr:colOff>533400</xdr:colOff>
      <xdr:row>2</xdr:row>
      <xdr:rowOff>512397</xdr:rowOff>
    </xdr:to>
    <xdr:pic>
      <xdr:nvPicPr>
        <xdr:cNvPr id="113" name="Grafik 11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40650" y="105410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28</xdr:col>
      <xdr:colOff>0</xdr:colOff>
      <xdr:row>3</xdr:row>
      <xdr:rowOff>0</xdr:rowOff>
    </xdr:from>
    <xdr:to>
      <xdr:col>28</xdr:col>
      <xdr:colOff>540000</xdr:colOff>
      <xdr:row>3</xdr:row>
      <xdr:rowOff>510411</xdr:rowOff>
    </xdr:to>
    <xdr:pic>
      <xdr:nvPicPr>
        <xdr:cNvPr id="117" name="Grafik 116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40650" y="158115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39</xdr:col>
      <xdr:colOff>19050</xdr:colOff>
      <xdr:row>1</xdr:row>
      <xdr:rowOff>0</xdr:rowOff>
    </xdr:from>
    <xdr:to>
      <xdr:col>39</xdr:col>
      <xdr:colOff>552450</xdr:colOff>
      <xdr:row>1</xdr:row>
      <xdr:rowOff>512397</xdr:rowOff>
    </xdr:to>
    <xdr:pic>
      <xdr:nvPicPr>
        <xdr:cNvPr id="95" name="Grafik 94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01700" y="52705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40</xdr:col>
      <xdr:colOff>6350</xdr:colOff>
      <xdr:row>1</xdr:row>
      <xdr:rowOff>0</xdr:rowOff>
    </xdr:from>
    <xdr:to>
      <xdr:col>40</xdr:col>
      <xdr:colOff>539750</xdr:colOff>
      <xdr:row>1</xdr:row>
      <xdr:rowOff>512397</xdr:rowOff>
    </xdr:to>
    <xdr:pic>
      <xdr:nvPicPr>
        <xdr:cNvPr id="100" name="Grafik 99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98600" y="52705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41</xdr:col>
      <xdr:colOff>6350</xdr:colOff>
      <xdr:row>0</xdr:row>
      <xdr:rowOff>514350</xdr:rowOff>
    </xdr:from>
    <xdr:to>
      <xdr:col>41</xdr:col>
      <xdr:colOff>539750</xdr:colOff>
      <xdr:row>1</xdr:row>
      <xdr:rowOff>455247</xdr:rowOff>
    </xdr:to>
    <xdr:pic>
      <xdr:nvPicPr>
        <xdr:cNvPr id="111" name="Grafik 110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36800" y="51435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44</xdr:col>
      <xdr:colOff>0</xdr:colOff>
      <xdr:row>0</xdr:row>
      <xdr:rowOff>0</xdr:rowOff>
    </xdr:from>
    <xdr:to>
      <xdr:col>44</xdr:col>
      <xdr:colOff>533400</xdr:colOff>
      <xdr:row>0</xdr:row>
      <xdr:rowOff>512397</xdr:rowOff>
    </xdr:to>
    <xdr:pic>
      <xdr:nvPicPr>
        <xdr:cNvPr id="118" name="Grafik 117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31450" y="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533400</xdr:colOff>
      <xdr:row>0</xdr:row>
      <xdr:rowOff>512397</xdr:rowOff>
    </xdr:to>
    <xdr:pic>
      <xdr:nvPicPr>
        <xdr:cNvPr id="121" name="Grafik 120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69650" y="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46</xdr:col>
      <xdr:colOff>0</xdr:colOff>
      <xdr:row>0</xdr:row>
      <xdr:rowOff>0</xdr:rowOff>
    </xdr:from>
    <xdr:to>
      <xdr:col>46</xdr:col>
      <xdr:colOff>533400</xdr:colOff>
      <xdr:row>0</xdr:row>
      <xdr:rowOff>512397</xdr:rowOff>
    </xdr:to>
    <xdr:pic>
      <xdr:nvPicPr>
        <xdr:cNvPr id="123" name="Grafik 12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07850" y="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39</xdr:col>
      <xdr:colOff>19050</xdr:colOff>
      <xdr:row>2</xdr:row>
      <xdr:rowOff>12700</xdr:rowOff>
    </xdr:from>
    <xdr:to>
      <xdr:col>39</xdr:col>
      <xdr:colOff>557584</xdr:colOff>
      <xdr:row>2</xdr:row>
      <xdr:rowOff>520700</xdr:rowOff>
    </xdr:to>
    <xdr:pic>
      <xdr:nvPicPr>
        <xdr:cNvPr id="125" name="Grafik 1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01700" y="1066800"/>
          <a:ext cx="538534" cy="50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40</xdr:col>
      <xdr:colOff>6350</xdr:colOff>
      <xdr:row>2</xdr:row>
      <xdr:rowOff>12700</xdr:rowOff>
    </xdr:from>
    <xdr:to>
      <xdr:col>40</xdr:col>
      <xdr:colOff>544884</xdr:colOff>
      <xdr:row>2</xdr:row>
      <xdr:rowOff>520700</xdr:rowOff>
    </xdr:to>
    <xdr:pic>
      <xdr:nvPicPr>
        <xdr:cNvPr id="126" name="Grafik 1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98600" y="1066800"/>
          <a:ext cx="538534" cy="50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41</xdr:col>
      <xdr:colOff>6350</xdr:colOff>
      <xdr:row>1</xdr:row>
      <xdr:rowOff>514350</xdr:rowOff>
    </xdr:from>
    <xdr:to>
      <xdr:col>41</xdr:col>
      <xdr:colOff>546350</xdr:colOff>
      <xdr:row>2</xdr:row>
      <xdr:rowOff>497711</xdr:rowOff>
    </xdr:to>
    <xdr:pic>
      <xdr:nvPicPr>
        <xdr:cNvPr id="127" name="Grafik 126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36800" y="104140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44</xdr:col>
      <xdr:colOff>0</xdr:colOff>
      <xdr:row>1</xdr:row>
      <xdr:rowOff>0</xdr:rowOff>
    </xdr:from>
    <xdr:to>
      <xdr:col>44</xdr:col>
      <xdr:colOff>540000</xdr:colOff>
      <xdr:row>1</xdr:row>
      <xdr:rowOff>510411</xdr:rowOff>
    </xdr:to>
    <xdr:pic>
      <xdr:nvPicPr>
        <xdr:cNvPr id="128" name="Grafik 127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31450" y="52705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45</xdr:col>
      <xdr:colOff>0</xdr:colOff>
      <xdr:row>1</xdr:row>
      <xdr:rowOff>0</xdr:rowOff>
    </xdr:from>
    <xdr:to>
      <xdr:col>45</xdr:col>
      <xdr:colOff>538773</xdr:colOff>
      <xdr:row>1</xdr:row>
      <xdr:rowOff>517320</xdr:rowOff>
    </xdr:to>
    <xdr:pic>
      <xdr:nvPicPr>
        <xdr:cNvPr id="130" name="Grafik 129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69650" y="52705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46</xdr:col>
      <xdr:colOff>0</xdr:colOff>
      <xdr:row>1</xdr:row>
      <xdr:rowOff>0</xdr:rowOff>
    </xdr:from>
    <xdr:to>
      <xdr:col>46</xdr:col>
      <xdr:colOff>538773</xdr:colOff>
      <xdr:row>1</xdr:row>
      <xdr:rowOff>517320</xdr:rowOff>
    </xdr:to>
    <xdr:pic>
      <xdr:nvPicPr>
        <xdr:cNvPr id="132" name="Grafik 131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07850" y="52705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39</xdr:col>
      <xdr:colOff>19050</xdr:colOff>
      <xdr:row>3</xdr:row>
      <xdr:rowOff>12700</xdr:rowOff>
    </xdr:from>
    <xdr:to>
      <xdr:col>39</xdr:col>
      <xdr:colOff>557823</xdr:colOff>
      <xdr:row>3</xdr:row>
      <xdr:rowOff>501650</xdr:rowOff>
    </xdr:to>
    <xdr:pic>
      <xdr:nvPicPr>
        <xdr:cNvPr id="133" name="Grafik 132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01700" y="1593850"/>
          <a:ext cx="538773" cy="488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40</xdr:col>
      <xdr:colOff>6350</xdr:colOff>
      <xdr:row>3</xdr:row>
      <xdr:rowOff>546100</xdr:rowOff>
    </xdr:from>
    <xdr:to>
      <xdr:col>40</xdr:col>
      <xdr:colOff>545123</xdr:colOff>
      <xdr:row>4</xdr:row>
      <xdr:rowOff>498270</xdr:rowOff>
    </xdr:to>
    <xdr:pic>
      <xdr:nvPicPr>
        <xdr:cNvPr id="134" name="Grafik 133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98600" y="212725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41</xdr:col>
      <xdr:colOff>6350</xdr:colOff>
      <xdr:row>2</xdr:row>
      <xdr:rowOff>514350</xdr:rowOff>
    </xdr:from>
    <xdr:to>
      <xdr:col>41</xdr:col>
      <xdr:colOff>545123</xdr:colOff>
      <xdr:row>3</xdr:row>
      <xdr:rowOff>504620</xdr:rowOff>
    </xdr:to>
    <xdr:pic>
      <xdr:nvPicPr>
        <xdr:cNvPr id="140" name="Grafik 139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36800" y="156845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44</xdr:col>
      <xdr:colOff>0</xdr:colOff>
      <xdr:row>3</xdr:row>
      <xdr:rowOff>0</xdr:rowOff>
    </xdr:from>
    <xdr:to>
      <xdr:col>44</xdr:col>
      <xdr:colOff>538773</xdr:colOff>
      <xdr:row>3</xdr:row>
      <xdr:rowOff>517320</xdr:rowOff>
    </xdr:to>
    <xdr:pic>
      <xdr:nvPicPr>
        <xdr:cNvPr id="142" name="Grafik 141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31450" y="158115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41</xdr:col>
      <xdr:colOff>6350</xdr:colOff>
      <xdr:row>3</xdr:row>
      <xdr:rowOff>514350</xdr:rowOff>
    </xdr:from>
    <xdr:to>
      <xdr:col>41</xdr:col>
      <xdr:colOff>544884</xdr:colOff>
      <xdr:row>4</xdr:row>
      <xdr:rowOff>468794</xdr:rowOff>
    </xdr:to>
    <xdr:pic>
      <xdr:nvPicPr>
        <xdr:cNvPr id="143" name="Grafik 14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36800" y="209550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44</xdr:col>
      <xdr:colOff>0</xdr:colOff>
      <xdr:row>2</xdr:row>
      <xdr:rowOff>0</xdr:rowOff>
    </xdr:from>
    <xdr:to>
      <xdr:col>44</xdr:col>
      <xdr:colOff>538534</xdr:colOff>
      <xdr:row>2</xdr:row>
      <xdr:rowOff>519594</xdr:rowOff>
    </xdr:to>
    <xdr:pic>
      <xdr:nvPicPr>
        <xdr:cNvPr id="144" name="Grafik 14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31450" y="105410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45</xdr:col>
      <xdr:colOff>0</xdr:colOff>
      <xdr:row>2</xdr:row>
      <xdr:rowOff>0</xdr:rowOff>
    </xdr:from>
    <xdr:to>
      <xdr:col>45</xdr:col>
      <xdr:colOff>540000</xdr:colOff>
      <xdr:row>2</xdr:row>
      <xdr:rowOff>510411</xdr:rowOff>
    </xdr:to>
    <xdr:pic>
      <xdr:nvPicPr>
        <xdr:cNvPr id="146" name="Grafik 145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69650" y="105410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46</xdr:col>
      <xdr:colOff>0</xdr:colOff>
      <xdr:row>3</xdr:row>
      <xdr:rowOff>0</xdr:rowOff>
    </xdr:from>
    <xdr:to>
      <xdr:col>46</xdr:col>
      <xdr:colOff>540000</xdr:colOff>
      <xdr:row>3</xdr:row>
      <xdr:rowOff>510411</xdr:rowOff>
    </xdr:to>
    <xdr:pic>
      <xdr:nvPicPr>
        <xdr:cNvPr id="147" name="Grafik 146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07850" y="158115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45</xdr:col>
      <xdr:colOff>0</xdr:colOff>
      <xdr:row>3</xdr:row>
      <xdr:rowOff>0</xdr:rowOff>
    </xdr:from>
    <xdr:to>
      <xdr:col>45</xdr:col>
      <xdr:colOff>538534</xdr:colOff>
      <xdr:row>3</xdr:row>
      <xdr:rowOff>519594</xdr:rowOff>
    </xdr:to>
    <xdr:pic>
      <xdr:nvPicPr>
        <xdr:cNvPr id="149" name="Grafik 14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69650" y="158115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46</xdr:col>
      <xdr:colOff>0</xdr:colOff>
      <xdr:row>2</xdr:row>
      <xdr:rowOff>0</xdr:rowOff>
    </xdr:from>
    <xdr:to>
      <xdr:col>46</xdr:col>
      <xdr:colOff>538534</xdr:colOff>
      <xdr:row>2</xdr:row>
      <xdr:rowOff>519594</xdr:rowOff>
    </xdr:to>
    <xdr:pic>
      <xdr:nvPicPr>
        <xdr:cNvPr id="151" name="Grafik 15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07850" y="105410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540000</xdr:colOff>
      <xdr:row>0</xdr:row>
      <xdr:rowOff>510411</xdr:rowOff>
    </xdr:to>
    <xdr:pic>
      <xdr:nvPicPr>
        <xdr:cNvPr id="120" name="Grafik 119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25200" y="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48</xdr:col>
      <xdr:colOff>0</xdr:colOff>
      <xdr:row>0</xdr:row>
      <xdr:rowOff>0</xdr:rowOff>
    </xdr:from>
    <xdr:to>
      <xdr:col>48</xdr:col>
      <xdr:colOff>540000</xdr:colOff>
      <xdr:row>0</xdr:row>
      <xdr:rowOff>510411</xdr:rowOff>
    </xdr:to>
    <xdr:pic>
      <xdr:nvPicPr>
        <xdr:cNvPr id="124" name="Grafik 123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63400" y="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49</xdr:col>
      <xdr:colOff>0</xdr:colOff>
      <xdr:row>0</xdr:row>
      <xdr:rowOff>0</xdr:rowOff>
    </xdr:from>
    <xdr:to>
      <xdr:col>49</xdr:col>
      <xdr:colOff>540000</xdr:colOff>
      <xdr:row>0</xdr:row>
      <xdr:rowOff>510411</xdr:rowOff>
    </xdr:to>
    <xdr:pic>
      <xdr:nvPicPr>
        <xdr:cNvPr id="129" name="Grafik 128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01600" y="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50</xdr:col>
      <xdr:colOff>0</xdr:colOff>
      <xdr:row>0</xdr:row>
      <xdr:rowOff>0</xdr:rowOff>
    </xdr:from>
    <xdr:to>
      <xdr:col>50</xdr:col>
      <xdr:colOff>540000</xdr:colOff>
      <xdr:row>0</xdr:row>
      <xdr:rowOff>510411</xdr:rowOff>
    </xdr:to>
    <xdr:pic>
      <xdr:nvPicPr>
        <xdr:cNvPr id="131" name="Grafik 130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39800" y="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51</xdr:col>
      <xdr:colOff>0</xdr:colOff>
      <xdr:row>0</xdr:row>
      <xdr:rowOff>0</xdr:rowOff>
    </xdr:from>
    <xdr:to>
      <xdr:col>51</xdr:col>
      <xdr:colOff>540000</xdr:colOff>
      <xdr:row>0</xdr:row>
      <xdr:rowOff>510411</xdr:rowOff>
    </xdr:to>
    <xdr:pic>
      <xdr:nvPicPr>
        <xdr:cNvPr id="135" name="Grafik 134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78000" y="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52</xdr:col>
      <xdr:colOff>0</xdr:colOff>
      <xdr:row>0</xdr:row>
      <xdr:rowOff>0</xdr:rowOff>
    </xdr:from>
    <xdr:to>
      <xdr:col>52</xdr:col>
      <xdr:colOff>540000</xdr:colOff>
      <xdr:row>0</xdr:row>
      <xdr:rowOff>510411</xdr:rowOff>
    </xdr:to>
    <xdr:pic>
      <xdr:nvPicPr>
        <xdr:cNvPr id="137" name="Grafik 136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16200" y="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47</xdr:col>
      <xdr:colOff>0</xdr:colOff>
      <xdr:row>1</xdr:row>
      <xdr:rowOff>0</xdr:rowOff>
    </xdr:from>
    <xdr:ext cx="538773" cy="517320"/>
    <xdr:pic>
      <xdr:nvPicPr>
        <xdr:cNvPr id="150" name="Grafik 149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25050" y="52705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48</xdr:col>
      <xdr:colOff>0</xdr:colOff>
      <xdr:row>1</xdr:row>
      <xdr:rowOff>0</xdr:rowOff>
    </xdr:from>
    <xdr:ext cx="538773" cy="517320"/>
    <xdr:pic>
      <xdr:nvPicPr>
        <xdr:cNvPr id="152" name="Grafik 151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15600" y="52705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51</xdr:col>
      <xdr:colOff>0</xdr:colOff>
      <xdr:row>1</xdr:row>
      <xdr:rowOff>0</xdr:rowOff>
    </xdr:from>
    <xdr:to>
      <xdr:col>51</xdr:col>
      <xdr:colOff>533400</xdr:colOff>
      <xdr:row>1</xdr:row>
      <xdr:rowOff>512397</xdr:rowOff>
    </xdr:to>
    <xdr:pic>
      <xdr:nvPicPr>
        <xdr:cNvPr id="157" name="Grafik 156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52500" y="52705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52</xdr:col>
      <xdr:colOff>0</xdr:colOff>
      <xdr:row>1</xdr:row>
      <xdr:rowOff>0</xdr:rowOff>
    </xdr:from>
    <xdr:to>
      <xdr:col>52</xdr:col>
      <xdr:colOff>539750</xdr:colOff>
      <xdr:row>1</xdr:row>
      <xdr:rowOff>512397</xdr:rowOff>
    </xdr:to>
    <xdr:pic>
      <xdr:nvPicPr>
        <xdr:cNvPr id="158" name="Grafik 157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62100" y="527050"/>
          <a:ext cx="53975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47</xdr:col>
      <xdr:colOff>0</xdr:colOff>
      <xdr:row>2</xdr:row>
      <xdr:rowOff>0</xdr:rowOff>
    </xdr:from>
    <xdr:to>
      <xdr:col>47</xdr:col>
      <xdr:colOff>533400</xdr:colOff>
      <xdr:row>2</xdr:row>
      <xdr:rowOff>512397</xdr:rowOff>
    </xdr:to>
    <xdr:pic>
      <xdr:nvPicPr>
        <xdr:cNvPr id="159" name="Grafik 158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52200" y="105410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48</xdr:col>
      <xdr:colOff>0</xdr:colOff>
      <xdr:row>3</xdr:row>
      <xdr:rowOff>0</xdr:rowOff>
    </xdr:from>
    <xdr:to>
      <xdr:col>48</xdr:col>
      <xdr:colOff>533400</xdr:colOff>
      <xdr:row>3</xdr:row>
      <xdr:rowOff>512397</xdr:rowOff>
    </xdr:to>
    <xdr:pic>
      <xdr:nvPicPr>
        <xdr:cNvPr id="161" name="Grafik 160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55450" y="158115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49</xdr:col>
      <xdr:colOff>0</xdr:colOff>
      <xdr:row>1</xdr:row>
      <xdr:rowOff>0</xdr:rowOff>
    </xdr:from>
    <xdr:to>
      <xdr:col>49</xdr:col>
      <xdr:colOff>538534</xdr:colOff>
      <xdr:row>1</xdr:row>
      <xdr:rowOff>519594</xdr:rowOff>
    </xdr:to>
    <xdr:pic>
      <xdr:nvPicPr>
        <xdr:cNvPr id="162" name="Grafik 16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0" y="52705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50</xdr:col>
      <xdr:colOff>6350</xdr:colOff>
      <xdr:row>1</xdr:row>
      <xdr:rowOff>0</xdr:rowOff>
    </xdr:from>
    <xdr:to>
      <xdr:col>50</xdr:col>
      <xdr:colOff>544884</xdr:colOff>
      <xdr:row>1</xdr:row>
      <xdr:rowOff>519594</xdr:rowOff>
    </xdr:to>
    <xdr:pic>
      <xdr:nvPicPr>
        <xdr:cNvPr id="163" name="Grafik 16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55600" y="52705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47</xdr:col>
      <xdr:colOff>0</xdr:colOff>
      <xdr:row>3</xdr:row>
      <xdr:rowOff>0</xdr:rowOff>
    </xdr:from>
    <xdr:to>
      <xdr:col>47</xdr:col>
      <xdr:colOff>538534</xdr:colOff>
      <xdr:row>3</xdr:row>
      <xdr:rowOff>519594</xdr:rowOff>
    </xdr:to>
    <xdr:pic>
      <xdr:nvPicPr>
        <xdr:cNvPr id="164" name="Grafik 16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52200" y="158115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48</xdr:col>
      <xdr:colOff>0</xdr:colOff>
      <xdr:row>2</xdr:row>
      <xdr:rowOff>0</xdr:rowOff>
    </xdr:from>
    <xdr:to>
      <xdr:col>48</xdr:col>
      <xdr:colOff>538534</xdr:colOff>
      <xdr:row>2</xdr:row>
      <xdr:rowOff>519594</xdr:rowOff>
    </xdr:to>
    <xdr:pic>
      <xdr:nvPicPr>
        <xdr:cNvPr id="165" name="Grafik 16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55450" y="105410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49</xdr:col>
      <xdr:colOff>0</xdr:colOff>
      <xdr:row>2</xdr:row>
      <xdr:rowOff>0</xdr:rowOff>
    </xdr:from>
    <xdr:ext cx="538773" cy="517320"/>
    <xdr:pic>
      <xdr:nvPicPr>
        <xdr:cNvPr id="166" name="Grafik 165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0" y="105410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50</xdr:col>
      <xdr:colOff>0</xdr:colOff>
      <xdr:row>3</xdr:row>
      <xdr:rowOff>0</xdr:rowOff>
    </xdr:from>
    <xdr:ext cx="538773" cy="517320"/>
    <xdr:pic>
      <xdr:nvPicPr>
        <xdr:cNvPr id="167" name="Grafik 166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49250" y="158115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49</xdr:col>
      <xdr:colOff>0</xdr:colOff>
      <xdr:row>3</xdr:row>
      <xdr:rowOff>0</xdr:rowOff>
    </xdr:from>
    <xdr:to>
      <xdr:col>49</xdr:col>
      <xdr:colOff>533400</xdr:colOff>
      <xdr:row>3</xdr:row>
      <xdr:rowOff>512397</xdr:rowOff>
    </xdr:to>
    <xdr:pic>
      <xdr:nvPicPr>
        <xdr:cNvPr id="168" name="Grafik 167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0" y="158115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50</xdr:col>
      <xdr:colOff>6350</xdr:colOff>
      <xdr:row>2</xdr:row>
      <xdr:rowOff>0</xdr:rowOff>
    </xdr:from>
    <xdr:to>
      <xdr:col>50</xdr:col>
      <xdr:colOff>539750</xdr:colOff>
      <xdr:row>2</xdr:row>
      <xdr:rowOff>512397</xdr:rowOff>
    </xdr:to>
    <xdr:pic>
      <xdr:nvPicPr>
        <xdr:cNvPr id="169" name="Grafik 168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55600" y="105410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51</xdr:col>
      <xdr:colOff>0</xdr:colOff>
      <xdr:row>2</xdr:row>
      <xdr:rowOff>0</xdr:rowOff>
    </xdr:from>
    <xdr:ext cx="538773" cy="517320"/>
    <xdr:pic>
      <xdr:nvPicPr>
        <xdr:cNvPr id="171" name="Grafik 170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52500" y="105410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52</xdr:col>
      <xdr:colOff>0</xdr:colOff>
      <xdr:row>3</xdr:row>
      <xdr:rowOff>0</xdr:rowOff>
    </xdr:from>
    <xdr:ext cx="538773" cy="517320"/>
    <xdr:pic>
      <xdr:nvPicPr>
        <xdr:cNvPr id="172" name="Grafik 171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62100" y="158115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52</xdr:col>
      <xdr:colOff>0</xdr:colOff>
      <xdr:row>2</xdr:row>
      <xdr:rowOff>0</xdr:rowOff>
    </xdr:from>
    <xdr:to>
      <xdr:col>52</xdr:col>
      <xdr:colOff>538534</xdr:colOff>
      <xdr:row>2</xdr:row>
      <xdr:rowOff>519594</xdr:rowOff>
    </xdr:to>
    <xdr:pic>
      <xdr:nvPicPr>
        <xdr:cNvPr id="173" name="Grafik 1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62100" y="105410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51</xdr:col>
      <xdr:colOff>0</xdr:colOff>
      <xdr:row>3</xdr:row>
      <xdr:rowOff>0</xdr:rowOff>
    </xdr:from>
    <xdr:to>
      <xdr:col>51</xdr:col>
      <xdr:colOff>538534</xdr:colOff>
      <xdr:row>3</xdr:row>
      <xdr:rowOff>519594</xdr:rowOff>
    </xdr:to>
    <xdr:pic>
      <xdr:nvPicPr>
        <xdr:cNvPr id="174" name="Grafik 17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52500" y="158115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0</xdr:colOff>
      <xdr:row>4</xdr:row>
      <xdr:rowOff>0</xdr:rowOff>
    </xdr:from>
    <xdr:to>
      <xdr:col>22</xdr:col>
      <xdr:colOff>543600</xdr:colOff>
      <xdr:row>4</xdr:row>
      <xdr:rowOff>495300</xdr:rowOff>
    </xdr:to>
    <xdr:pic>
      <xdr:nvPicPr>
        <xdr:cNvPr id="155" name="Grafik 15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68700" y="2146300"/>
          <a:ext cx="54360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0</xdr:colOff>
      <xdr:row>4</xdr:row>
      <xdr:rowOff>0</xdr:rowOff>
    </xdr:from>
    <xdr:to>
      <xdr:col>16</xdr:col>
      <xdr:colOff>543600</xdr:colOff>
      <xdr:row>4</xdr:row>
      <xdr:rowOff>508487</xdr:rowOff>
    </xdr:to>
    <xdr:pic>
      <xdr:nvPicPr>
        <xdr:cNvPr id="170" name="Grafik 169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57150" y="2108200"/>
          <a:ext cx="543600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7326</xdr:colOff>
      <xdr:row>0</xdr:row>
      <xdr:rowOff>0</xdr:rowOff>
    </xdr:from>
    <xdr:to>
      <xdr:col>16</xdr:col>
      <xdr:colOff>545860</xdr:colOff>
      <xdr:row>0</xdr:row>
      <xdr:rowOff>519594</xdr:rowOff>
    </xdr:to>
    <xdr:pic>
      <xdr:nvPicPr>
        <xdr:cNvPr id="175" name="Grafik 17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4476" y="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7326</xdr:colOff>
      <xdr:row>1</xdr:row>
      <xdr:rowOff>526075</xdr:rowOff>
    </xdr:from>
    <xdr:to>
      <xdr:col>16</xdr:col>
      <xdr:colOff>546099</xdr:colOff>
      <xdr:row>2</xdr:row>
      <xdr:rowOff>516345</xdr:rowOff>
    </xdr:to>
    <xdr:pic>
      <xdr:nvPicPr>
        <xdr:cNvPr id="176" name="Grafik 175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4476" y="1053125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546100</xdr:colOff>
      <xdr:row>1</xdr:row>
      <xdr:rowOff>512397</xdr:rowOff>
    </xdr:to>
    <xdr:pic>
      <xdr:nvPicPr>
        <xdr:cNvPr id="177" name="Grafik 176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57150" y="527050"/>
          <a:ext cx="5461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0</xdr:colOff>
      <xdr:row>3</xdr:row>
      <xdr:rowOff>0</xdr:rowOff>
    </xdr:from>
    <xdr:to>
      <xdr:col>16</xdr:col>
      <xdr:colOff>540000</xdr:colOff>
      <xdr:row>3</xdr:row>
      <xdr:rowOff>510411</xdr:rowOff>
    </xdr:to>
    <xdr:pic>
      <xdr:nvPicPr>
        <xdr:cNvPr id="178" name="Grafik 177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57150" y="158115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6350</xdr:colOff>
      <xdr:row>1</xdr:row>
      <xdr:rowOff>0</xdr:rowOff>
    </xdr:from>
    <xdr:to>
      <xdr:col>20</xdr:col>
      <xdr:colOff>552450</xdr:colOff>
      <xdr:row>1</xdr:row>
      <xdr:rowOff>512397</xdr:rowOff>
    </xdr:to>
    <xdr:pic>
      <xdr:nvPicPr>
        <xdr:cNvPr id="179" name="Grafik 178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36800" y="527050"/>
          <a:ext cx="5461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0</xdr:colOff>
      <xdr:row>1</xdr:row>
      <xdr:rowOff>0</xdr:rowOff>
    </xdr:from>
    <xdr:to>
      <xdr:col>19</xdr:col>
      <xdr:colOff>546100</xdr:colOff>
      <xdr:row>1</xdr:row>
      <xdr:rowOff>512397</xdr:rowOff>
    </xdr:to>
    <xdr:pic>
      <xdr:nvPicPr>
        <xdr:cNvPr id="181" name="Grafik 180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65300" y="527050"/>
          <a:ext cx="5461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2</xdr:row>
      <xdr:rowOff>0</xdr:rowOff>
    </xdr:from>
    <xdr:to>
      <xdr:col>18</xdr:col>
      <xdr:colOff>538773</xdr:colOff>
      <xdr:row>2</xdr:row>
      <xdr:rowOff>517320</xdr:rowOff>
    </xdr:to>
    <xdr:pic>
      <xdr:nvPicPr>
        <xdr:cNvPr id="186" name="Grafik 185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93800" y="105410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0</xdr:colOff>
      <xdr:row>2</xdr:row>
      <xdr:rowOff>0</xdr:rowOff>
    </xdr:from>
    <xdr:to>
      <xdr:col>22</xdr:col>
      <xdr:colOff>538773</xdr:colOff>
      <xdr:row>2</xdr:row>
      <xdr:rowOff>517320</xdr:rowOff>
    </xdr:to>
    <xdr:pic>
      <xdr:nvPicPr>
        <xdr:cNvPr id="189" name="Grafik 188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67100" y="105410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0</xdr:colOff>
      <xdr:row>1</xdr:row>
      <xdr:rowOff>0</xdr:rowOff>
    </xdr:from>
    <xdr:to>
      <xdr:col>22</xdr:col>
      <xdr:colOff>546100</xdr:colOff>
      <xdr:row>1</xdr:row>
      <xdr:rowOff>512397</xdr:rowOff>
    </xdr:to>
    <xdr:pic>
      <xdr:nvPicPr>
        <xdr:cNvPr id="191" name="Grafik 190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67100" y="527050"/>
          <a:ext cx="5461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3</xdr:row>
      <xdr:rowOff>0</xdr:rowOff>
    </xdr:from>
    <xdr:to>
      <xdr:col>18</xdr:col>
      <xdr:colOff>540000</xdr:colOff>
      <xdr:row>3</xdr:row>
      <xdr:rowOff>510411</xdr:rowOff>
    </xdr:to>
    <xdr:pic>
      <xdr:nvPicPr>
        <xdr:cNvPr id="193" name="Grafik 19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93800" y="158115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0</xdr:colOff>
      <xdr:row>3</xdr:row>
      <xdr:rowOff>0</xdr:rowOff>
    </xdr:from>
    <xdr:to>
      <xdr:col>22</xdr:col>
      <xdr:colOff>540000</xdr:colOff>
      <xdr:row>3</xdr:row>
      <xdr:rowOff>510411</xdr:rowOff>
    </xdr:to>
    <xdr:pic>
      <xdr:nvPicPr>
        <xdr:cNvPr id="200" name="Grafik 199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67100" y="158115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0</xdr:colOff>
      <xdr:row>5</xdr:row>
      <xdr:rowOff>0</xdr:rowOff>
    </xdr:from>
    <xdr:to>
      <xdr:col>16</xdr:col>
      <xdr:colOff>552450</xdr:colOff>
      <xdr:row>5</xdr:row>
      <xdr:rowOff>514350</xdr:rowOff>
    </xdr:to>
    <xdr:pic>
      <xdr:nvPicPr>
        <xdr:cNvPr id="201" name="Grafik 200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0" y="2673350"/>
          <a:ext cx="55245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76201</xdr:colOff>
      <xdr:row>4</xdr:row>
      <xdr:rowOff>0</xdr:rowOff>
    </xdr:from>
    <xdr:to>
      <xdr:col>15</xdr:col>
      <xdr:colOff>619801</xdr:colOff>
      <xdr:row>4</xdr:row>
      <xdr:rowOff>508487</xdr:rowOff>
    </xdr:to>
    <xdr:pic>
      <xdr:nvPicPr>
        <xdr:cNvPr id="184" name="Grafik 183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1" y="2108200"/>
          <a:ext cx="543600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83527</xdr:colOff>
      <xdr:row>0</xdr:row>
      <xdr:rowOff>0</xdr:rowOff>
    </xdr:from>
    <xdr:to>
      <xdr:col>15</xdr:col>
      <xdr:colOff>622061</xdr:colOff>
      <xdr:row>0</xdr:row>
      <xdr:rowOff>519594</xdr:rowOff>
    </xdr:to>
    <xdr:pic>
      <xdr:nvPicPr>
        <xdr:cNvPr id="192" name="Grafik 19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94577" y="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83527</xdr:colOff>
      <xdr:row>1</xdr:row>
      <xdr:rowOff>526075</xdr:rowOff>
    </xdr:from>
    <xdr:to>
      <xdr:col>15</xdr:col>
      <xdr:colOff>622300</xdr:colOff>
      <xdr:row>2</xdr:row>
      <xdr:rowOff>516345</xdr:rowOff>
    </xdr:to>
    <xdr:pic>
      <xdr:nvPicPr>
        <xdr:cNvPr id="199" name="Grafik 198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94577" y="1053125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76201</xdr:colOff>
      <xdr:row>1</xdr:row>
      <xdr:rowOff>0</xdr:rowOff>
    </xdr:from>
    <xdr:to>
      <xdr:col>15</xdr:col>
      <xdr:colOff>622301</xdr:colOff>
      <xdr:row>1</xdr:row>
      <xdr:rowOff>512397</xdr:rowOff>
    </xdr:to>
    <xdr:pic>
      <xdr:nvPicPr>
        <xdr:cNvPr id="204" name="Grafik 203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1" y="527050"/>
          <a:ext cx="5461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76201</xdr:colOff>
      <xdr:row>3</xdr:row>
      <xdr:rowOff>0</xdr:rowOff>
    </xdr:from>
    <xdr:to>
      <xdr:col>15</xdr:col>
      <xdr:colOff>616201</xdr:colOff>
      <xdr:row>3</xdr:row>
      <xdr:rowOff>510411</xdr:rowOff>
    </xdr:to>
    <xdr:pic>
      <xdr:nvPicPr>
        <xdr:cNvPr id="205" name="Grafik 204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1" y="158115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76201</xdr:colOff>
      <xdr:row>5</xdr:row>
      <xdr:rowOff>0</xdr:rowOff>
    </xdr:from>
    <xdr:to>
      <xdr:col>15</xdr:col>
      <xdr:colOff>628651</xdr:colOff>
      <xdr:row>5</xdr:row>
      <xdr:rowOff>479914</xdr:rowOff>
    </xdr:to>
    <xdr:pic>
      <xdr:nvPicPr>
        <xdr:cNvPr id="208" name="Grafik 20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1" y="2635250"/>
          <a:ext cx="552450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28</xdr:col>
      <xdr:colOff>6349</xdr:colOff>
      <xdr:row>3</xdr:row>
      <xdr:rowOff>552450</xdr:rowOff>
    </xdr:from>
    <xdr:to>
      <xdr:col>28</xdr:col>
      <xdr:colOff>549949</xdr:colOff>
      <xdr:row>4</xdr:row>
      <xdr:rowOff>495299</xdr:rowOff>
    </xdr:to>
    <xdr:pic>
      <xdr:nvPicPr>
        <xdr:cNvPr id="229" name="Grafik 228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86599" y="2133600"/>
          <a:ext cx="543600" cy="507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39</xdr:col>
      <xdr:colOff>12699</xdr:colOff>
      <xdr:row>5</xdr:row>
      <xdr:rowOff>0</xdr:rowOff>
    </xdr:from>
    <xdr:to>
      <xdr:col>39</xdr:col>
      <xdr:colOff>556299</xdr:colOff>
      <xdr:row>5</xdr:row>
      <xdr:rowOff>508487</xdr:rowOff>
    </xdr:to>
    <xdr:pic>
      <xdr:nvPicPr>
        <xdr:cNvPr id="230" name="Grafik 229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95349" y="2673350"/>
          <a:ext cx="543600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40</xdr:col>
      <xdr:colOff>19049</xdr:colOff>
      <xdr:row>5</xdr:row>
      <xdr:rowOff>0</xdr:rowOff>
    </xdr:from>
    <xdr:to>
      <xdr:col>40</xdr:col>
      <xdr:colOff>562649</xdr:colOff>
      <xdr:row>5</xdr:row>
      <xdr:rowOff>508487</xdr:rowOff>
    </xdr:to>
    <xdr:pic>
      <xdr:nvPicPr>
        <xdr:cNvPr id="231" name="Grafik 230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11299" y="2673350"/>
          <a:ext cx="543600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28</xdr:col>
      <xdr:colOff>6349</xdr:colOff>
      <xdr:row>5</xdr:row>
      <xdr:rowOff>0</xdr:rowOff>
    </xdr:from>
    <xdr:to>
      <xdr:col>28</xdr:col>
      <xdr:colOff>552449</xdr:colOff>
      <xdr:row>5</xdr:row>
      <xdr:rowOff>479914</xdr:rowOff>
    </xdr:to>
    <xdr:pic>
      <xdr:nvPicPr>
        <xdr:cNvPr id="237" name="Grafik 23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86599" y="2673350"/>
          <a:ext cx="546100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39</xdr:col>
      <xdr:colOff>12699</xdr:colOff>
      <xdr:row>6</xdr:row>
      <xdr:rowOff>6350</xdr:rowOff>
    </xdr:from>
    <xdr:to>
      <xdr:col>39</xdr:col>
      <xdr:colOff>552449</xdr:colOff>
      <xdr:row>6</xdr:row>
      <xdr:rowOff>486264</xdr:rowOff>
    </xdr:to>
    <xdr:pic>
      <xdr:nvPicPr>
        <xdr:cNvPr id="238" name="Grafik 23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95349" y="3206750"/>
          <a:ext cx="539750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40</xdr:col>
      <xdr:colOff>12698</xdr:colOff>
      <xdr:row>6</xdr:row>
      <xdr:rowOff>6350</xdr:rowOff>
    </xdr:from>
    <xdr:to>
      <xdr:col>40</xdr:col>
      <xdr:colOff>568295</xdr:colOff>
      <xdr:row>6</xdr:row>
      <xdr:rowOff>486264</xdr:rowOff>
    </xdr:to>
    <xdr:pic>
      <xdr:nvPicPr>
        <xdr:cNvPr id="239" name="Grafik 238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04948" y="3206750"/>
          <a:ext cx="555597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6350</xdr:colOff>
      <xdr:row>6</xdr:row>
      <xdr:rowOff>0</xdr:rowOff>
    </xdr:from>
    <xdr:to>
      <xdr:col>17</xdr:col>
      <xdr:colOff>539750</xdr:colOff>
      <xdr:row>6</xdr:row>
      <xdr:rowOff>482600</xdr:rowOff>
    </xdr:to>
    <xdr:pic>
      <xdr:nvPicPr>
        <xdr:cNvPr id="190" name="Grafik 189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6600" y="3200400"/>
          <a:ext cx="533400" cy="482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565150</xdr:colOff>
      <xdr:row>4</xdr:row>
      <xdr:rowOff>0</xdr:rowOff>
    </xdr:from>
    <xdr:to>
      <xdr:col>17</xdr:col>
      <xdr:colOff>537250</xdr:colOff>
      <xdr:row>4</xdr:row>
      <xdr:rowOff>508487</xdr:rowOff>
    </xdr:to>
    <xdr:pic>
      <xdr:nvPicPr>
        <xdr:cNvPr id="275" name="Grafik 27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3900" y="2146300"/>
          <a:ext cx="543600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0</xdr:colOff>
      <xdr:row>5</xdr:row>
      <xdr:rowOff>0</xdr:rowOff>
    </xdr:from>
    <xdr:to>
      <xdr:col>17</xdr:col>
      <xdr:colOff>549321</xdr:colOff>
      <xdr:row>5</xdr:row>
      <xdr:rowOff>514350</xdr:rowOff>
    </xdr:to>
    <xdr:pic>
      <xdr:nvPicPr>
        <xdr:cNvPr id="276" name="Grafik 275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0" y="2673350"/>
          <a:ext cx="549321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552450</xdr:colOff>
      <xdr:row>7</xdr:row>
      <xdr:rowOff>517012</xdr:rowOff>
    </xdr:to>
    <xdr:pic>
      <xdr:nvPicPr>
        <xdr:cNvPr id="277" name="Grafik 276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0" y="3727450"/>
          <a:ext cx="552450" cy="5170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4</xdr:row>
      <xdr:rowOff>0</xdr:rowOff>
    </xdr:from>
    <xdr:to>
      <xdr:col>18</xdr:col>
      <xdr:colOff>549321</xdr:colOff>
      <xdr:row>4</xdr:row>
      <xdr:rowOff>501650</xdr:rowOff>
    </xdr:to>
    <xdr:pic>
      <xdr:nvPicPr>
        <xdr:cNvPr id="285" name="Grafik 284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95400" y="2146300"/>
          <a:ext cx="549321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69850</xdr:colOff>
      <xdr:row>7</xdr:row>
      <xdr:rowOff>6350</xdr:rowOff>
    </xdr:from>
    <xdr:to>
      <xdr:col>15</xdr:col>
      <xdr:colOff>625521</xdr:colOff>
      <xdr:row>7</xdr:row>
      <xdr:rowOff>508000</xdr:rowOff>
    </xdr:to>
    <xdr:pic>
      <xdr:nvPicPr>
        <xdr:cNvPr id="287" name="Grafik 286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0900" y="3733800"/>
          <a:ext cx="555671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76200</xdr:colOff>
      <xdr:row>6</xdr:row>
      <xdr:rowOff>0</xdr:rowOff>
    </xdr:from>
    <xdr:to>
      <xdr:col>15</xdr:col>
      <xdr:colOff>628650</xdr:colOff>
      <xdr:row>6</xdr:row>
      <xdr:rowOff>517012</xdr:rowOff>
    </xdr:to>
    <xdr:pic>
      <xdr:nvPicPr>
        <xdr:cNvPr id="289" name="Grafik 288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0" y="3200400"/>
          <a:ext cx="552450" cy="5170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0</xdr:colOff>
      <xdr:row>6</xdr:row>
      <xdr:rowOff>12700</xdr:rowOff>
    </xdr:from>
    <xdr:to>
      <xdr:col>16</xdr:col>
      <xdr:colOff>549321</xdr:colOff>
      <xdr:row>6</xdr:row>
      <xdr:rowOff>482600</xdr:rowOff>
    </xdr:to>
    <xdr:pic>
      <xdr:nvPicPr>
        <xdr:cNvPr id="294" name="Grafik 293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0" y="3213100"/>
          <a:ext cx="549321" cy="469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0</xdr:colOff>
      <xdr:row>7</xdr:row>
      <xdr:rowOff>0</xdr:rowOff>
    </xdr:from>
    <xdr:to>
      <xdr:col>16</xdr:col>
      <xdr:colOff>552450</xdr:colOff>
      <xdr:row>7</xdr:row>
      <xdr:rowOff>517012</xdr:rowOff>
    </xdr:to>
    <xdr:pic>
      <xdr:nvPicPr>
        <xdr:cNvPr id="295" name="Grafik 294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0" y="3727450"/>
          <a:ext cx="552450" cy="5170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6350</xdr:colOff>
      <xdr:row>7</xdr:row>
      <xdr:rowOff>6350</xdr:rowOff>
    </xdr:from>
    <xdr:to>
      <xdr:col>18</xdr:col>
      <xdr:colOff>539750</xdr:colOff>
      <xdr:row>7</xdr:row>
      <xdr:rowOff>510662</xdr:rowOff>
    </xdr:to>
    <xdr:pic>
      <xdr:nvPicPr>
        <xdr:cNvPr id="297" name="Grafik 296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0" y="3733800"/>
          <a:ext cx="533400" cy="504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5</xdr:row>
      <xdr:rowOff>6350</xdr:rowOff>
    </xdr:from>
    <xdr:to>
      <xdr:col>18</xdr:col>
      <xdr:colOff>543600</xdr:colOff>
      <xdr:row>5</xdr:row>
      <xdr:rowOff>514837</xdr:rowOff>
    </xdr:to>
    <xdr:pic>
      <xdr:nvPicPr>
        <xdr:cNvPr id="298" name="Grafik 297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95400" y="2679700"/>
          <a:ext cx="543600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6</xdr:row>
      <xdr:rowOff>6350</xdr:rowOff>
    </xdr:from>
    <xdr:to>
      <xdr:col>18</xdr:col>
      <xdr:colOff>533400</xdr:colOff>
      <xdr:row>6</xdr:row>
      <xdr:rowOff>486264</xdr:rowOff>
    </xdr:to>
    <xdr:pic>
      <xdr:nvPicPr>
        <xdr:cNvPr id="299" name="Grafik 298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95400" y="3206750"/>
          <a:ext cx="533400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0</xdr:colOff>
      <xdr:row>7</xdr:row>
      <xdr:rowOff>0</xdr:rowOff>
    </xdr:from>
    <xdr:to>
      <xdr:col>19</xdr:col>
      <xdr:colOff>533400</xdr:colOff>
      <xdr:row>7</xdr:row>
      <xdr:rowOff>504312</xdr:rowOff>
    </xdr:to>
    <xdr:pic>
      <xdr:nvPicPr>
        <xdr:cNvPr id="301" name="Grafik 300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66900" y="3727450"/>
          <a:ext cx="533400" cy="504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0</xdr:colOff>
      <xdr:row>5</xdr:row>
      <xdr:rowOff>12700</xdr:rowOff>
    </xdr:from>
    <xdr:to>
      <xdr:col>19</xdr:col>
      <xdr:colOff>543600</xdr:colOff>
      <xdr:row>5</xdr:row>
      <xdr:rowOff>521187</xdr:rowOff>
    </xdr:to>
    <xdr:pic>
      <xdr:nvPicPr>
        <xdr:cNvPr id="305" name="Grafik 30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66900" y="2686050"/>
          <a:ext cx="543600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0</xdr:colOff>
      <xdr:row>4</xdr:row>
      <xdr:rowOff>0</xdr:rowOff>
    </xdr:from>
    <xdr:to>
      <xdr:col>19</xdr:col>
      <xdr:colOff>540000</xdr:colOff>
      <xdr:row>4</xdr:row>
      <xdr:rowOff>510411</xdr:rowOff>
    </xdr:to>
    <xdr:pic>
      <xdr:nvPicPr>
        <xdr:cNvPr id="306" name="Grafik 305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66900" y="214630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0</xdr:colOff>
      <xdr:row>6</xdr:row>
      <xdr:rowOff>6350</xdr:rowOff>
    </xdr:from>
    <xdr:to>
      <xdr:col>19</xdr:col>
      <xdr:colOff>539750</xdr:colOff>
      <xdr:row>6</xdr:row>
      <xdr:rowOff>486264</xdr:rowOff>
    </xdr:to>
    <xdr:pic>
      <xdr:nvPicPr>
        <xdr:cNvPr id="307" name="Grafik 30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66900" y="3206750"/>
          <a:ext cx="539750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539750</xdr:colOff>
      <xdr:row>3</xdr:row>
      <xdr:rowOff>501650</xdr:rowOff>
    </xdr:to>
    <xdr:pic>
      <xdr:nvPicPr>
        <xdr:cNvPr id="309" name="Grafik 308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66900" y="1581150"/>
          <a:ext cx="539750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0</xdr:colOff>
      <xdr:row>7</xdr:row>
      <xdr:rowOff>0</xdr:rowOff>
    </xdr:from>
    <xdr:to>
      <xdr:col>20</xdr:col>
      <xdr:colOff>533400</xdr:colOff>
      <xdr:row>7</xdr:row>
      <xdr:rowOff>504312</xdr:rowOff>
    </xdr:to>
    <xdr:pic>
      <xdr:nvPicPr>
        <xdr:cNvPr id="310" name="Grafik 309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2050" y="3727450"/>
          <a:ext cx="533400" cy="504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7</xdr:row>
      <xdr:rowOff>0</xdr:rowOff>
    </xdr:from>
    <xdr:to>
      <xdr:col>21</xdr:col>
      <xdr:colOff>533400</xdr:colOff>
      <xdr:row>7</xdr:row>
      <xdr:rowOff>504312</xdr:rowOff>
    </xdr:to>
    <xdr:pic>
      <xdr:nvPicPr>
        <xdr:cNvPr id="311" name="Grafik 310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03550" y="3727450"/>
          <a:ext cx="533400" cy="504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0</xdr:colOff>
      <xdr:row>5</xdr:row>
      <xdr:rowOff>0</xdr:rowOff>
    </xdr:from>
    <xdr:to>
      <xdr:col>20</xdr:col>
      <xdr:colOff>543600</xdr:colOff>
      <xdr:row>5</xdr:row>
      <xdr:rowOff>508487</xdr:rowOff>
    </xdr:to>
    <xdr:pic>
      <xdr:nvPicPr>
        <xdr:cNvPr id="320" name="Grafik 319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2050" y="2673350"/>
          <a:ext cx="543600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0</xdr:colOff>
      <xdr:row>3</xdr:row>
      <xdr:rowOff>0</xdr:rowOff>
    </xdr:from>
    <xdr:to>
      <xdr:col>20</xdr:col>
      <xdr:colOff>538773</xdr:colOff>
      <xdr:row>3</xdr:row>
      <xdr:rowOff>517320</xdr:rowOff>
    </xdr:to>
    <xdr:pic>
      <xdr:nvPicPr>
        <xdr:cNvPr id="321" name="Grafik 320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2050" y="158115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0</xdr:colOff>
      <xdr:row>4</xdr:row>
      <xdr:rowOff>1</xdr:rowOff>
    </xdr:from>
    <xdr:to>
      <xdr:col>20</xdr:col>
      <xdr:colOff>540000</xdr:colOff>
      <xdr:row>4</xdr:row>
      <xdr:rowOff>501651</xdr:rowOff>
    </xdr:to>
    <xdr:pic>
      <xdr:nvPicPr>
        <xdr:cNvPr id="322" name="Grafik 321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2050" y="2146301"/>
          <a:ext cx="540000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0</xdr:colOff>
      <xdr:row>6</xdr:row>
      <xdr:rowOff>6350</xdr:rowOff>
    </xdr:from>
    <xdr:to>
      <xdr:col>20</xdr:col>
      <xdr:colOff>546100</xdr:colOff>
      <xdr:row>6</xdr:row>
      <xdr:rowOff>486264</xdr:rowOff>
    </xdr:to>
    <xdr:pic>
      <xdr:nvPicPr>
        <xdr:cNvPr id="323" name="Grafik 32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2050" y="3206750"/>
          <a:ext cx="546100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0</xdr:colOff>
      <xdr:row>2</xdr:row>
      <xdr:rowOff>6350</xdr:rowOff>
    </xdr:from>
    <xdr:to>
      <xdr:col>20</xdr:col>
      <xdr:colOff>539750</xdr:colOff>
      <xdr:row>2</xdr:row>
      <xdr:rowOff>508000</xdr:rowOff>
    </xdr:to>
    <xdr:pic>
      <xdr:nvPicPr>
        <xdr:cNvPr id="324" name="Grafik 323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2050" y="1060450"/>
          <a:ext cx="539750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5</xdr:row>
      <xdr:rowOff>0</xdr:rowOff>
    </xdr:from>
    <xdr:to>
      <xdr:col>21</xdr:col>
      <xdr:colOff>543600</xdr:colOff>
      <xdr:row>5</xdr:row>
      <xdr:rowOff>508487</xdr:rowOff>
    </xdr:to>
    <xdr:pic>
      <xdr:nvPicPr>
        <xdr:cNvPr id="330" name="Grafik 329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03550" y="2673350"/>
          <a:ext cx="543600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2</xdr:row>
      <xdr:rowOff>0</xdr:rowOff>
    </xdr:from>
    <xdr:to>
      <xdr:col>21</xdr:col>
      <xdr:colOff>546100</xdr:colOff>
      <xdr:row>2</xdr:row>
      <xdr:rowOff>512397</xdr:rowOff>
    </xdr:to>
    <xdr:pic>
      <xdr:nvPicPr>
        <xdr:cNvPr id="331" name="Grafik 330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03550" y="1054100"/>
          <a:ext cx="5461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3</xdr:row>
      <xdr:rowOff>0</xdr:rowOff>
    </xdr:from>
    <xdr:to>
      <xdr:col>21</xdr:col>
      <xdr:colOff>538773</xdr:colOff>
      <xdr:row>3</xdr:row>
      <xdr:rowOff>517320</xdr:rowOff>
    </xdr:to>
    <xdr:pic>
      <xdr:nvPicPr>
        <xdr:cNvPr id="332" name="Grafik 331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03550" y="158115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4</xdr:row>
      <xdr:rowOff>0</xdr:rowOff>
    </xdr:from>
    <xdr:to>
      <xdr:col>21</xdr:col>
      <xdr:colOff>540000</xdr:colOff>
      <xdr:row>4</xdr:row>
      <xdr:rowOff>501649</xdr:rowOff>
    </xdr:to>
    <xdr:pic>
      <xdr:nvPicPr>
        <xdr:cNvPr id="333" name="Grafik 33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03550" y="2146300"/>
          <a:ext cx="540000" cy="5016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6</xdr:row>
      <xdr:rowOff>6350</xdr:rowOff>
    </xdr:from>
    <xdr:to>
      <xdr:col>21</xdr:col>
      <xdr:colOff>539750</xdr:colOff>
      <xdr:row>6</xdr:row>
      <xdr:rowOff>486264</xdr:rowOff>
    </xdr:to>
    <xdr:pic>
      <xdr:nvPicPr>
        <xdr:cNvPr id="334" name="Grafik 333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03550" y="3206750"/>
          <a:ext cx="539750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1</xdr:row>
      <xdr:rowOff>0</xdr:rowOff>
    </xdr:from>
    <xdr:to>
      <xdr:col>21</xdr:col>
      <xdr:colOff>539750</xdr:colOff>
      <xdr:row>1</xdr:row>
      <xdr:rowOff>501650</xdr:rowOff>
    </xdr:to>
    <xdr:pic>
      <xdr:nvPicPr>
        <xdr:cNvPr id="336" name="Grafik 335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03550" y="527050"/>
          <a:ext cx="539750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29</xdr:col>
      <xdr:colOff>0</xdr:colOff>
      <xdr:row>0</xdr:row>
      <xdr:rowOff>0</xdr:rowOff>
    </xdr:from>
    <xdr:to>
      <xdr:col>29</xdr:col>
      <xdr:colOff>538773</xdr:colOff>
      <xdr:row>0</xdr:row>
      <xdr:rowOff>517320</xdr:rowOff>
    </xdr:to>
    <xdr:pic>
      <xdr:nvPicPr>
        <xdr:cNvPr id="187" name="Grafik 186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64450" y="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29</xdr:col>
      <xdr:colOff>0</xdr:colOff>
      <xdr:row>1</xdr:row>
      <xdr:rowOff>0</xdr:rowOff>
    </xdr:from>
    <xdr:to>
      <xdr:col>29</xdr:col>
      <xdr:colOff>538534</xdr:colOff>
      <xdr:row>1</xdr:row>
      <xdr:rowOff>519594</xdr:rowOff>
    </xdr:to>
    <xdr:pic>
      <xdr:nvPicPr>
        <xdr:cNvPr id="188" name="Grafik 18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64450" y="52705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29</xdr:col>
      <xdr:colOff>0</xdr:colOff>
      <xdr:row>2</xdr:row>
      <xdr:rowOff>0</xdr:rowOff>
    </xdr:from>
    <xdr:to>
      <xdr:col>29</xdr:col>
      <xdr:colOff>533400</xdr:colOff>
      <xdr:row>2</xdr:row>
      <xdr:rowOff>512397</xdr:rowOff>
    </xdr:to>
    <xdr:pic>
      <xdr:nvPicPr>
        <xdr:cNvPr id="194" name="Grafik 193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64450" y="105410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29</xdr:col>
      <xdr:colOff>0</xdr:colOff>
      <xdr:row>3</xdr:row>
      <xdr:rowOff>0</xdr:rowOff>
    </xdr:from>
    <xdr:to>
      <xdr:col>29</xdr:col>
      <xdr:colOff>540000</xdr:colOff>
      <xdr:row>3</xdr:row>
      <xdr:rowOff>510411</xdr:rowOff>
    </xdr:to>
    <xdr:pic>
      <xdr:nvPicPr>
        <xdr:cNvPr id="195" name="Grafik 194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64450" y="158115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6350</xdr:colOff>
      <xdr:row>7</xdr:row>
      <xdr:rowOff>0</xdr:rowOff>
    </xdr:from>
    <xdr:to>
      <xdr:col>23</xdr:col>
      <xdr:colOff>546100</xdr:colOff>
      <xdr:row>7</xdr:row>
      <xdr:rowOff>501650</xdr:rowOff>
    </xdr:to>
    <xdr:pic>
      <xdr:nvPicPr>
        <xdr:cNvPr id="198" name="Grafik 197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46550" y="3727450"/>
          <a:ext cx="539750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6350</xdr:colOff>
      <xdr:row>7</xdr:row>
      <xdr:rowOff>0</xdr:rowOff>
    </xdr:from>
    <xdr:to>
      <xdr:col>24</xdr:col>
      <xdr:colOff>546100</xdr:colOff>
      <xdr:row>7</xdr:row>
      <xdr:rowOff>501650</xdr:rowOff>
    </xdr:to>
    <xdr:pic>
      <xdr:nvPicPr>
        <xdr:cNvPr id="202" name="Grafik 201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49800" y="3727450"/>
          <a:ext cx="539750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577850</xdr:colOff>
      <xdr:row>7</xdr:row>
      <xdr:rowOff>0</xdr:rowOff>
    </xdr:from>
    <xdr:to>
      <xdr:col>25</xdr:col>
      <xdr:colOff>524029</xdr:colOff>
      <xdr:row>7</xdr:row>
      <xdr:rowOff>501650</xdr:rowOff>
    </xdr:to>
    <xdr:pic>
      <xdr:nvPicPr>
        <xdr:cNvPr id="203" name="Grafik 202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21300" y="3727450"/>
          <a:ext cx="530379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</xdr:col>
      <xdr:colOff>577850</xdr:colOff>
      <xdr:row>7</xdr:row>
      <xdr:rowOff>0</xdr:rowOff>
    </xdr:from>
    <xdr:to>
      <xdr:col>26</xdr:col>
      <xdr:colOff>530343</xdr:colOff>
      <xdr:row>7</xdr:row>
      <xdr:rowOff>501650</xdr:rowOff>
    </xdr:to>
    <xdr:pic>
      <xdr:nvPicPr>
        <xdr:cNvPr id="206" name="Grafik 205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05500" y="3727450"/>
          <a:ext cx="536693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26</xdr:col>
      <xdr:colOff>577850</xdr:colOff>
      <xdr:row>7</xdr:row>
      <xdr:rowOff>0</xdr:rowOff>
    </xdr:from>
    <xdr:to>
      <xdr:col>27</xdr:col>
      <xdr:colOff>536657</xdr:colOff>
      <xdr:row>7</xdr:row>
      <xdr:rowOff>501650</xdr:rowOff>
    </xdr:to>
    <xdr:pic>
      <xdr:nvPicPr>
        <xdr:cNvPr id="207" name="Grafik 206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89700" y="3727450"/>
          <a:ext cx="543007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536693</xdr:colOff>
      <xdr:row>7</xdr:row>
      <xdr:rowOff>501650</xdr:rowOff>
    </xdr:to>
    <xdr:pic>
      <xdr:nvPicPr>
        <xdr:cNvPr id="209" name="Grafik 208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80250" y="3727450"/>
          <a:ext cx="536693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28</xdr:col>
      <xdr:colOff>571501</xdr:colOff>
      <xdr:row>7</xdr:row>
      <xdr:rowOff>0</xdr:rowOff>
    </xdr:from>
    <xdr:to>
      <xdr:col>29</xdr:col>
      <xdr:colOff>539751</xdr:colOff>
      <xdr:row>7</xdr:row>
      <xdr:rowOff>501650</xdr:rowOff>
    </xdr:to>
    <xdr:pic>
      <xdr:nvPicPr>
        <xdr:cNvPr id="210" name="Grafik 209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51751" y="3727450"/>
          <a:ext cx="552450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0</xdr:colOff>
      <xdr:row>7</xdr:row>
      <xdr:rowOff>0</xdr:rowOff>
    </xdr:from>
    <xdr:to>
      <xdr:col>22</xdr:col>
      <xdr:colOff>539750</xdr:colOff>
      <xdr:row>7</xdr:row>
      <xdr:rowOff>501650</xdr:rowOff>
    </xdr:to>
    <xdr:pic>
      <xdr:nvPicPr>
        <xdr:cNvPr id="211" name="Grafik 210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68700" y="3727450"/>
          <a:ext cx="539750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0</xdr:colOff>
      <xdr:row>6</xdr:row>
      <xdr:rowOff>6350</xdr:rowOff>
    </xdr:from>
    <xdr:to>
      <xdr:col>22</xdr:col>
      <xdr:colOff>555597</xdr:colOff>
      <xdr:row>6</xdr:row>
      <xdr:rowOff>486264</xdr:rowOff>
    </xdr:to>
    <xdr:pic>
      <xdr:nvPicPr>
        <xdr:cNvPr id="213" name="Grafik 21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68700" y="3206750"/>
          <a:ext cx="555597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0</xdr:colOff>
      <xdr:row>5</xdr:row>
      <xdr:rowOff>0</xdr:rowOff>
    </xdr:from>
    <xdr:to>
      <xdr:col>22</xdr:col>
      <xdr:colOff>533400</xdr:colOff>
      <xdr:row>5</xdr:row>
      <xdr:rowOff>504312</xdr:rowOff>
    </xdr:to>
    <xdr:pic>
      <xdr:nvPicPr>
        <xdr:cNvPr id="214" name="Grafik 213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68700" y="2673350"/>
          <a:ext cx="533400" cy="504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6350</xdr:colOff>
      <xdr:row>4</xdr:row>
      <xdr:rowOff>520700</xdr:rowOff>
    </xdr:from>
    <xdr:to>
      <xdr:col>23</xdr:col>
      <xdr:colOff>549950</xdr:colOff>
      <xdr:row>5</xdr:row>
      <xdr:rowOff>502137</xdr:rowOff>
    </xdr:to>
    <xdr:pic>
      <xdr:nvPicPr>
        <xdr:cNvPr id="215" name="Grafik 21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46550" y="2667000"/>
          <a:ext cx="543600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0</xdr:colOff>
      <xdr:row>6</xdr:row>
      <xdr:rowOff>6350</xdr:rowOff>
    </xdr:from>
    <xdr:to>
      <xdr:col>23</xdr:col>
      <xdr:colOff>552450</xdr:colOff>
      <xdr:row>6</xdr:row>
      <xdr:rowOff>486264</xdr:rowOff>
    </xdr:to>
    <xdr:pic>
      <xdr:nvPicPr>
        <xdr:cNvPr id="216" name="Grafik 21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40200" y="3206750"/>
          <a:ext cx="552450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0</xdr:colOff>
      <xdr:row>3</xdr:row>
      <xdr:rowOff>558800</xdr:rowOff>
    </xdr:from>
    <xdr:to>
      <xdr:col>23</xdr:col>
      <xdr:colOff>546100</xdr:colOff>
      <xdr:row>4</xdr:row>
      <xdr:rowOff>495300</xdr:rowOff>
    </xdr:to>
    <xdr:pic>
      <xdr:nvPicPr>
        <xdr:cNvPr id="218" name="Grafik 217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40200" y="2139950"/>
          <a:ext cx="546100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1</xdr:colOff>
      <xdr:row>3</xdr:row>
      <xdr:rowOff>546101</xdr:rowOff>
    </xdr:from>
    <xdr:to>
      <xdr:col>24</xdr:col>
      <xdr:colOff>546101</xdr:colOff>
      <xdr:row>4</xdr:row>
      <xdr:rowOff>482600</xdr:rowOff>
    </xdr:to>
    <xdr:pic>
      <xdr:nvPicPr>
        <xdr:cNvPr id="219" name="Grafik 218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43451" y="2127251"/>
          <a:ext cx="546100" cy="5016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0</xdr:colOff>
      <xdr:row>5</xdr:row>
      <xdr:rowOff>0</xdr:rowOff>
    </xdr:from>
    <xdr:to>
      <xdr:col>24</xdr:col>
      <xdr:colOff>543600</xdr:colOff>
      <xdr:row>5</xdr:row>
      <xdr:rowOff>508487</xdr:rowOff>
    </xdr:to>
    <xdr:pic>
      <xdr:nvPicPr>
        <xdr:cNvPr id="220" name="Grafik 219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43450" y="2673350"/>
          <a:ext cx="543600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6350</xdr:colOff>
      <xdr:row>6</xdr:row>
      <xdr:rowOff>12700</xdr:rowOff>
    </xdr:from>
    <xdr:to>
      <xdr:col>24</xdr:col>
      <xdr:colOff>558800</xdr:colOff>
      <xdr:row>6</xdr:row>
      <xdr:rowOff>492614</xdr:rowOff>
    </xdr:to>
    <xdr:pic>
      <xdr:nvPicPr>
        <xdr:cNvPr id="221" name="Grafik 220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49800" y="3213100"/>
          <a:ext cx="552450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0</xdr:colOff>
      <xdr:row>3</xdr:row>
      <xdr:rowOff>0</xdr:rowOff>
    </xdr:from>
    <xdr:to>
      <xdr:col>24</xdr:col>
      <xdr:colOff>533400</xdr:colOff>
      <xdr:row>3</xdr:row>
      <xdr:rowOff>504312</xdr:rowOff>
    </xdr:to>
    <xdr:pic>
      <xdr:nvPicPr>
        <xdr:cNvPr id="222" name="Grafik 221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43450" y="1581150"/>
          <a:ext cx="533400" cy="504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</xdr:col>
      <xdr:colOff>1</xdr:colOff>
      <xdr:row>3</xdr:row>
      <xdr:rowOff>0</xdr:rowOff>
    </xdr:from>
    <xdr:to>
      <xdr:col>25</xdr:col>
      <xdr:colOff>540001</xdr:colOff>
      <xdr:row>3</xdr:row>
      <xdr:rowOff>510411</xdr:rowOff>
    </xdr:to>
    <xdr:pic>
      <xdr:nvPicPr>
        <xdr:cNvPr id="246" name="Grafik 245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27651" y="158115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</xdr:col>
      <xdr:colOff>1</xdr:colOff>
      <xdr:row>3</xdr:row>
      <xdr:rowOff>546100</xdr:rowOff>
    </xdr:from>
    <xdr:to>
      <xdr:col>25</xdr:col>
      <xdr:colOff>538535</xdr:colOff>
      <xdr:row>4</xdr:row>
      <xdr:rowOff>482600</xdr:rowOff>
    </xdr:to>
    <xdr:pic>
      <xdr:nvPicPr>
        <xdr:cNvPr id="247" name="Grafik 24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27651" y="2127250"/>
          <a:ext cx="538534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</xdr:col>
      <xdr:colOff>0</xdr:colOff>
      <xdr:row>5</xdr:row>
      <xdr:rowOff>0</xdr:rowOff>
    </xdr:from>
    <xdr:to>
      <xdr:col>25</xdr:col>
      <xdr:colOff>543600</xdr:colOff>
      <xdr:row>5</xdr:row>
      <xdr:rowOff>508487</xdr:rowOff>
    </xdr:to>
    <xdr:pic>
      <xdr:nvPicPr>
        <xdr:cNvPr id="248" name="Grafik 247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27650" y="2673350"/>
          <a:ext cx="543600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</xdr:col>
      <xdr:colOff>0</xdr:colOff>
      <xdr:row>6</xdr:row>
      <xdr:rowOff>6350</xdr:rowOff>
    </xdr:from>
    <xdr:to>
      <xdr:col>25</xdr:col>
      <xdr:colOff>533400</xdr:colOff>
      <xdr:row>6</xdr:row>
      <xdr:rowOff>486264</xdr:rowOff>
    </xdr:to>
    <xdr:pic>
      <xdr:nvPicPr>
        <xdr:cNvPr id="249" name="Grafik 248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27650" y="3206750"/>
          <a:ext cx="533400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</xdr:col>
      <xdr:colOff>0</xdr:colOff>
      <xdr:row>2</xdr:row>
      <xdr:rowOff>0</xdr:rowOff>
    </xdr:from>
    <xdr:to>
      <xdr:col>25</xdr:col>
      <xdr:colOff>533400</xdr:colOff>
      <xdr:row>2</xdr:row>
      <xdr:rowOff>504312</xdr:rowOff>
    </xdr:to>
    <xdr:pic>
      <xdr:nvPicPr>
        <xdr:cNvPr id="250" name="Grafik 249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27650" y="1054100"/>
          <a:ext cx="533400" cy="504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26</xdr:col>
      <xdr:colOff>6351</xdr:colOff>
      <xdr:row>2</xdr:row>
      <xdr:rowOff>0</xdr:rowOff>
    </xdr:from>
    <xdr:to>
      <xdr:col>26</xdr:col>
      <xdr:colOff>539751</xdr:colOff>
      <xdr:row>2</xdr:row>
      <xdr:rowOff>512397</xdr:rowOff>
    </xdr:to>
    <xdr:pic>
      <xdr:nvPicPr>
        <xdr:cNvPr id="251" name="Grafik 250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18201" y="105410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26</xdr:col>
      <xdr:colOff>6351</xdr:colOff>
      <xdr:row>3</xdr:row>
      <xdr:rowOff>546100</xdr:rowOff>
    </xdr:from>
    <xdr:to>
      <xdr:col>26</xdr:col>
      <xdr:colOff>546351</xdr:colOff>
      <xdr:row>4</xdr:row>
      <xdr:rowOff>482599</xdr:rowOff>
    </xdr:to>
    <xdr:pic>
      <xdr:nvPicPr>
        <xdr:cNvPr id="252" name="Grafik 251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18201" y="2127250"/>
          <a:ext cx="540000" cy="5016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26</xdr:col>
      <xdr:colOff>6351</xdr:colOff>
      <xdr:row>3</xdr:row>
      <xdr:rowOff>0</xdr:rowOff>
    </xdr:from>
    <xdr:to>
      <xdr:col>26</xdr:col>
      <xdr:colOff>544885</xdr:colOff>
      <xdr:row>3</xdr:row>
      <xdr:rowOff>519594</xdr:rowOff>
    </xdr:to>
    <xdr:pic>
      <xdr:nvPicPr>
        <xdr:cNvPr id="253" name="Grafik 25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18201" y="158115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26</xdr:col>
      <xdr:colOff>0</xdr:colOff>
      <xdr:row>5</xdr:row>
      <xdr:rowOff>0</xdr:rowOff>
    </xdr:from>
    <xdr:to>
      <xdr:col>26</xdr:col>
      <xdr:colOff>543600</xdr:colOff>
      <xdr:row>5</xdr:row>
      <xdr:rowOff>508487</xdr:rowOff>
    </xdr:to>
    <xdr:pic>
      <xdr:nvPicPr>
        <xdr:cNvPr id="254" name="Grafik 253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11850" y="2673350"/>
          <a:ext cx="543600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26</xdr:col>
      <xdr:colOff>0</xdr:colOff>
      <xdr:row>6</xdr:row>
      <xdr:rowOff>6350</xdr:rowOff>
    </xdr:from>
    <xdr:to>
      <xdr:col>26</xdr:col>
      <xdr:colOff>533400</xdr:colOff>
      <xdr:row>6</xdr:row>
      <xdr:rowOff>486264</xdr:rowOff>
    </xdr:to>
    <xdr:pic>
      <xdr:nvPicPr>
        <xdr:cNvPr id="255" name="Grafik 254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11850" y="3206750"/>
          <a:ext cx="533400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26</xdr:col>
      <xdr:colOff>0</xdr:colOff>
      <xdr:row>1</xdr:row>
      <xdr:rowOff>0</xdr:rowOff>
    </xdr:from>
    <xdr:to>
      <xdr:col>26</xdr:col>
      <xdr:colOff>533400</xdr:colOff>
      <xdr:row>1</xdr:row>
      <xdr:rowOff>504312</xdr:rowOff>
    </xdr:to>
    <xdr:pic>
      <xdr:nvPicPr>
        <xdr:cNvPr id="256" name="Grafik 255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11850" y="527050"/>
          <a:ext cx="533400" cy="504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6351</xdr:colOff>
      <xdr:row>5</xdr:row>
      <xdr:rowOff>0</xdr:rowOff>
    </xdr:from>
    <xdr:to>
      <xdr:col>15</xdr:col>
      <xdr:colOff>3851</xdr:colOff>
      <xdr:row>5</xdr:row>
      <xdr:rowOff>508487</xdr:rowOff>
    </xdr:to>
    <xdr:pic>
      <xdr:nvPicPr>
        <xdr:cNvPr id="265" name="Grafik 26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71301" y="2673350"/>
          <a:ext cx="543600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13677</xdr:colOff>
      <xdr:row>1</xdr:row>
      <xdr:rowOff>0</xdr:rowOff>
    </xdr:from>
    <xdr:to>
      <xdr:col>15</xdr:col>
      <xdr:colOff>6111</xdr:colOff>
      <xdr:row>1</xdr:row>
      <xdr:rowOff>519594</xdr:rowOff>
    </xdr:to>
    <xdr:pic>
      <xdr:nvPicPr>
        <xdr:cNvPr id="266" name="Grafik 26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78627" y="52705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13677</xdr:colOff>
      <xdr:row>2</xdr:row>
      <xdr:rowOff>526075</xdr:rowOff>
    </xdr:from>
    <xdr:to>
      <xdr:col>15</xdr:col>
      <xdr:colOff>6350</xdr:colOff>
      <xdr:row>3</xdr:row>
      <xdr:rowOff>516345</xdr:rowOff>
    </xdr:to>
    <xdr:pic>
      <xdr:nvPicPr>
        <xdr:cNvPr id="269" name="Grafik 268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78627" y="1580175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6351</xdr:colOff>
      <xdr:row>2</xdr:row>
      <xdr:rowOff>0</xdr:rowOff>
    </xdr:from>
    <xdr:to>
      <xdr:col>15</xdr:col>
      <xdr:colOff>6351</xdr:colOff>
      <xdr:row>2</xdr:row>
      <xdr:rowOff>512397</xdr:rowOff>
    </xdr:to>
    <xdr:pic>
      <xdr:nvPicPr>
        <xdr:cNvPr id="270" name="Grafik 269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71301" y="1054100"/>
          <a:ext cx="5461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6351</xdr:colOff>
      <xdr:row>3</xdr:row>
      <xdr:rowOff>527050</xdr:rowOff>
    </xdr:from>
    <xdr:to>
      <xdr:col>15</xdr:col>
      <xdr:colOff>251</xdr:colOff>
      <xdr:row>4</xdr:row>
      <xdr:rowOff>472311</xdr:rowOff>
    </xdr:to>
    <xdr:pic>
      <xdr:nvPicPr>
        <xdr:cNvPr id="271" name="Grafik 270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71301" y="210820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6351</xdr:colOff>
      <xdr:row>6</xdr:row>
      <xdr:rowOff>0</xdr:rowOff>
    </xdr:from>
    <xdr:to>
      <xdr:col>15</xdr:col>
      <xdr:colOff>12701</xdr:colOff>
      <xdr:row>6</xdr:row>
      <xdr:rowOff>479914</xdr:rowOff>
    </xdr:to>
    <xdr:pic>
      <xdr:nvPicPr>
        <xdr:cNvPr id="272" name="Grafik 271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71301" y="3200400"/>
          <a:ext cx="552450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6350</xdr:colOff>
      <xdr:row>7</xdr:row>
      <xdr:rowOff>0</xdr:rowOff>
    </xdr:from>
    <xdr:to>
      <xdr:col>15</xdr:col>
      <xdr:colOff>12700</xdr:colOff>
      <xdr:row>7</xdr:row>
      <xdr:rowOff>517012</xdr:rowOff>
    </xdr:to>
    <xdr:pic>
      <xdr:nvPicPr>
        <xdr:cNvPr id="274" name="Grafik 273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71300" y="3727450"/>
          <a:ext cx="552450" cy="5170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0</xdr:row>
      <xdr:rowOff>0</xdr:rowOff>
    </xdr:from>
    <xdr:to>
      <xdr:col>15</xdr:col>
      <xdr:colOff>9571</xdr:colOff>
      <xdr:row>0</xdr:row>
      <xdr:rowOff>501650</xdr:rowOff>
    </xdr:to>
    <xdr:pic>
      <xdr:nvPicPr>
        <xdr:cNvPr id="279" name="Grafik 278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64950" y="0"/>
          <a:ext cx="555671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27</xdr:col>
      <xdr:colOff>6351</xdr:colOff>
      <xdr:row>1</xdr:row>
      <xdr:rowOff>0</xdr:rowOff>
    </xdr:from>
    <xdr:to>
      <xdr:col>27</xdr:col>
      <xdr:colOff>545124</xdr:colOff>
      <xdr:row>1</xdr:row>
      <xdr:rowOff>517320</xdr:rowOff>
    </xdr:to>
    <xdr:pic>
      <xdr:nvPicPr>
        <xdr:cNvPr id="212" name="Grafik 211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2401" y="527050"/>
          <a:ext cx="538773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27</xdr:col>
      <xdr:colOff>6351</xdr:colOff>
      <xdr:row>2</xdr:row>
      <xdr:rowOff>0</xdr:rowOff>
    </xdr:from>
    <xdr:to>
      <xdr:col>27</xdr:col>
      <xdr:colOff>544885</xdr:colOff>
      <xdr:row>2</xdr:row>
      <xdr:rowOff>519594</xdr:rowOff>
    </xdr:to>
    <xdr:pic>
      <xdr:nvPicPr>
        <xdr:cNvPr id="217" name="Grafik 2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2401" y="105410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27</xdr:col>
      <xdr:colOff>6351</xdr:colOff>
      <xdr:row>3</xdr:row>
      <xdr:rowOff>0</xdr:rowOff>
    </xdr:from>
    <xdr:to>
      <xdr:col>27</xdr:col>
      <xdr:colOff>546351</xdr:colOff>
      <xdr:row>3</xdr:row>
      <xdr:rowOff>510411</xdr:rowOff>
    </xdr:to>
    <xdr:pic>
      <xdr:nvPicPr>
        <xdr:cNvPr id="223" name="Grafik 22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2401" y="158115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27</xdr:col>
      <xdr:colOff>6351</xdr:colOff>
      <xdr:row>3</xdr:row>
      <xdr:rowOff>546100</xdr:rowOff>
    </xdr:from>
    <xdr:to>
      <xdr:col>27</xdr:col>
      <xdr:colOff>539751</xdr:colOff>
      <xdr:row>4</xdr:row>
      <xdr:rowOff>495299</xdr:rowOff>
    </xdr:to>
    <xdr:pic>
      <xdr:nvPicPr>
        <xdr:cNvPr id="224" name="Grafik 223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2401" y="2127250"/>
          <a:ext cx="533400" cy="5143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27</xdr:col>
      <xdr:colOff>0</xdr:colOff>
      <xdr:row>5</xdr:row>
      <xdr:rowOff>0</xdr:rowOff>
    </xdr:from>
    <xdr:to>
      <xdr:col>27</xdr:col>
      <xdr:colOff>543600</xdr:colOff>
      <xdr:row>5</xdr:row>
      <xdr:rowOff>508487</xdr:rowOff>
    </xdr:to>
    <xdr:pic>
      <xdr:nvPicPr>
        <xdr:cNvPr id="225" name="Grafik 22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96050" y="2673350"/>
          <a:ext cx="543600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27</xdr:col>
      <xdr:colOff>0</xdr:colOff>
      <xdr:row>6</xdr:row>
      <xdr:rowOff>6350</xdr:rowOff>
    </xdr:from>
    <xdr:to>
      <xdr:col>27</xdr:col>
      <xdr:colOff>539750</xdr:colOff>
      <xdr:row>6</xdr:row>
      <xdr:rowOff>486264</xdr:rowOff>
    </xdr:to>
    <xdr:pic>
      <xdr:nvPicPr>
        <xdr:cNvPr id="226" name="Grafik 22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96050" y="3206750"/>
          <a:ext cx="539750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27</xdr:col>
      <xdr:colOff>0</xdr:colOff>
      <xdr:row>0</xdr:row>
      <xdr:rowOff>0</xdr:rowOff>
    </xdr:from>
    <xdr:to>
      <xdr:col>27</xdr:col>
      <xdr:colOff>533400</xdr:colOff>
      <xdr:row>0</xdr:row>
      <xdr:rowOff>504312</xdr:rowOff>
    </xdr:to>
    <xdr:pic>
      <xdr:nvPicPr>
        <xdr:cNvPr id="227" name="Grafik 226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96050" y="0"/>
          <a:ext cx="533400" cy="504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6349</xdr:colOff>
      <xdr:row>0</xdr:row>
      <xdr:rowOff>0</xdr:rowOff>
    </xdr:from>
    <xdr:to>
      <xdr:col>30</xdr:col>
      <xdr:colOff>533400</xdr:colOff>
      <xdr:row>0</xdr:row>
      <xdr:rowOff>517320</xdr:rowOff>
    </xdr:to>
    <xdr:pic>
      <xdr:nvPicPr>
        <xdr:cNvPr id="243" name="Grafik 242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61349" y="0"/>
          <a:ext cx="527051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6349</xdr:colOff>
      <xdr:row>2</xdr:row>
      <xdr:rowOff>0</xdr:rowOff>
    </xdr:from>
    <xdr:to>
      <xdr:col>30</xdr:col>
      <xdr:colOff>544883</xdr:colOff>
      <xdr:row>2</xdr:row>
      <xdr:rowOff>519594</xdr:rowOff>
    </xdr:to>
    <xdr:pic>
      <xdr:nvPicPr>
        <xdr:cNvPr id="278" name="Grafik 27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61349" y="105410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6349</xdr:colOff>
      <xdr:row>3</xdr:row>
      <xdr:rowOff>0</xdr:rowOff>
    </xdr:from>
    <xdr:to>
      <xdr:col>30</xdr:col>
      <xdr:colOff>539749</xdr:colOff>
      <xdr:row>3</xdr:row>
      <xdr:rowOff>512397</xdr:rowOff>
    </xdr:to>
    <xdr:pic>
      <xdr:nvPicPr>
        <xdr:cNvPr id="280" name="Grafik 279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61349" y="158115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6349</xdr:colOff>
      <xdr:row>3</xdr:row>
      <xdr:rowOff>546100</xdr:rowOff>
    </xdr:from>
    <xdr:to>
      <xdr:col>30</xdr:col>
      <xdr:colOff>546349</xdr:colOff>
      <xdr:row>4</xdr:row>
      <xdr:rowOff>488949</xdr:rowOff>
    </xdr:to>
    <xdr:pic>
      <xdr:nvPicPr>
        <xdr:cNvPr id="281" name="Grafik 280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61349" y="2127250"/>
          <a:ext cx="540000" cy="507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19048</xdr:colOff>
      <xdr:row>5</xdr:row>
      <xdr:rowOff>0</xdr:rowOff>
    </xdr:from>
    <xdr:to>
      <xdr:col>30</xdr:col>
      <xdr:colOff>539750</xdr:colOff>
      <xdr:row>5</xdr:row>
      <xdr:rowOff>508487</xdr:rowOff>
    </xdr:to>
    <xdr:pic>
      <xdr:nvPicPr>
        <xdr:cNvPr id="282" name="Grafik 281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74048" y="2673350"/>
          <a:ext cx="520702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12698</xdr:colOff>
      <xdr:row>6</xdr:row>
      <xdr:rowOff>0</xdr:rowOff>
    </xdr:from>
    <xdr:to>
      <xdr:col>30</xdr:col>
      <xdr:colOff>539750</xdr:colOff>
      <xdr:row>6</xdr:row>
      <xdr:rowOff>479914</xdr:rowOff>
    </xdr:to>
    <xdr:pic>
      <xdr:nvPicPr>
        <xdr:cNvPr id="283" name="Grafik 28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67698" y="3200400"/>
          <a:ext cx="527052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6350</xdr:colOff>
      <xdr:row>1</xdr:row>
      <xdr:rowOff>0</xdr:rowOff>
    </xdr:from>
    <xdr:to>
      <xdr:col>30</xdr:col>
      <xdr:colOff>546780</xdr:colOff>
      <xdr:row>1</xdr:row>
      <xdr:rowOff>501650</xdr:rowOff>
    </xdr:to>
    <xdr:pic>
      <xdr:nvPicPr>
        <xdr:cNvPr id="286" name="Grafik 285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61350" y="527050"/>
          <a:ext cx="540430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28</xdr:col>
      <xdr:colOff>0</xdr:colOff>
      <xdr:row>6</xdr:row>
      <xdr:rowOff>0</xdr:rowOff>
    </xdr:from>
    <xdr:to>
      <xdr:col>28</xdr:col>
      <xdr:colOff>533400</xdr:colOff>
      <xdr:row>6</xdr:row>
      <xdr:rowOff>504312</xdr:rowOff>
    </xdr:to>
    <xdr:pic>
      <xdr:nvPicPr>
        <xdr:cNvPr id="291" name="Grafik 290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80250" y="3200400"/>
          <a:ext cx="533400" cy="504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29</xdr:col>
      <xdr:colOff>0</xdr:colOff>
      <xdr:row>5</xdr:row>
      <xdr:rowOff>0</xdr:rowOff>
    </xdr:from>
    <xdr:to>
      <xdr:col>29</xdr:col>
      <xdr:colOff>543600</xdr:colOff>
      <xdr:row>5</xdr:row>
      <xdr:rowOff>508487</xdr:rowOff>
    </xdr:to>
    <xdr:pic>
      <xdr:nvPicPr>
        <xdr:cNvPr id="292" name="Grafik 291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64450" y="2673350"/>
          <a:ext cx="543600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29</xdr:col>
      <xdr:colOff>0</xdr:colOff>
      <xdr:row>6</xdr:row>
      <xdr:rowOff>0</xdr:rowOff>
    </xdr:from>
    <xdr:to>
      <xdr:col>29</xdr:col>
      <xdr:colOff>546100</xdr:colOff>
      <xdr:row>6</xdr:row>
      <xdr:rowOff>479914</xdr:rowOff>
    </xdr:to>
    <xdr:pic>
      <xdr:nvPicPr>
        <xdr:cNvPr id="293" name="Grafik 29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64450" y="3200400"/>
          <a:ext cx="546100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29</xdr:col>
      <xdr:colOff>0</xdr:colOff>
      <xdr:row>3</xdr:row>
      <xdr:rowOff>552450</xdr:rowOff>
    </xdr:from>
    <xdr:to>
      <xdr:col>29</xdr:col>
      <xdr:colOff>533400</xdr:colOff>
      <xdr:row>4</xdr:row>
      <xdr:rowOff>488950</xdr:rowOff>
    </xdr:to>
    <xdr:pic>
      <xdr:nvPicPr>
        <xdr:cNvPr id="300" name="Grafik 299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64450" y="2133600"/>
          <a:ext cx="533400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0</xdr:colOff>
      <xdr:row>7</xdr:row>
      <xdr:rowOff>0</xdr:rowOff>
    </xdr:from>
    <xdr:to>
      <xdr:col>30</xdr:col>
      <xdr:colOff>533181</xdr:colOff>
      <xdr:row>7</xdr:row>
      <xdr:rowOff>504312</xdr:rowOff>
    </xdr:to>
    <xdr:pic>
      <xdr:nvPicPr>
        <xdr:cNvPr id="303" name="Grafik 302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0" y="3727450"/>
          <a:ext cx="533181" cy="504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31</xdr:col>
      <xdr:colOff>0</xdr:colOff>
      <xdr:row>0</xdr:row>
      <xdr:rowOff>0</xdr:rowOff>
    </xdr:from>
    <xdr:to>
      <xdr:col>31</xdr:col>
      <xdr:colOff>533400</xdr:colOff>
      <xdr:row>0</xdr:row>
      <xdr:rowOff>512397</xdr:rowOff>
    </xdr:to>
    <xdr:pic>
      <xdr:nvPicPr>
        <xdr:cNvPr id="232" name="Grafik 231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39200" y="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0</xdr:row>
      <xdr:rowOff>0</xdr:rowOff>
    </xdr:from>
    <xdr:to>
      <xdr:col>32</xdr:col>
      <xdr:colOff>533400</xdr:colOff>
      <xdr:row>0</xdr:row>
      <xdr:rowOff>512397</xdr:rowOff>
    </xdr:to>
    <xdr:pic>
      <xdr:nvPicPr>
        <xdr:cNvPr id="233" name="Grafik 23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23400" y="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33</xdr:col>
      <xdr:colOff>0</xdr:colOff>
      <xdr:row>0</xdr:row>
      <xdr:rowOff>0</xdr:rowOff>
    </xdr:from>
    <xdr:to>
      <xdr:col>33</xdr:col>
      <xdr:colOff>533400</xdr:colOff>
      <xdr:row>0</xdr:row>
      <xdr:rowOff>512397</xdr:rowOff>
    </xdr:to>
    <xdr:pic>
      <xdr:nvPicPr>
        <xdr:cNvPr id="234" name="Grafik 233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26650" y="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34</xdr:col>
      <xdr:colOff>0</xdr:colOff>
      <xdr:row>0</xdr:row>
      <xdr:rowOff>0</xdr:rowOff>
    </xdr:from>
    <xdr:to>
      <xdr:col>34</xdr:col>
      <xdr:colOff>533400</xdr:colOff>
      <xdr:row>0</xdr:row>
      <xdr:rowOff>512397</xdr:rowOff>
    </xdr:to>
    <xdr:pic>
      <xdr:nvPicPr>
        <xdr:cNvPr id="235" name="Grafik 234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17200" y="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35</xdr:col>
      <xdr:colOff>0</xdr:colOff>
      <xdr:row>0</xdr:row>
      <xdr:rowOff>0</xdr:rowOff>
    </xdr:from>
    <xdr:to>
      <xdr:col>35</xdr:col>
      <xdr:colOff>533400</xdr:colOff>
      <xdr:row>0</xdr:row>
      <xdr:rowOff>512397</xdr:rowOff>
    </xdr:to>
    <xdr:pic>
      <xdr:nvPicPr>
        <xdr:cNvPr id="240" name="Grafik 239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53800" y="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533400</xdr:colOff>
      <xdr:row>0</xdr:row>
      <xdr:rowOff>512397</xdr:rowOff>
    </xdr:to>
    <xdr:pic>
      <xdr:nvPicPr>
        <xdr:cNvPr id="241" name="Grafik 240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57050" y="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37</xdr:col>
      <xdr:colOff>0</xdr:colOff>
      <xdr:row>0</xdr:row>
      <xdr:rowOff>0</xdr:rowOff>
    </xdr:from>
    <xdr:to>
      <xdr:col>37</xdr:col>
      <xdr:colOff>533400</xdr:colOff>
      <xdr:row>0</xdr:row>
      <xdr:rowOff>512397</xdr:rowOff>
    </xdr:to>
    <xdr:pic>
      <xdr:nvPicPr>
        <xdr:cNvPr id="242" name="Grafik 241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7600" y="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47</xdr:col>
      <xdr:colOff>133350</xdr:colOff>
      <xdr:row>8</xdr:row>
      <xdr:rowOff>82550</xdr:rowOff>
    </xdr:from>
    <xdr:to>
      <xdr:col>47</xdr:col>
      <xdr:colOff>666750</xdr:colOff>
      <xdr:row>9</xdr:row>
      <xdr:rowOff>67897</xdr:rowOff>
    </xdr:to>
    <xdr:pic>
      <xdr:nvPicPr>
        <xdr:cNvPr id="245" name="Grafik 244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67550" y="433705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6350</xdr:colOff>
      <xdr:row>5</xdr:row>
      <xdr:rowOff>19050</xdr:rowOff>
    </xdr:from>
    <xdr:ext cx="977899" cy="508487"/>
    <xdr:pic>
      <xdr:nvPicPr>
        <xdr:cNvPr id="263" name="Grafik 262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0" y="2692400"/>
          <a:ext cx="977899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13676</xdr:colOff>
      <xdr:row>1</xdr:row>
      <xdr:rowOff>6350</xdr:rowOff>
    </xdr:from>
    <xdr:ext cx="989623" cy="519594"/>
    <xdr:pic>
      <xdr:nvPicPr>
        <xdr:cNvPr id="264" name="Grafik 26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76" y="533400"/>
          <a:ext cx="989623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13677</xdr:colOff>
      <xdr:row>3</xdr:row>
      <xdr:rowOff>11724</xdr:rowOff>
    </xdr:from>
    <xdr:ext cx="976923" cy="540726"/>
    <xdr:pic>
      <xdr:nvPicPr>
        <xdr:cNvPr id="267" name="Grafik 266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77" y="1592874"/>
          <a:ext cx="976923" cy="5407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6350</xdr:colOff>
      <xdr:row>2</xdr:row>
      <xdr:rowOff>6350</xdr:rowOff>
    </xdr:from>
    <xdr:ext cx="984250" cy="512397"/>
    <xdr:pic>
      <xdr:nvPicPr>
        <xdr:cNvPr id="268" name="Grafik 267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0" y="1060450"/>
          <a:ext cx="98425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6350</xdr:colOff>
      <xdr:row>4</xdr:row>
      <xdr:rowOff>0</xdr:rowOff>
    </xdr:from>
    <xdr:ext cx="984249" cy="510411"/>
    <xdr:pic>
      <xdr:nvPicPr>
        <xdr:cNvPr id="273" name="Grafik 27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0" y="2146300"/>
          <a:ext cx="984249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6351</xdr:colOff>
      <xdr:row>6</xdr:row>
      <xdr:rowOff>31750</xdr:rowOff>
    </xdr:from>
    <xdr:ext cx="977899" cy="479914"/>
    <xdr:pic>
      <xdr:nvPicPr>
        <xdr:cNvPr id="284" name="Grafik 283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1" y="3232150"/>
          <a:ext cx="977899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6350</xdr:colOff>
      <xdr:row>7</xdr:row>
      <xdr:rowOff>12700</xdr:rowOff>
    </xdr:from>
    <xdr:ext cx="977899" cy="517012"/>
    <xdr:pic>
      <xdr:nvPicPr>
        <xdr:cNvPr id="288" name="Grafik 287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0" y="3740150"/>
          <a:ext cx="977899" cy="5170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19050</xdr:rowOff>
    </xdr:from>
    <xdr:ext cx="996950" cy="552450"/>
    <xdr:pic>
      <xdr:nvPicPr>
        <xdr:cNvPr id="290" name="Grafik 289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996950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31</xdr:col>
      <xdr:colOff>0</xdr:colOff>
      <xdr:row>7</xdr:row>
      <xdr:rowOff>0</xdr:rowOff>
    </xdr:from>
    <xdr:to>
      <xdr:col>31</xdr:col>
      <xdr:colOff>533181</xdr:colOff>
      <xdr:row>7</xdr:row>
      <xdr:rowOff>504312</xdr:rowOff>
    </xdr:to>
    <xdr:pic>
      <xdr:nvPicPr>
        <xdr:cNvPr id="296" name="Grafik 295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32850" y="3727450"/>
          <a:ext cx="533181" cy="504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6</xdr:row>
      <xdr:rowOff>0</xdr:rowOff>
    </xdr:from>
    <xdr:to>
      <xdr:col>32</xdr:col>
      <xdr:colOff>533181</xdr:colOff>
      <xdr:row>6</xdr:row>
      <xdr:rowOff>504312</xdr:rowOff>
    </xdr:to>
    <xdr:pic>
      <xdr:nvPicPr>
        <xdr:cNvPr id="302" name="Grafik 301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17050" y="3200400"/>
          <a:ext cx="533181" cy="504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33</xdr:col>
      <xdr:colOff>0</xdr:colOff>
      <xdr:row>5</xdr:row>
      <xdr:rowOff>0</xdr:rowOff>
    </xdr:from>
    <xdr:to>
      <xdr:col>33</xdr:col>
      <xdr:colOff>533181</xdr:colOff>
      <xdr:row>5</xdr:row>
      <xdr:rowOff>504312</xdr:rowOff>
    </xdr:to>
    <xdr:pic>
      <xdr:nvPicPr>
        <xdr:cNvPr id="304" name="Grafik 303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20300" y="2673350"/>
          <a:ext cx="533181" cy="504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34</xdr:col>
      <xdr:colOff>0</xdr:colOff>
      <xdr:row>4</xdr:row>
      <xdr:rowOff>0</xdr:rowOff>
    </xdr:from>
    <xdr:to>
      <xdr:col>34</xdr:col>
      <xdr:colOff>533181</xdr:colOff>
      <xdr:row>4</xdr:row>
      <xdr:rowOff>504312</xdr:rowOff>
    </xdr:to>
    <xdr:pic>
      <xdr:nvPicPr>
        <xdr:cNvPr id="312" name="Grafik 311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10850" y="2146300"/>
          <a:ext cx="533181" cy="504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35</xdr:col>
      <xdr:colOff>0</xdr:colOff>
      <xdr:row>3</xdr:row>
      <xdr:rowOff>0</xdr:rowOff>
    </xdr:from>
    <xdr:to>
      <xdr:col>35</xdr:col>
      <xdr:colOff>533181</xdr:colOff>
      <xdr:row>3</xdr:row>
      <xdr:rowOff>504312</xdr:rowOff>
    </xdr:to>
    <xdr:pic>
      <xdr:nvPicPr>
        <xdr:cNvPr id="314" name="Grafik 313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47450" y="1581150"/>
          <a:ext cx="533181" cy="504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36</xdr:col>
      <xdr:colOff>0</xdr:colOff>
      <xdr:row>2</xdr:row>
      <xdr:rowOff>0</xdr:rowOff>
    </xdr:from>
    <xdr:to>
      <xdr:col>36</xdr:col>
      <xdr:colOff>533181</xdr:colOff>
      <xdr:row>2</xdr:row>
      <xdr:rowOff>504312</xdr:rowOff>
    </xdr:to>
    <xdr:pic>
      <xdr:nvPicPr>
        <xdr:cNvPr id="315" name="Grafik 314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50700" y="1054100"/>
          <a:ext cx="533181" cy="504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37</xdr:col>
      <xdr:colOff>0</xdr:colOff>
      <xdr:row>1</xdr:row>
      <xdr:rowOff>0</xdr:rowOff>
    </xdr:from>
    <xdr:to>
      <xdr:col>37</xdr:col>
      <xdr:colOff>533181</xdr:colOff>
      <xdr:row>1</xdr:row>
      <xdr:rowOff>504312</xdr:rowOff>
    </xdr:to>
    <xdr:pic>
      <xdr:nvPicPr>
        <xdr:cNvPr id="317" name="Grafik 316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0" y="527050"/>
          <a:ext cx="533181" cy="504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31</xdr:col>
      <xdr:colOff>0</xdr:colOff>
      <xdr:row>1</xdr:row>
      <xdr:rowOff>0</xdr:rowOff>
    </xdr:from>
    <xdr:to>
      <xdr:col>31</xdr:col>
      <xdr:colOff>527051</xdr:colOff>
      <xdr:row>1</xdr:row>
      <xdr:rowOff>517320</xdr:rowOff>
    </xdr:to>
    <xdr:pic>
      <xdr:nvPicPr>
        <xdr:cNvPr id="343" name="Grafik 342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32850" y="527050"/>
          <a:ext cx="527051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31</xdr:col>
      <xdr:colOff>0</xdr:colOff>
      <xdr:row>3</xdr:row>
      <xdr:rowOff>0</xdr:rowOff>
    </xdr:from>
    <xdr:to>
      <xdr:col>31</xdr:col>
      <xdr:colOff>538534</xdr:colOff>
      <xdr:row>3</xdr:row>
      <xdr:rowOff>519594</xdr:rowOff>
    </xdr:to>
    <xdr:pic>
      <xdr:nvPicPr>
        <xdr:cNvPr id="344" name="Grafik 34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32850" y="158115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31</xdr:col>
      <xdr:colOff>1</xdr:colOff>
      <xdr:row>2</xdr:row>
      <xdr:rowOff>0</xdr:rowOff>
    </xdr:from>
    <xdr:to>
      <xdr:col>31</xdr:col>
      <xdr:colOff>540431</xdr:colOff>
      <xdr:row>2</xdr:row>
      <xdr:rowOff>501650</xdr:rowOff>
    </xdr:to>
    <xdr:pic>
      <xdr:nvPicPr>
        <xdr:cNvPr id="349" name="Grafik 348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32851" y="1054100"/>
          <a:ext cx="540430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31</xdr:col>
      <xdr:colOff>0</xdr:colOff>
      <xdr:row>4</xdr:row>
      <xdr:rowOff>0</xdr:rowOff>
    </xdr:from>
    <xdr:to>
      <xdr:col>31</xdr:col>
      <xdr:colOff>540000</xdr:colOff>
      <xdr:row>4</xdr:row>
      <xdr:rowOff>507999</xdr:rowOff>
    </xdr:to>
    <xdr:pic>
      <xdr:nvPicPr>
        <xdr:cNvPr id="350" name="Grafik 349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32850" y="2146300"/>
          <a:ext cx="540000" cy="507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31</xdr:col>
      <xdr:colOff>12699</xdr:colOff>
      <xdr:row>5</xdr:row>
      <xdr:rowOff>19050</xdr:rowOff>
    </xdr:from>
    <xdr:to>
      <xdr:col>31</xdr:col>
      <xdr:colOff>533401</xdr:colOff>
      <xdr:row>6</xdr:row>
      <xdr:rowOff>487</xdr:rowOff>
    </xdr:to>
    <xdr:pic>
      <xdr:nvPicPr>
        <xdr:cNvPr id="351" name="Grafik 350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45549" y="2692400"/>
          <a:ext cx="520702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31</xdr:col>
      <xdr:colOff>6349</xdr:colOff>
      <xdr:row>6</xdr:row>
      <xdr:rowOff>19050</xdr:rowOff>
    </xdr:from>
    <xdr:to>
      <xdr:col>31</xdr:col>
      <xdr:colOff>533401</xdr:colOff>
      <xdr:row>6</xdr:row>
      <xdr:rowOff>498964</xdr:rowOff>
    </xdr:to>
    <xdr:pic>
      <xdr:nvPicPr>
        <xdr:cNvPr id="352" name="Grafik 351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39199" y="3219450"/>
          <a:ext cx="527052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1</xdr:row>
      <xdr:rowOff>0</xdr:rowOff>
    </xdr:from>
    <xdr:to>
      <xdr:col>32</xdr:col>
      <xdr:colOff>527051</xdr:colOff>
      <xdr:row>1</xdr:row>
      <xdr:rowOff>517320</xdr:rowOff>
    </xdr:to>
    <xdr:pic>
      <xdr:nvPicPr>
        <xdr:cNvPr id="358" name="Grafik 357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17050" y="527050"/>
          <a:ext cx="527051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3</xdr:row>
      <xdr:rowOff>0</xdr:rowOff>
    </xdr:from>
    <xdr:to>
      <xdr:col>32</xdr:col>
      <xdr:colOff>538534</xdr:colOff>
      <xdr:row>3</xdr:row>
      <xdr:rowOff>519594</xdr:rowOff>
    </xdr:to>
    <xdr:pic>
      <xdr:nvPicPr>
        <xdr:cNvPr id="359" name="Grafik 35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17050" y="158115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1</xdr:colOff>
      <xdr:row>2</xdr:row>
      <xdr:rowOff>0</xdr:rowOff>
    </xdr:from>
    <xdr:to>
      <xdr:col>32</xdr:col>
      <xdr:colOff>540431</xdr:colOff>
      <xdr:row>2</xdr:row>
      <xdr:rowOff>501650</xdr:rowOff>
    </xdr:to>
    <xdr:pic>
      <xdr:nvPicPr>
        <xdr:cNvPr id="360" name="Grafik 359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17051" y="1054100"/>
          <a:ext cx="540430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4</xdr:row>
      <xdr:rowOff>0</xdr:rowOff>
    </xdr:from>
    <xdr:to>
      <xdr:col>32</xdr:col>
      <xdr:colOff>540000</xdr:colOff>
      <xdr:row>4</xdr:row>
      <xdr:rowOff>507999</xdr:rowOff>
    </xdr:to>
    <xdr:pic>
      <xdr:nvPicPr>
        <xdr:cNvPr id="361" name="Grafik 360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17050" y="2146300"/>
          <a:ext cx="540000" cy="507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12699</xdr:colOff>
      <xdr:row>5</xdr:row>
      <xdr:rowOff>19050</xdr:rowOff>
    </xdr:from>
    <xdr:to>
      <xdr:col>32</xdr:col>
      <xdr:colOff>533401</xdr:colOff>
      <xdr:row>6</xdr:row>
      <xdr:rowOff>487</xdr:rowOff>
    </xdr:to>
    <xdr:pic>
      <xdr:nvPicPr>
        <xdr:cNvPr id="362" name="Grafik 361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29749" y="2692400"/>
          <a:ext cx="520702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0</xdr:colOff>
      <xdr:row>7</xdr:row>
      <xdr:rowOff>6350</xdr:rowOff>
    </xdr:from>
    <xdr:to>
      <xdr:col>32</xdr:col>
      <xdr:colOff>527052</xdr:colOff>
      <xdr:row>7</xdr:row>
      <xdr:rowOff>501650</xdr:rowOff>
    </xdr:to>
    <xdr:pic>
      <xdr:nvPicPr>
        <xdr:cNvPr id="364" name="Grafik 363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17050" y="3733800"/>
          <a:ext cx="527052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33</xdr:col>
      <xdr:colOff>6350</xdr:colOff>
      <xdr:row>6</xdr:row>
      <xdr:rowOff>0</xdr:rowOff>
    </xdr:from>
    <xdr:to>
      <xdr:col>33</xdr:col>
      <xdr:colOff>527052</xdr:colOff>
      <xdr:row>6</xdr:row>
      <xdr:rowOff>508487</xdr:rowOff>
    </xdr:to>
    <xdr:pic>
      <xdr:nvPicPr>
        <xdr:cNvPr id="365" name="Grafik 36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26650" y="3200400"/>
          <a:ext cx="520702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33</xdr:col>
      <xdr:colOff>0</xdr:colOff>
      <xdr:row>7</xdr:row>
      <xdr:rowOff>6350</xdr:rowOff>
    </xdr:from>
    <xdr:to>
      <xdr:col>33</xdr:col>
      <xdr:colOff>527052</xdr:colOff>
      <xdr:row>7</xdr:row>
      <xdr:rowOff>501650</xdr:rowOff>
    </xdr:to>
    <xdr:pic>
      <xdr:nvPicPr>
        <xdr:cNvPr id="366" name="Grafik 36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20300" y="3733800"/>
          <a:ext cx="527052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33</xdr:col>
      <xdr:colOff>0</xdr:colOff>
      <xdr:row>1</xdr:row>
      <xdr:rowOff>0</xdr:rowOff>
    </xdr:from>
    <xdr:to>
      <xdr:col>33</xdr:col>
      <xdr:colOff>527051</xdr:colOff>
      <xdr:row>1</xdr:row>
      <xdr:rowOff>517320</xdr:rowOff>
    </xdr:to>
    <xdr:pic>
      <xdr:nvPicPr>
        <xdr:cNvPr id="367" name="Grafik 366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20300" y="527050"/>
          <a:ext cx="527051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33</xdr:col>
      <xdr:colOff>0</xdr:colOff>
      <xdr:row>3</xdr:row>
      <xdr:rowOff>0</xdr:rowOff>
    </xdr:from>
    <xdr:to>
      <xdr:col>33</xdr:col>
      <xdr:colOff>538534</xdr:colOff>
      <xdr:row>3</xdr:row>
      <xdr:rowOff>519594</xdr:rowOff>
    </xdr:to>
    <xdr:pic>
      <xdr:nvPicPr>
        <xdr:cNvPr id="368" name="Grafik 36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20300" y="158115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33</xdr:col>
      <xdr:colOff>1</xdr:colOff>
      <xdr:row>2</xdr:row>
      <xdr:rowOff>0</xdr:rowOff>
    </xdr:from>
    <xdr:to>
      <xdr:col>33</xdr:col>
      <xdr:colOff>540431</xdr:colOff>
      <xdr:row>2</xdr:row>
      <xdr:rowOff>501650</xdr:rowOff>
    </xdr:to>
    <xdr:pic>
      <xdr:nvPicPr>
        <xdr:cNvPr id="369" name="Grafik 368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20301" y="1054100"/>
          <a:ext cx="540430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33</xdr:col>
      <xdr:colOff>0</xdr:colOff>
      <xdr:row>4</xdr:row>
      <xdr:rowOff>0</xdr:rowOff>
    </xdr:from>
    <xdr:to>
      <xdr:col>33</xdr:col>
      <xdr:colOff>540000</xdr:colOff>
      <xdr:row>4</xdr:row>
      <xdr:rowOff>507999</xdr:rowOff>
    </xdr:to>
    <xdr:pic>
      <xdr:nvPicPr>
        <xdr:cNvPr id="370" name="Grafik 369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20300" y="2146300"/>
          <a:ext cx="540000" cy="507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34</xdr:col>
      <xdr:colOff>0</xdr:colOff>
      <xdr:row>1</xdr:row>
      <xdr:rowOff>0</xdr:rowOff>
    </xdr:from>
    <xdr:to>
      <xdr:col>34</xdr:col>
      <xdr:colOff>527051</xdr:colOff>
      <xdr:row>1</xdr:row>
      <xdr:rowOff>517320</xdr:rowOff>
    </xdr:to>
    <xdr:pic>
      <xdr:nvPicPr>
        <xdr:cNvPr id="374" name="Grafik 373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10850" y="527050"/>
          <a:ext cx="527051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34</xdr:col>
      <xdr:colOff>0</xdr:colOff>
      <xdr:row>3</xdr:row>
      <xdr:rowOff>0</xdr:rowOff>
    </xdr:from>
    <xdr:to>
      <xdr:col>34</xdr:col>
      <xdr:colOff>538534</xdr:colOff>
      <xdr:row>3</xdr:row>
      <xdr:rowOff>519594</xdr:rowOff>
    </xdr:to>
    <xdr:pic>
      <xdr:nvPicPr>
        <xdr:cNvPr id="375" name="Grafik 37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10850" y="158115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34</xdr:col>
      <xdr:colOff>1</xdr:colOff>
      <xdr:row>2</xdr:row>
      <xdr:rowOff>0</xdr:rowOff>
    </xdr:from>
    <xdr:to>
      <xdr:col>34</xdr:col>
      <xdr:colOff>540431</xdr:colOff>
      <xdr:row>2</xdr:row>
      <xdr:rowOff>501650</xdr:rowOff>
    </xdr:to>
    <xdr:pic>
      <xdr:nvPicPr>
        <xdr:cNvPr id="376" name="Grafik 375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10851" y="1054100"/>
          <a:ext cx="540430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34</xdr:col>
      <xdr:colOff>0</xdr:colOff>
      <xdr:row>5</xdr:row>
      <xdr:rowOff>0</xdr:rowOff>
    </xdr:from>
    <xdr:to>
      <xdr:col>34</xdr:col>
      <xdr:colOff>540000</xdr:colOff>
      <xdr:row>5</xdr:row>
      <xdr:rowOff>507999</xdr:rowOff>
    </xdr:to>
    <xdr:pic>
      <xdr:nvPicPr>
        <xdr:cNvPr id="377" name="Grafik 376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10850" y="2673350"/>
          <a:ext cx="540000" cy="507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34</xdr:col>
      <xdr:colOff>12699</xdr:colOff>
      <xdr:row>6</xdr:row>
      <xdr:rowOff>6350</xdr:rowOff>
    </xdr:from>
    <xdr:to>
      <xdr:col>34</xdr:col>
      <xdr:colOff>533401</xdr:colOff>
      <xdr:row>6</xdr:row>
      <xdr:rowOff>514837</xdr:rowOff>
    </xdr:to>
    <xdr:pic>
      <xdr:nvPicPr>
        <xdr:cNvPr id="378" name="Grafik 377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23549" y="3206750"/>
          <a:ext cx="520702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34</xdr:col>
      <xdr:colOff>6349</xdr:colOff>
      <xdr:row>7</xdr:row>
      <xdr:rowOff>12700</xdr:rowOff>
    </xdr:from>
    <xdr:to>
      <xdr:col>34</xdr:col>
      <xdr:colOff>533401</xdr:colOff>
      <xdr:row>7</xdr:row>
      <xdr:rowOff>508000</xdr:rowOff>
    </xdr:to>
    <xdr:pic>
      <xdr:nvPicPr>
        <xdr:cNvPr id="379" name="Grafik 378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17199" y="3740150"/>
          <a:ext cx="527052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35</xdr:col>
      <xdr:colOff>0</xdr:colOff>
      <xdr:row>1</xdr:row>
      <xdr:rowOff>0</xdr:rowOff>
    </xdr:from>
    <xdr:to>
      <xdr:col>35</xdr:col>
      <xdr:colOff>527051</xdr:colOff>
      <xdr:row>1</xdr:row>
      <xdr:rowOff>517320</xdr:rowOff>
    </xdr:to>
    <xdr:pic>
      <xdr:nvPicPr>
        <xdr:cNvPr id="382" name="Grafik 381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47450" y="527050"/>
          <a:ext cx="527051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35</xdr:col>
      <xdr:colOff>1</xdr:colOff>
      <xdr:row>2</xdr:row>
      <xdr:rowOff>0</xdr:rowOff>
    </xdr:from>
    <xdr:to>
      <xdr:col>35</xdr:col>
      <xdr:colOff>540431</xdr:colOff>
      <xdr:row>2</xdr:row>
      <xdr:rowOff>501650</xdr:rowOff>
    </xdr:to>
    <xdr:pic>
      <xdr:nvPicPr>
        <xdr:cNvPr id="383" name="Grafik 382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47451" y="1054100"/>
          <a:ext cx="540430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35</xdr:col>
      <xdr:colOff>0</xdr:colOff>
      <xdr:row>4</xdr:row>
      <xdr:rowOff>0</xdr:rowOff>
    </xdr:from>
    <xdr:to>
      <xdr:col>35</xdr:col>
      <xdr:colOff>538534</xdr:colOff>
      <xdr:row>4</xdr:row>
      <xdr:rowOff>519594</xdr:rowOff>
    </xdr:to>
    <xdr:pic>
      <xdr:nvPicPr>
        <xdr:cNvPr id="257" name="Grafik 25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47450" y="2146300"/>
          <a:ext cx="538534" cy="51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35</xdr:col>
      <xdr:colOff>0</xdr:colOff>
      <xdr:row>5</xdr:row>
      <xdr:rowOff>12700</xdr:rowOff>
    </xdr:from>
    <xdr:to>
      <xdr:col>35</xdr:col>
      <xdr:colOff>540000</xdr:colOff>
      <xdr:row>5</xdr:row>
      <xdr:rowOff>520699</xdr:rowOff>
    </xdr:to>
    <xdr:pic>
      <xdr:nvPicPr>
        <xdr:cNvPr id="258" name="Grafik 257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82350" y="2686050"/>
          <a:ext cx="540000" cy="507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35</xdr:col>
      <xdr:colOff>12699</xdr:colOff>
      <xdr:row>6</xdr:row>
      <xdr:rowOff>19050</xdr:rowOff>
    </xdr:from>
    <xdr:to>
      <xdr:col>35</xdr:col>
      <xdr:colOff>533401</xdr:colOff>
      <xdr:row>7</xdr:row>
      <xdr:rowOff>487</xdr:rowOff>
    </xdr:to>
    <xdr:pic>
      <xdr:nvPicPr>
        <xdr:cNvPr id="259" name="Grafik 258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95049" y="3219450"/>
          <a:ext cx="520702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35</xdr:col>
      <xdr:colOff>6349</xdr:colOff>
      <xdr:row>7</xdr:row>
      <xdr:rowOff>19050</xdr:rowOff>
    </xdr:from>
    <xdr:to>
      <xdr:col>35</xdr:col>
      <xdr:colOff>533401</xdr:colOff>
      <xdr:row>7</xdr:row>
      <xdr:rowOff>520700</xdr:rowOff>
    </xdr:to>
    <xdr:pic>
      <xdr:nvPicPr>
        <xdr:cNvPr id="260" name="Grafik 259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88699" y="3746500"/>
          <a:ext cx="527052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36</xdr:col>
      <xdr:colOff>0</xdr:colOff>
      <xdr:row>1</xdr:row>
      <xdr:rowOff>0</xdr:rowOff>
    </xdr:from>
    <xdr:to>
      <xdr:col>36</xdr:col>
      <xdr:colOff>527051</xdr:colOff>
      <xdr:row>1</xdr:row>
      <xdr:rowOff>517320</xdr:rowOff>
    </xdr:to>
    <xdr:pic>
      <xdr:nvPicPr>
        <xdr:cNvPr id="261" name="Grafik 260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85600" y="527050"/>
          <a:ext cx="527051" cy="517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37</xdr:col>
      <xdr:colOff>0</xdr:colOff>
      <xdr:row>2</xdr:row>
      <xdr:rowOff>0</xdr:rowOff>
    </xdr:from>
    <xdr:to>
      <xdr:col>37</xdr:col>
      <xdr:colOff>527051</xdr:colOff>
      <xdr:row>2</xdr:row>
      <xdr:rowOff>488950</xdr:rowOff>
    </xdr:to>
    <xdr:pic>
      <xdr:nvPicPr>
        <xdr:cNvPr id="308" name="Grafik 307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76150" y="1054100"/>
          <a:ext cx="527051" cy="488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36</xdr:col>
      <xdr:colOff>0</xdr:colOff>
      <xdr:row>4</xdr:row>
      <xdr:rowOff>6350</xdr:rowOff>
    </xdr:from>
    <xdr:to>
      <xdr:col>36</xdr:col>
      <xdr:colOff>538534</xdr:colOff>
      <xdr:row>4</xdr:row>
      <xdr:rowOff>513244</xdr:rowOff>
    </xdr:to>
    <xdr:pic>
      <xdr:nvPicPr>
        <xdr:cNvPr id="313" name="Grafik 3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85600" y="2152650"/>
          <a:ext cx="538534" cy="5068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36</xdr:col>
      <xdr:colOff>1</xdr:colOff>
      <xdr:row>3</xdr:row>
      <xdr:rowOff>0</xdr:rowOff>
    </xdr:from>
    <xdr:to>
      <xdr:col>36</xdr:col>
      <xdr:colOff>540431</xdr:colOff>
      <xdr:row>3</xdr:row>
      <xdr:rowOff>501650</xdr:rowOff>
    </xdr:to>
    <xdr:pic>
      <xdr:nvPicPr>
        <xdr:cNvPr id="316" name="Grafik 315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85601" y="1581150"/>
          <a:ext cx="540430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36</xdr:col>
      <xdr:colOff>0</xdr:colOff>
      <xdr:row>5</xdr:row>
      <xdr:rowOff>12700</xdr:rowOff>
    </xdr:from>
    <xdr:to>
      <xdr:col>36</xdr:col>
      <xdr:colOff>540000</xdr:colOff>
      <xdr:row>5</xdr:row>
      <xdr:rowOff>520699</xdr:rowOff>
    </xdr:to>
    <xdr:pic>
      <xdr:nvPicPr>
        <xdr:cNvPr id="318" name="Grafik 317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85600" y="2686050"/>
          <a:ext cx="540000" cy="507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36</xdr:col>
      <xdr:colOff>12699</xdr:colOff>
      <xdr:row>6</xdr:row>
      <xdr:rowOff>19050</xdr:rowOff>
    </xdr:from>
    <xdr:to>
      <xdr:col>36</xdr:col>
      <xdr:colOff>533401</xdr:colOff>
      <xdr:row>7</xdr:row>
      <xdr:rowOff>487</xdr:rowOff>
    </xdr:to>
    <xdr:pic>
      <xdr:nvPicPr>
        <xdr:cNvPr id="319" name="Grafik 318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98299" y="3219450"/>
          <a:ext cx="520702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36</xdr:col>
      <xdr:colOff>6349</xdr:colOff>
      <xdr:row>7</xdr:row>
      <xdr:rowOff>25400</xdr:rowOff>
    </xdr:from>
    <xdr:to>
      <xdr:col>36</xdr:col>
      <xdr:colOff>533401</xdr:colOff>
      <xdr:row>7</xdr:row>
      <xdr:rowOff>505314</xdr:rowOff>
    </xdr:to>
    <xdr:pic>
      <xdr:nvPicPr>
        <xdr:cNvPr id="325" name="Grafik 324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91949" y="3752850"/>
          <a:ext cx="527052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37</xdr:col>
      <xdr:colOff>0</xdr:colOff>
      <xdr:row>4</xdr:row>
      <xdr:rowOff>6350</xdr:rowOff>
    </xdr:from>
    <xdr:to>
      <xdr:col>37</xdr:col>
      <xdr:colOff>538534</xdr:colOff>
      <xdr:row>4</xdr:row>
      <xdr:rowOff>520700</xdr:rowOff>
    </xdr:to>
    <xdr:pic>
      <xdr:nvPicPr>
        <xdr:cNvPr id="337" name="Grafik 33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76150" y="2152650"/>
          <a:ext cx="538534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37</xdr:col>
      <xdr:colOff>1</xdr:colOff>
      <xdr:row>3</xdr:row>
      <xdr:rowOff>0</xdr:rowOff>
    </xdr:from>
    <xdr:to>
      <xdr:col>37</xdr:col>
      <xdr:colOff>540431</xdr:colOff>
      <xdr:row>3</xdr:row>
      <xdr:rowOff>501650</xdr:rowOff>
    </xdr:to>
    <xdr:pic>
      <xdr:nvPicPr>
        <xdr:cNvPr id="338" name="Grafik 337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76151" y="1581150"/>
          <a:ext cx="540430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37</xdr:col>
      <xdr:colOff>0</xdr:colOff>
      <xdr:row>5</xdr:row>
      <xdr:rowOff>12700</xdr:rowOff>
    </xdr:from>
    <xdr:to>
      <xdr:col>37</xdr:col>
      <xdr:colOff>540000</xdr:colOff>
      <xdr:row>5</xdr:row>
      <xdr:rowOff>520700</xdr:rowOff>
    </xdr:to>
    <xdr:pic>
      <xdr:nvPicPr>
        <xdr:cNvPr id="339" name="Grafik 338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76150" y="2686050"/>
          <a:ext cx="540000" cy="50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37</xdr:col>
      <xdr:colOff>12699</xdr:colOff>
      <xdr:row>6</xdr:row>
      <xdr:rowOff>19050</xdr:rowOff>
    </xdr:from>
    <xdr:to>
      <xdr:col>37</xdr:col>
      <xdr:colOff>533401</xdr:colOff>
      <xdr:row>7</xdr:row>
      <xdr:rowOff>487</xdr:rowOff>
    </xdr:to>
    <xdr:pic>
      <xdr:nvPicPr>
        <xdr:cNvPr id="340" name="Grafik 339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88849" y="3219450"/>
          <a:ext cx="520702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37</xdr:col>
      <xdr:colOff>6349</xdr:colOff>
      <xdr:row>7</xdr:row>
      <xdr:rowOff>19050</xdr:rowOff>
    </xdr:from>
    <xdr:to>
      <xdr:col>37</xdr:col>
      <xdr:colOff>533401</xdr:colOff>
      <xdr:row>7</xdr:row>
      <xdr:rowOff>498964</xdr:rowOff>
    </xdr:to>
    <xdr:pic>
      <xdr:nvPicPr>
        <xdr:cNvPr id="341" name="Grafik 340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82499" y="3746500"/>
          <a:ext cx="527052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38</xdr:col>
      <xdr:colOff>0</xdr:colOff>
      <xdr:row>0</xdr:row>
      <xdr:rowOff>0</xdr:rowOff>
    </xdr:from>
    <xdr:to>
      <xdr:col>38</xdr:col>
      <xdr:colOff>533181</xdr:colOff>
      <xdr:row>0</xdr:row>
      <xdr:rowOff>504312</xdr:rowOff>
    </xdr:to>
    <xdr:pic>
      <xdr:nvPicPr>
        <xdr:cNvPr id="342" name="Grafik 341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9400" y="0"/>
          <a:ext cx="533181" cy="504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38</xdr:col>
      <xdr:colOff>0</xdr:colOff>
      <xdr:row>1</xdr:row>
      <xdr:rowOff>0</xdr:rowOff>
    </xdr:from>
    <xdr:to>
      <xdr:col>38</xdr:col>
      <xdr:colOff>533400</xdr:colOff>
      <xdr:row>1</xdr:row>
      <xdr:rowOff>512397</xdr:rowOff>
    </xdr:to>
    <xdr:pic>
      <xdr:nvPicPr>
        <xdr:cNvPr id="345" name="Grafik 344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9400" y="527050"/>
          <a:ext cx="533400" cy="512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38</xdr:col>
      <xdr:colOff>0</xdr:colOff>
      <xdr:row>2</xdr:row>
      <xdr:rowOff>6350</xdr:rowOff>
    </xdr:from>
    <xdr:to>
      <xdr:col>38</xdr:col>
      <xdr:colOff>527051</xdr:colOff>
      <xdr:row>2</xdr:row>
      <xdr:rowOff>495300</xdr:rowOff>
    </xdr:to>
    <xdr:pic>
      <xdr:nvPicPr>
        <xdr:cNvPr id="356" name="Grafik 355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9400" y="1060450"/>
          <a:ext cx="527051" cy="488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38</xdr:col>
      <xdr:colOff>0</xdr:colOff>
      <xdr:row>4</xdr:row>
      <xdr:rowOff>6350</xdr:rowOff>
    </xdr:from>
    <xdr:to>
      <xdr:col>38</xdr:col>
      <xdr:colOff>538534</xdr:colOff>
      <xdr:row>4</xdr:row>
      <xdr:rowOff>520700</xdr:rowOff>
    </xdr:to>
    <xdr:pic>
      <xdr:nvPicPr>
        <xdr:cNvPr id="357" name="Grafik 35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9400" y="2152650"/>
          <a:ext cx="538534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38</xdr:col>
      <xdr:colOff>1</xdr:colOff>
      <xdr:row>3</xdr:row>
      <xdr:rowOff>0</xdr:rowOff>
    </xdr:from>
    <xdr:to>
      <xdr:col>38</xdr:col>
      <xdr:colOff>540431</xdr:colOff>
      <xdr:row>3</xdr:row>
      <xdr:rowOff>501650</xdr:rowOff>
    </xdr:to>
    <xdr:pic>
      <xdr:nvPicPr>
        <xdr:cNvPr id="363" name="Grafik 362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9401" y="1581150"/>
          <a:ext cx="540430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38</xdr:col>
      <xdr:colOff>0</xdr:colOff>
      <xdr:row>5</xdr:row>
      <xdr:rowOff>12700</xdr:rowOff>
    </xdr:from>
    <xdr:to>
      <xdr:col>38</xdr:col>
      <xdr:colOff>540000</xdr:colOff>
      <xdr:row>5</xdr:row>
      <xdr:rowOff>520700</xdr:rowOff>
    </xdr:to>
    <xdr:pic>
      <xdr:nvPicPr>
        <xdr:cNvPr id="371" name="Grafik 370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9400" y="2686050"/>
          <a:ext cx="540000" cy="50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38</xdr:col>
      <xdr:colOff>12699</xdr:colOff>
      <xdr:row>6</xdr:row>
      <xdr:rowOff>19050</xdr:rowOff>
    </xdr:from>
    <xdr:to>
      <xdr:col>38</xdr:col>
      <xdr:colOff>533401</xdr:colOff>
      <xdr:row>7</xdr:row>
      <xdr:rowOff>487</xdr:rowOff>
    </xdr:to>
    <xdr:pic>
      <xdr:nvPicPr>
        <xdr:cNvPr id="372" name="Grafik 371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92099" y="3219450"/>
          <a:ext cx="520702" cy="508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38</xdr:col>
      <xdr:colOff>6349</xdr:colOff>
      <xdr:row>7</xdr:row>
      <xdr:rowOff>19050</xdr:rowOff>
    </xdr:from>
    <xdr:to>
      <xdr:col>38</xdr:col>
      <xdr:colOff>533401</xdr:colOff>
      <xdr:row>7</xdr:row>
      <xdr:rowOff>498964</xdr:rowOff>
    </xdr:to>
    <xdr:pic>
      <xdr:nvPicPr>
        <xdr:cNvPr id="373" name="Grafik 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85749" y="3746500"/>
          <a:ext cx="527052" cy="4799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39</xdr:col>
      <xdr:colOff>0</xdr:colOff>
      <xdr:row>0</xdr:row>
      <xdr:rowOff>0</xdr:rowOff>
    </xdr:from>
    <xdr:to>
      <xdr:col>39</xdr:col>
      <xdr:colOff>540000</xdr:colOff>
      <xdr:row>0</xdr:row>
      <xdr:rowOff>510411</xdr:rowOff>
    </xdr:to>
    <xdr:pic>
      <xdr:nvPicPr>
        <xdr:cNvPr id="326" name="Grafik 325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2650" y="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40</xdr:col>
      <xdr:colOff>0</xdr:colOff>
      <xdr:row>0</xdr:row>
      <xdr:rowOff>0</xdr:rowOff>
    </xdr:from>
    <xdr:to>
      <xdr:col>40</xdr:col>
      <xdr:colOff>540000</xdr:colOff>
      <xdr:row>0</xdr:row>
      <xdr:rowOff>510411</xdr:rowOff>
    </xdr:to>
    <xdr:pic>
      <xdr:nvPicPr>
        <xdr:cNvPr id="327" name="Grafik 326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92250" y="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540000</xdr:colOff>
      <xdr:row>0</xdr:row>
      <xdr:rowOff>510411</xdr:rowOff>
    </xdr:to>
    <xdr:pic>
      <xdr:nvPicPr>
        <xdr:cNvPr id="329" name="Grafik 328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30450" y="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42</xdr:col>
      <xdr:colOff>0</xdr:colOff>
      <xdr:row>0</xdr:row>
      <xdr:rowOff>0</xdr:rowOff>
    </xdr:from>
    <xdr:to>
      <xdr:col>42</xdr:col>
      <xdr:colOff>540000</xdr:colOff>
      <xdr:row>0</xdr:row>
      <xdr:rowOff>510411</xdr:rowOff>
    </xdr:to>
    <xdr:pic>
      <xdr:nvPicPr>
        <xdr:cNvPr id="335" name="Grafik 334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71800" y="0"/>
          <a:ext cx="540000" cy="510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39</xdr:col>
      <xdr:colOff>0</xdr:colOff>
      <xdr:row>4</xdr:row>
      <xdr:rowOff>0</xdr:rowOff>
    </xdr:from>
    <xdr:to>
      <xdr:col>39</xdr:col>
      <xdr:colOff>552450</xdr:colOff>
      <xdr:row>4</xdr:row>
      <xdr:rowOff>517012</xdr:rowOff>
    </xdr:to>
    <xdr:pic>
      <xdr:nvPicPr>
        <xdr:cNvPr id="353" name="Grafik 352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2650" y="2146300"/>
          <a:ext cx="552450" cy="5170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39</xdr:col>
      <xdr:colOff>0</xdr:colOff>
      <xdr:row>7</xdr:row>
      <xdr:rowOff>0</xdr:rowOff>
    </xdr:from>
    <xdr:to>
      <xdr:col>39</xdr:col>
      <xdr:colOff>555671</xdr:colOff>
      <xdr:row>7</xdr:row>
      <xdr:rowOff>501650</xdr:rowOff>
    </xdr:to>
    <xdr:pic>
      <xdr:nvPicPr>
        <xdr:cNvPr id="355" name="Grafik 354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2650" y="3727450"/>
          <a:ext cx="555671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40</xdr:col>
      <xdr:colOff>0</xdr:colOff>
      <xdr:row>3</xdr:row>
      <xdr:rowOff>19050</xdr:rowOff>
    </xdr:from>
    <xdr:to>
      <xdr:col>40</xdr:col>
      <xdr:colOff>555671</xdr:colOff>
      <xdr:row>3</xdr:row>
      <xdr:rowOff>501650</xdr:rowOff>
    </xdr:to>
    <xdr:pic>
      <xdr:nvPicPr>
        <xdr:cNvPr id="381" name="Grafik 380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92250" y="1600200"/>
          <a:ext cx="555671" cy="482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40</xdr:col>
      <xdr:colOff>0</xdr:colOff>
      <xdr:row>7</xdr:row>
      <xdr:rowOff>0</xdr:rowOff>
    </xdr:from>
    <xdr:to>
      <xdr:col>40</xdr:col>
      <xdr:colOff>552450</xdr:colOff>
      <xdr:row>7</xdr:row>
      <xdr:rowOff>501650</xdr:rowOff>
    </xdr:to>
    <xdr:pic>
      <xdr:nvPicPr>
        <xdr:cNvPr id="384" name="Grafik 383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92250" y="3727450"/>
          <a:ext cx="552450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781050</xdr:colOff>
      <xdr:row>2</xdr:row>
      <xdr:rowOff>609600</xdr:rowOff>
    </xdr:from>
    <xdr:to>
      <xdr:col>6</xdr:col>
      <xdr:colOff>228600</xdr:colOff>
      <xdr:row>3</xdr:row>
      <xdr:rowOff>600075</xdr:rowOff>
    </xdr:to>
    <xdr:pic>
      <xdr:nvPicPr>
        <xdr:cNvPr id="8" name="Grafik 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8200" y="1885950"/>
          <a:ext cx="1123950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1</xdr:col>
      <xdr:colOff>47625</xdr:colOff>
      <xdr:row>2</xdr:row>
      <xdr:rowOff>19050</xdr:rowOff>
    </xdr:to>
    <xdr:pic>
      <xdr:nvPicPr>
        <xdr:cNvPr id="13" name="Grafik 1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38175"/>
          <a:ext cx="1152525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161925</xdr:colOff>
      <xdr:row>11</xdr:row>
      <xdr:rowOff>409575</xdr:rowOff>
    </xdr:from>
    <xdr:to>
      <xdr:col>7</xdr:col>
      <xdr:colOff>466725</xdr:colOff>
      <xdr:row>12</xdr:row>
      <xdr:rowOff>400050</xdr:rowOff>
    </xdr:to>
    <xdr:pic>
      <xdr:nvPicPr>
        <xdr:cNvPr id="14" name="Grafik 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275" y="7429500"/>
          <a:ext cx="1143000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133350</xdr:colOff>
      <xdr:row>12</xdr:row>
      <xdr:rowOff>409575</xdr:rowOff>
    </xdr:from>
    <xdr:to>
      <xdr:col>7</xdr:col>
      <xdr:colOff>447675</xdr:colOff>
      <xdr:row>13</xdr:row>
      <xdr:rowOff>428625</xdr:rowOff>
    </xdr:to>
    <xdr:pic>
      <xdr:nvPicPr>
        <xdr:cNvPr id="15" name="Grafik 1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8067675"/>
          <a:ext cx="1152525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133350</xdr:colOff>
      <xdr:row>13</xdr:row>
      <xdr:rowOff>419100</xdr:rowOff>
    </xdr:from>
    <xdr:to>
      <xdr:col>7</xdr:col>
      <xdr:colOff>438150</xdr:colOff>
      <xdr:row>14</xdr:row>
      <xdr:rowOff>409575</xdr:rowOff>
    </xdr:to>
    <xdr:pic>
      <xdr:nvPicPr>
        <xdr:cNvPr id="16" name="Grafik 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8715375"/>
          <a:ext cx="1143000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133350</xdr:colOff>
      <xdr:row>14</xdr:row>
      <xdr:rowOff>409575</xdr:rowOff>
    </xdr:from>
    <xdr:to>
      <xdr:col>7</xdr:col>
      <xdr:colOff>447675</xdr:colOff>
      <xdr:row>15</xdr:row>
      <xdr:rowOff>428625</xdr:rowOff>
    </xdr:to>
    <xdr:pic>
      <xdr:nvPicPr>
        <xdr:cNvPr id="17" name="Grafik 1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9344025"/>
          <a:ext cx="1152525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133350</xdr:colOff>
      <xdr:row>15</xdr:row>
      <xdr:rowOff>419100</xdr:rowOff>
    </xdr:from>
    <xdr:to>
      <xdr:col>7</xdr:col>
      <xdr:colOff>438150</xdr:colOff>
      <xdr:row>16</xdr:row>
      <xdr:rowOff>409575</xdr:rowOff>
    </xdr:to>
    <xdr:pic>
      <xdr:nvPicPr>
        <xdr:cNvPr id="18" name="Grafik 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9991725"/>
          <a:ext cx="1143000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133350</xdr:colOff>
      <xdr:row>16</xdr:row>
      <xdr:rowOff>409575</xdr:rowOff>
    </xdr:from>
    <xdr:to>
      <xdr:col>7</xdr:col>
      <xdr:colOff>447675</xdr:colOff>
      <xdr:row>17</xdr:row>
      <xdr:rowOff>428625</xdr:rowOff>
    </xdr:to>
    <xdr:pic>
      <xdr:nvPicPr>
        <xdr:cNvPr id="19" name="Grafik 1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10620375"/>
          <a:ext cx="1152525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133350</xdr:colOff>
      <xdr:row>17</xdr:row>
      <xdr:rowOff>419100</xdr:rowOff>
    </xdr:from>
    <xdr:to>
      <xdr:col>7</xdr:col>
      <xdr:colOff>438150</xdr:colOff>
      <xdr:row>18</xdr:row>
      <xdr:rowOff>409575</xdr:rowOff>
    </xdr:to>
    <xdr:pic>
      <xdr:nvPicPr>
        <xdr:cNvPr id="20" name="Grafik 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11268075"/>
          <a:ext cx="1143000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133350</xdr:colOff>
      <xdr:row>18</xdr:row>
      <xdr:rowOff>409575</xdr:rowOff>
    </xdr:from>
    <xdr:to>
      <xdr:col>7</xdr:col>
      <xdr:colOff>447675</xdr:colOff>
      <xdr:row>19</xdr:row>
      <xdr:rowOff>428625</xdr:rowOff>
    </xdr:to>
    <xdr:pic>
      <xdr:nvPicPr>
        <xdr:cNvPr id="21" name="Grafik 2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11896725"/>
          <a:ext cx="1152525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133350</xdr:colOff>
      <xdr:row>19</xdr:row>
      <xdr:rowOff>419100</xdr:rowOff>
    </xdr:from>
    <xdr:to>
      <xdr:col>7</xdr:col>
      <xdr:colOff>438150</xdr:colOff>
      <xdr:row>20</xdr:row>
      <xdr:rowOff>409575</xdr:rowOff>
    </xdr:to>
    <xdr:pic>
      <xdr:nvPicPr>
        <xdr:cNvPr id="22" name="Grafik 2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12544425"/>
          <a:ext cx="1143000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133350</xdr:colOff>
      <xdr:row>20</xdr:row>
      <xdr:rowOff>409575</xdr:rowOff>
    </xdr:from>
    <xdr:to>
      <xdr:col>7</xdr:col>
      <xdr:colOff>447675</xdr:colOff>
      <xdr:row>21</xdr:row>
      <xdr:rowOff>428625</xdr:rowOff>
    </xdr:to>
    <xdr:pic>
      <xdr:nvPicPr>
        <xdr:cNvPr id="23" name="Grafik 2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13173075"/>
          <a:ext cx="1152525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133350</xdr:colOff>
      <xdr:row>21</xdr:row>
      <xdr:rowOff>419100</xdr:rowOff>
    </xdr:from>
    <xdr:to>
      <xdr:col>7</xdr:col>
      <xdr:colOff>438150</xdr:colOff>
      <xdr:row>22</xdr:row>
      <xdr:rowOff>409575</xdr:rowOff>
    </xdr:to>
    <xdr:pic>
      <xdr:nvPicPr>
        <xdr:cNvPr id="24" name="Grafik 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13820775"/>
          <a:ext cx="1143000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133350</xdr:colOff>
      <xdr:row>22</xdr:row>
      <xdr:rowOff>409575</xdr:rowOff>
    </xdr:from>
    <xdr:to>
      <xdr:col>7</xdr:col>
      <xdr:colOff>447675</xdr:colOff>
      <xdr:row>23</xdr:row>
      <xdr:rowOff>428625</xdr:rowOff>
    </xdr:to>
    <xdr:pic>
      <xdr:nvPicPr>
        <xdr:cNvPr id="25" name="Grafik 2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14449425"/>
          <a:ext cx="1152525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142875</xdr:colOff>
      <xdr:row>23</xdr:row>
      <xdr:rowOff>466725</xdr:rowOff>
    </xdr:from>
    <xdr:to>
      <xdr:col>7</xdr:col>
      <xdr:colOff>447675</xdr:colOff>
      <xdr:row>26</xdr:row>
      <xdr:rowOff>95250</xdr:rowOff>
    </xdr:to>
    <xdr:pic>
      <xdr:nvPicPr>
        <xdr:cNvPr id="26" name="Grafik 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15144750"/>
          <a:ext cx="1143000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771526</xdr:colOff>
      <xdr:row>1</xdr:row>
      <xdr:rowOff>609600</xdr:rowOff>
    </xdr:from>
    <xdr:to>
      <xdr:col>6</xdr:col>
      <xdr:colOff>219076</xdr:colOff>
      <xdr:row>2</xdr:row>
      <xdr:rowOff>607195</xdr:rowOff>
    </xdr:to>
    <xdr:pic>
      <xdr:nvPicPr>
        <xdr:cNvPr id="30" name="Grafik 2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6" y="1247775"/>
          <a:ext cx="1123950" cy="6357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4</xdr:col>
          <xdr:colOff>19050</xdr:colOff>
          <xdr:row>1</xdr:row>
          <xdr:rowOff>0</xdr:rowOff>
        </xdr:to>
        <xdr:pic>
          <xdr:nvPicPr>
            <xdr:cNvPr id="32" name="Grafik 31"/>
            <xdr:cNvPicPr>
              <a:picLocks noChangeAspect="1" noChangeArrowheads="1"/>
              <a:extLst>
                <a:ext uri="{84589F7E-364E-4C9E-8A38-B11213B215E9}">
                  <a14:cameraTool cellRange="$A$2" spid="_x0000_s8525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2781300" y="0"/>
              <a:ext cx="1104900" cy="63817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1</xdr:col>
      <xdr:colOff>19050</xdr:colOff>
      <xdr:row>0</xdr:row>
      <xdr:rowOff>628650</xdr:rowOff>
    </xdr:to>
    <xdr:pic>
      <xdr:nvPicPr>
        <xdr:cNvPr id="36" name="Grafik 3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0" y="0"/>
          <a:ext cx="1123950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47625</xdr:colOff>
      <xdr:row>5</xdr:row>
      <xdr:rowOff>344017</xdr:rowOff>
    </xdr:from>
    <xdr:to>
      <xdr:col>22</xdr:col>
      <xdr:colOff>210753</xdr:colOff>
      <xdr:row>8</xdr:row>
      <xdr:rowOff>226695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rot="19505248">
          <a:off x="9153525" y="1658467"/>
          <a:ext cx="1449003" cy="85422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lle%20Dart%20Ordner\Berechnung%20Turnier\Gewinn%20Berechnun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winnauswertung 3 Spieler"/>
      <sheetName val="Berechnung 3 Spieler"/>
      <sheetName val="Gewinnauswertung 4 Spieler"/>
      <sheetName val="Berechnung 4 Spieler"/>
      <sheetName val="Gewinnauswertung 5 Spieler"/>
      <sheetName val="Berechnung 5 Spieler "/>
      <sheetName val="Gewinnauswertung 6 Spieler "/>
      <sheetName val="Berechnung 6 Spieler "/>
      <sheetName val="Gewinnauswertung 7 Spieler  "/>
      <sheetName val="Berechnung 7 Spieler  "/>
      <sheetName val="Gewinnauswertung 8 Spieler  "/>
      <sheetName val="Berechnung 8 Spieler "/>
      <sheetName val="Gewinnauswertung 9 Spieler  "/>
      <sheetName val="Berechnung 9 Spieler  "/>
      <sheetName val="Gewinn Berechnung"/>
    </sheetNames>
    <definedNames>
      <definedName name="Modul3.eingabelöschen3spiler"/>
    </definedNames>
    <sheetDataSet>
      <sheetData sheetId="0">
        <row r="4">
          <cell r="CI4" t="str">
            <v>Rainer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file:///C:\Users\Marko\Music\Wiedergabelisten\0.mp3" TargetMode="External"/><Relationship Id="rId1" Type="http://schemas.openxmlformats.org/officeDocument/2006/relationships/hyperlink" Target="file:///C:\Users\Marko\Music\Wiedergabelisten\0.mp3" TargetMode="Externa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4.emf"/><Relationship Id="rId4" Type="http://schemas.openxmlformats.org/officeDocument/2006/relationships/control" Target="../activeX/activeX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/>
  <dimension ref="A1:BT2"/>
  <sheetViews>
    <sheetView workbookViewId="0">
      <selection activeCell="R12" sqref="R12"/>
    </sheetView>
  </sheetViews>
  <sheetFormatPr baseColWidth="10" defaultRowHeight="14.25"/>
  <cols>
    <col min="1" max="24" width="6.625" customWidth="1"/>
    <col min="25" max="72" width="3.625" customWidth="1"/>
  </cols>
  <sheetData>
    <row r="1" spans="1:72" ht="24" thickBot="1">
      <c r="A1" s="364" t="s">
        <v>462</v>
      </c>
      <c r="B1" s="365"/>
      <c r="C1" s="366"/>
      <c r="D1" s="367" t="s">
        <v>180</v>
      </c>
      <c r="E1" s="368"/>
      <c r="F1" s="369"/>
      <c r="G1" s="367" t="s">
        <v>461</v>
      </c>
      <c r="H1" s="368"/>
      <c r="I1" s="369"/>
      <c r="J1" s="367" t="s">
        <v>348</v>
      </c>
      <c r="K1" s="368"/>
      <c r="L1" s="369"/>
      <c r="M1" s="367" t="s">
        <v>384</v>
      </c>
      <c r="N1" s="368"/>
      <c r="O1" s="369"/>
      <c r="P1" s="364" t="s">
        <v>463</v>
      </c>
      <c r="Q1" s="365"/>
      <c r="R1" s="366"/>
      <c r="S1" s="364" t="s">
        <v>460</v>
      </c>
      <c r="T1" s="365"/>
      <c r="U1" s="366"/>
      <c r="V1" s="364" t="s">
        <v>179</v>
      </c>
      <c r="W1" s="365"/>
      <c r="X1" s="366"/>
      <c r="Y1" s="361" t="str">
        <f>D1</f>
        <v>Adde</v>
      </c>
      <c r="Z1" s="362"/>
      <c r="AA1" s="363"/>
      <c r="AB1" s="361" t="str">
        <f>G1</f>
        <v>Dieter G.</v>
      </c>
      <c r="AC1" s="362"/>
      <c r="AD1" s="363"/>
      <c r="AE1" s="361" t="str">
        <f>J1</f>
        <v>Rommet</v>
      </c>
      <c r="AF1" s="362"/>
      <c r="AG1" s="363"/>
      <c r="AH1" s="361" t="str">
        <f>M1</f>
        <v>Rainer</v>
      </c>
      <c r="AI1" s="362"/>
      <c r="AJ1" s="363"/>
      <c r="AK1" s="361" t="str">
        <f>P1</f>
        <v>Carmen</v>
      </c>
      <c r="AL1" s="362"/>
      <c r="AM1" s="363"/>
      <c r="AN1" s="361" t="str">
        <f>S1</f>
        <v>Dieter M.</v>
      </c>
      <c r="AO1" s="362"/>
      <c r="AP1" s="363"/>
      <c r="AQ1" s="361" t="str">
        <f>V1</f>
        <v>Thomas</v>
      </c>
      <c r="AR1" s="362"/>
      <c r="AS1" s="363"/>
      <c r="AT1" s="361" t="str">
        <f>A1</f>
        <v>Iris</v>
      </c>
      <c r="AU1" s="362"/>
      <c r="AV1" s="363"/>
      <c r="AW1" s="372" t="str">
        <f>AB1</f>
        <v>Dieter G.</v>
      </c>
      <c r="AX1" s="373"/>
      <c r="AY1" s="374"/>
      <c r="AZ1" s="372" t="str">
        <f>AE1</f>
        <v>Rommet</v>
      </c>
      <c r="BA1" s="373"/>
      <c r="BB1" s="374"/>
      <c r="BC1" s="372" t="str">
        <f>AH1</f>
        <v>Rainer</v>
      </c>
      <c r="BD1" s="373"/>
      <c r="BE1" s="374"/>
      <c r="BF1" s="372" t="str">
        <f>AK1</f>
        <v>Carmen</v>
      </c>
      <c r="BG1" s="373"/>
      <c r="BH1" s="374"/>
      <c r="BI1" s="372" t="str">
        <f>AN1</f>
        <v>Dieter M.</v>
      </c>
      <c r="BJ1" s="373"/>
      <c r="BK1" s="374"/>
      <c r="BL1" s="372" t="str">
        <f>AQ1</f>
        <v>Thomas</v>
      </c>
      <c r="BM1" s="373"/>
      <c r="BN1" s="374"/>
      <c r="BO1" s="372" t="str">
        <f>AT1</f>
        <v>Iris</v>
      </c>
      <c r="BP1" s="373"/>
      <c r="BQ1" s="374"/>
      <c r="BR1" s="372" t="str">
        <f>Y1</f>
        <v>Adde</v>
      </c>
      <c r="BS1" s="373"/>
      <c r="BT1" s="374"/>
    </row>
    <row r="2" spans="1:72" ht="24" thickBot="1">
      <c r="A2" s="370" t="s">
        <v>385</v>
      </c>
      <c r="B2" s="371"/>
      <c r="C2" s="371"/>
      <c r="D2" s="371"/>
      <c r="E2" s="371"/>
      <c r="F2" s="371"/>
      <c r="G2" s="371"/>
      <c r="H2" s="371"/>
      <c r="I2" s="371"/>
      <c r="J2" s="371"/>
      <c r="K2" s="371"/>
      <c r="L2" s="371"/>
      <c r="M2" s="371"/>
      <c r="N2" s="371"/>
      <c r="O2" s="371"/>
      <c r="P2" s="371"/>
      <c r="Q2" s="371"/>
      <c r="R2" s="371"/>
      <c r="S2" s="371"/>
      <c r="T2" s="371"/>
      <c r="U2" s="371"/>
      <c r="V2" s="371"/>
      <c r="W2" s="371"/>
      <c r="X2" s="371"/>
      <c r="Y2" s="364" t="s">
        <v>386</v>
      </c>
      <c r="Z2" s="365"/>
      <c r="AA2" s="365"/>
      <c r="AB2" s="365"/>
      <c r="AC2" s="365"/>
      <c r="AD2" s="365"/>
      <c r="AE2" s="365"/>
      <c r="AF2" s="365"/>
      <c r="AG2" s="365"/>
      <c r="AH2" s="365"/>
      <c r="AI2" s="365"/>
      <c r="AJ2" s="365"/>
      <c r="AK2" s="365"/>
      <c r="AL2" s="365"/>
      <c r="AM2" s="365"/>
      <c r="AN2" s="365"/>
      <c r="AO2" s="365"/>
      <c r="AP2" s="365"/>
      <c r="AQ2" s="365"/>
      <c r="AR2" s="365"/>
      <c r="AS2" s="365"/>
      <c r="AT2" s="365"/>
      <c r="AU2" s="365"/>
      <c r="AV2" s="365"/>
      <c r="AW2" s="370" t="s">
        <v>387</v>
      </c>
      <c r="AX2" s="371"/>
      <c r="AY2" s="371"/>
      <c r="AZ2" s="371"/>
      <c r="BA2" s="371"/>
      <c r="BB2" s="371"/>
      <c r="BC2" s="371"/>
      <c r="BD2" s="371"/>
      <c r="BE2" s="371"/>
      <c r="BF2" s="371"/>
      <c r="BG2" s="371"/>
      <c r="BH2" s="371"/>
      <c r="BI2" s="371"/>
      <c r="BJ2" s="371"/>
      <c r="BK2" s="371"/>
      <c r="BL2" s="371"/>
      <c r="BM2" s="371"/>
      <c r="BN2" s="371"/>
      <c r="BO2" s="371"/>
      <c r="BP2" s="371"/>
      <c r="BQ2" s="371"/>
      <c r="BR2" s="371"/>
      <c r="BS2" s="371"/>
      <c r="BT2" s="371"/>
    </row>
  </sheetData>
  <mergeCells count="27">
    <mergeCell ref="A2:X2"/>
    <mergeCell ref="Y2:AV2"/>
    <mergeCell ref="AW2:BT2"/>
    <mergeCell ref="BF1:BH1"/>
    <mergeCell ref="BI1:BK1"/>
    <mergeCell ref="BL1:BN1"/>
    <mergeCell ref="BO1:BQ1"/>
    <mergeCell ref="BR1:BT1"/>
    <mergeCell ref="AQ1:AS1"/>
    <mergeCell ref="AT1:AV1"/>
    <mergeCell ref="AW1:AY1"/>
    <mergeCell ref="AZ1:BB1"/>
    <mergeCell ref="BC1:BE1"/>
    <mergeCell ref="A1:C1"/>
    <mergeCell ref="D1:F1"/>
    <mergeCell ref="G1:I1"/>
    <mergeCell ref="J1:L1"/>
    <mergeCell ref="M1:O1"/>
    <mergeCell ref="Y1:AA1"/>
    <mergeCell ref="AB1:AD1"/>
    <mergeCell ref="AE1:AG1"/>
    <mergeCell ref="AH1:AJ1"/>
    <mergeCell ref="AK1:AM1"/>
    <mergeCell ref="AN1:AP1"/>
    <mergeCell ref="P1:R1"/>
    <mergeCell ref="S1:U1"/>
    <mergeCell ref="V1:X1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3"/>
  <dimension ref="A1:JR167"/>
  <sheetViews>
    <sheetView tabSelected="1" topLeftCell="IA4" zoomScaleNormal="100" workbookViewId="0">
      <selection activeCell="IP11" sqref="IP11"/>
    </sheetView>
  </sheetViews>
  <sheetFormatPr baseColWidth="10" defaultRowHeight="14.25"/>
  <cols>
    <col min="1" max="9" width="11.125" hidden="1" customWidth="1"/>
    <col min="10" max="133" width="4" hidden="1" customWidth="1"/>
    <col min="134" max="234" width="4" style="221" hidden="1" customWidth="1"/>
    <col min="235" max="235" width="2" style="221" customWidth="1"/>
    <col min="236" max="236" width="23.625" customWidth="1"/>
    <col min="237" max="237" width="20.375" bestFit="1" customWidth="1"/>
    <col min="238" max="238" width="13.75" customWidth="1"/>
    <col min="239" max="239" width="15" bestFit="1" customWidth="1"/>
    <col min="240" max="240" width="12.625" customWidth="1"/>
    <col min="241" max="241" width="25.625" bestFit="1" customWidth="1"/>
    <col min="242" max="242" width="22.125" customWidth="1"/>
    <col min="243" max="243" width="13.5" bestFit="1" customWidth="1"/>
    <col min="244" max="244" width="8.875" bestFit="1" customWidth="1"/>
    <col min="245" max="250" width="7.375" bestFit="1" customWidth="1"/>
    <col min="251" max="251" width="11.125" bestFit="1" customWidth="1"/>
    <col min="252" max="252" width="10.75" customWidth="1"/>
    <col min="253" max="278" width="11.125" bestFit="1" customWidth="1"/>
  </cols>
  <sheetData>
    <row r="1" spans="1:253" ht="51" customHeight="1" thickTop="1" thickBot="1">
      <c r="A1" s="393">
        <f>IE3</f>
        <v>301</v>
      </c>
      <c r="B1" s="393"/>
      <c r="C1" s="394" t="s">
        <v>396</v>
      </c>
      <c r="D1" s="396" t="s">
        <v>388</v>
      </c>
      <c r="E1" s="396"/>
      <c r="F1" s="116">
        <f>II2</f>
        <v>8</v>
      </c>
      <c r="G1" s="115">
        <v>1</v>
      </c>
      <c r="H1" s="192" t="s">
        <v>317</v>
      </c>
      <c r="I1" s="2"/>
      <c r="K1" s="385" t="str">
        <f>IF(ISERROR(VLOOKUP(K6,'Checkouttabelle 2'!$A$1:$B$171,1,0)),"",VLOOKUP(K6,'Checkouttabelle 2'!$A$1:$B$171,2,0))</f>
        <v/>
      </c>
      <c r="L1" s="385"/>
      <c r="M1" s="385"/>
      <c r="N1" s="385" t="str">
        <f>IF(ISERROR(VLOOKUP(N6,'Checkouttabelle 2'!$A$1:$B$171,1,0)),"",VLOOKUP(N6,'Checkouttabelle 2'!$A$1:$B$171,2,0))</f>
        <v/>
      </c>
      <c r="O1" s="385"/>
      <c r="P1" s="385"/>
      <c r="Q1" s="385" t="str">
        <f>IF(ISERROR(VLOOKUP(Q6,'Checkouttabelle 2'!$A$1:$B$171,1,0)),"",VLOOKUP(Q6,'Checkouttabelle 2'!$A$1:$B$171,2,0))</f>
        <v/>
      </c>
      <c r="R1" s="385"/>
      <c r="S1" s="385"/>
      <c r="T1" s="385" t="str">
        <f>IF(ISERROR(VLOOKUP(T6,'Checkouttabelle 2'!$A$1:$B$171,1,0)),"",VLOOKUP(T6,'Checkouttabelle 2'!$A$1:$B$171,2,0))</f>
        <v/>
      </c>
      <c r="U1" s="385"/>
      <c r="V1" s="385"/>
      <c r="W1" s="385" t="str">
        <f>IF(ISERROR(VLOOKUP(W6,'Checkouttabelle 2'!$A$1:$B$171,1,0)),"",VLOOKUP(W6,'Checkouttabelle 2'!$A$1:$B$171,2,0))</f>
        <v/>
      </c>
      <c r="X1" s="385"/>
      <c r="Y1" s="385"/>
      <c r="Z1" s="385" t="str">
        <f>IF(ISERROR(VLOOKUP(Z6,'Checkouttabelle 2'!$A$1:$B$171,1,0)),"",VLOOKUP(Z6,'Checkouttabelle 2'!$A$1:$B$171,2,0))</f>
        <v/>
      </c>
      <c r="AA1" s="385"/>
      <c r="AB1" s="385"/>
      <c r="AC1" s="385" t="str">
        <f>IF(ISERROR(VLOOKUP(AC6,'Checkouttabelle 2'!$A$1:$B$171,1,0)),"",VLOOKUP(AC6,'Checkouttabelle 2'!$A$1:$B$171,2,0))</f>
        <v/>
      </c>
      <c r="AD1" s="385"/>
      <c r="AE1" s="385"/>
      <c r="AF1" s="385" t="str">
        <f>IF(ISERROR(VLOOKUP(AF6,'Checkouttabelle 2'!$A$1:$B$171,1,0)),"",VLOOKUP(AF6,'Checkouttabelle 2'!$A$1:$B$171,2,0))</f>
        <v/>
      </c>
      <c r="AG1" s="385"/>
      <c r="AH1" s="385"/>
      <c r="AI1" s="385" t="str">
        <f>IF(ISERROR(VLOOKUP(AI6,'Checkouttabelle 2'!$A$1:$B$171,1,0)),"",VLOOKUP(AI6,'Checkouttabelle 2'!$A$1:$B$171,2,0))</f>
        <v/>
      </c>
      <c r="AJ1" s="385"/>
      <c r="AK1" s="385"/>
      <c r="AL1" s="385" t="str">
        <f>IF(ISERROR(VLOOKUP(AL6,'Checkouttabelle 2'!$A$1:$B$171,1,0)),"",VLOOKUP(AL6,'Checkouttabelle 2'!$A$1:$B$171,2,0))</f>
        <v/>
      </c>
      <c r="AM1" s="385"/>
      <c r="AN1" s="385"/>
      <c r="AO1" s="385" t="str">
        <f>IF(ISERROR(VLOOKUP(AO6,'Checkouttabelle 2'!$A$1:$B$171,1,0)),"",VLOOKUP(AO6,'Checkouttabelle 2'!$A$1:$B$171,2,0))</f>
        <v/>
      </c>
      <c r="AP1" s="385"/>
      <c r="AQ1" s="385"/>
      <c r="AR1" s="385" t="str">
        <f>IF(ISERROR(VLOOKUP(AR6,'Checkouttabelle 2'!$A$1:$B$171,1,0)),"",VLOOKUP(AR6,'Checkouttabelle 2'!$A$1:$B$171,2,0))</f>
        <v/>
      </c>
      <c r="AS1" s="385"/>
      <c r="AT1" s="385"/>
      <c r="AU1" s="385" t="str">
        <f>IF(ISERROR(VLOOKUP(AU6,'Checkouttabelle 2'!$A$1:$B$171,1,0)),"",VLOOKUP(AU6,'Checkouttabelle 2'!$A$1:$B$171,2,0))</f>
        <v/>
      </c>
      <c r="AV1" s="385"/>
      <c r="AW1" s="385"/>
      <c r="AX1" s="385" t="str">
        <f>IF(ISERROR(VLOOKUP(AX6,'Checkouttabelle 2'!$A$1:$B$171,1,0)),"",VLOOKUP(AX6,'Checkouttabelle 2'!$A$1:$B$171,2,0))</f>
        <v/>
      </c>
      <c r="AY1" s="385"/>
      <c r="AZ1" s="385"/>
      <c r="BA1" s="385" t="str">
        <f>IF(ISERROR(VLOOKUP(BA6,'Checkouttabelle 2'!$A$1:$B$171,1,0)),"",VLOOKUP(BA6,'Checkouttabelle 2'!$A$1:$B$171,2,0))</f>
        <v/>
      </c>
      <c r="BB1" s="385"/>
      <c r="BC1" s="385"/>
      <c r="BD1" s="385" t="str">
        <f>IF(ISERROR(VLOOKUP(BD6,'Checkouttabelle 2'!$A$1:$B$171,1,0)),"",VLOOKUP(BD6,'Checkouttabelle 2'!$A$1:$B$171,2,0))</f>
        <v/>
      </c>
      <c r="BE1" s="385"/>
      <c r="BF1" s="385"/>
      <c r="BG1" s="385" t="str">
        <f>IF(ISERROR(VLOOKUP(BG6,'Checkouttabelle 2'!$A$1:$B$171,1,0)),"",VLOOKUP(BG6,'Checkouttabelle 2'!$A$1:$B$171,2,0))</f>
        <v/>
      </c>
      <c r="BH1" s="385"/>
      <c r="BI1" s="385"/>
      <c r="BJ1" s="385" t="str">
        <f>IF(ISERROR(VLOOKUP(BJ6,'Checkouttabelle 2'!$A$1:$B$171,1,0)),"",VLOOKUP(BJ6,'Checkouttabelle 2'!$A$1:$B$171,2,0))</f>
        <v/>
      </c>
      <c r="BK1" s="385"/>
      <c r="BL1" s="385"/>
      <c r="BM1" s="385" t="str">
        <f>IF(ISERROR(VLOOKUP(BM6,'Checkouttabelle 2'!$A$1:$B$171,1,0)),"",VLOOKUP(BM6,'Checkouttabelle 2'!$A$1:$B$171,2,0))</f>
        <v/>
      </c>
      <c r="BN1" s="385"/>
      <c r="BO1" s="385"/>
      <c r="BP1" s="385" t="str">
        <f>IF(ISERROR(VLOOKUP(BP6,'Checkouttabelle 2'!$A$1:$B$171,1,0)),"",VLOOKUP(BP6,'Checkouttabelle 2'!$A$1:$B$171,2,0))</f>
        <v/>
      </c>
      <c r="BQ1" s="385"/>
      <c r="BR1" s="385"/>
      <c r="BS1" s="385" t="str">
        <f>IF(ISERROR(VLOOKUP(BS6,'Checkouttabelle 2'!$A$1:$B$171,1,0)),"",VLOOKUP(BS6,'Checkouttabelle 2'!$A$1:$B$171,2,0))</f>
        <v/>
      </c>
      <c r="BT1" s="385"/>
      <c r="BU1" s="385"/>
      <c r="BV1" s="385" t="str">
        <f>IF(ISERROR(VLOOKUP(BV6,'Checkouttabelle 2'!$A$1:$B$171,1,0)),"",VLOOKUP(BV6,'Checkouttabelle 2'!$A$1:$B$171,2,0))</f>
        <v/>
      </c>
      <c r="BW1" s="385"/>
      <c r="BX1" s="385"/>
      <c r="BY1" s="385" t="str">
        <f>IF(ISERROR(VLOOKUP(BY6,'Checkouttabelle 2'!$A$1:$B$171,1,0)),"",VLOOKUP(BY6,'Checkouttabelle 2'!$A$1:$B$171,2,0))</f>
        <v/>
      </c>
      <c r="BZ1" s="385"/>
      <c r="CA1" s="385"/>
      <c r="CB1" s="385" t="str">
        <f>IF(ISERROR(VLOOKUP(CB6,'Checkouttabelle 2'!$A$1:$B$171,1,0)),"",VLOOKUP(CB6,'Checkouttabelle 2'!$A$1:$B$171,2,0))</f>
        <v/>
      </c>
      <c r="CC1" s="385"/>
      <c r="CD1" s="385"/>
      <c r="CG1" s="136"/>
      <c r="CH1" s="208" t="s">
        <v>380</v>
      </c>
      <c r="CI1" s="131"/>
      <c r="CJ1" s="137"/>
      <c r="CK1" s="208" t="s">
        <v>380</v>
      </c>
      <c r="CL1" s="124" t="s">
        <v>343</v>
      </c>
      <c r="CM1" s="122" t="s">
        <v>346</v>
      </c>
      <c r="CN1" s="122" t="s">
        <v>347</v>
      </c>
      <c r="CO1" s="123" t="s">
        <v>343</v>
      </c>
      <c r="CP1" s="123" t="s">
        <v>346</v>
      </c>
      <c r="CQ1" s="123" t="s">
        <v>347</v>
      </c>
      <c r="CR1" s="122" t="s">
        <v>343</v>
      </c>
      <c r="CS1" s="122" t="s">
        <v>346</v>
      </c>
      <c r="CT1" s="122" t="s">
        <v>347</v>
      </c>
      <c r="CU1" s="123" t="s">
        <v>343</v>
      </c>
      <c r="CV1" s="123" t="s">
        <v>346</v>
      </c>
      <c r="CW1" s="123" t="s">
        <v>347</v>
      </c>
      <c r="CX1" s="183" t="s">
        <v>372</v>
      </c>
      <c r="CY1" s="184" t="s">
        <v>343</v>
      </c>
      <c r="CZ1" s="183" t="s">
        <v>371</v>
      </c>
      <c r="DA1" s="185" t="s">
        <v>343</v>
      </c>
      <c r="DB1" s="183" t="s">
        <v>373</v>
      </c>
      <c r="DC1" s="184" t="s">
        <v>343</v>
      </c>
      <c r="DD1" s="183" t="s">
        <v>374</v>
      </c>
      <c r="DE1" s="184" t="s">
        <v>343</v>
      </c>
      <c r="DF1" s="202"/>
      <c r="DG1" s="202"/>
      <c r="DL1" s="262" t="str">
        <f>$DS$1&amp;" "&amp;Gewinnberechnung!O4&amp;" "&amp;$DT$1</f>
        <v>Wieviel Runden hat  Iris gewonnen</v>
      </c>
      <c r="DM1" s="308">
        <f>Gewinnberechnung!R4</f>
        <v>0</v>
      </c>
      <c r="DN1" s="263" t="str">
        <f>Gewinnberechnung!O4</f>
        <v>Iris</v>
      </c>
      <c r="DO1" s="267" t="s">
        <v>375</v>
      </c>
      <c r="DP1" s="194"/>
      <c r="DQ1" s="255" t="s">
        <v>376</v>
      </c>
      <c r="DR1" s="264"/>
      <c r="DS1" s="265" t="s">
        <v>389</v>
      </c>
      <c r="DT1" s="266" t="s">
        <v>390</v>
      </c>
      <c r="DU1" s="209" t="s">
        <v>377</v>
      </c>
      <c r="DV1" s="209" t="s">
        <v>381</v>
      </c>
      <c r="DW1" s="209" t="s">
        <v>382</v>
      </c>
      <c r="DX1" s="209" t="s">
        <v>383</v>
      </c>
      <c r="DY1" s="264"/>
      <c r="DZ1" s="380" t="str">
        <f>'Rang Runde 1'!$H$1&amp;" "&amp;$HY$1</f>
        <v>Gewinn Rangfolge</v>
      </c>
      <c r="EA1" s="380"/>
      <c r="ED1" s="221">
        <f>K130</f>
        <v>0</v>
      </c>
      <c r="EE1" s="272" t="str">
        <f>IFERROR(LOOKUP(2,1/(ED1:ED15&lt;&gt;0),ED1:ED15),"")</f>
        <v/>
      </c>
      <c r="EF1" s="273">
        <v>1</v>
      </c>
      <c r="EG1" s="221">
        <f t="shared" ref="EG1:EG16" si="0">N130</f>
        <v>0</v>
      </c>
      <c r="EH1" s="272" t="str">
        <f>IFERROR(LOOKUP(2,1/(EG1:EG15&lt;&gt;0),EG1:EG15),"")</f>
        <v/>
      </c>
      <c r="EI1" s="274">
        <v>2</v>
      </c>
      <c r="EJ1" s="221">
        <f t="shared" ref="EJ1:EJ16" si="1">Q130</f>
        <v>0</v>
      </c>
      <c r="EK1" s="272" t="str">
        <f>IFERROR(LOOKUP(2,1/(EJ1:EJ15&lt;&gt;0),EJ1:EJ15),"")</f>
        <v/>
      </c>
      <c r="EL1" s="274">
        <v>3</v>
      </c>
      <c r="EM1" s="221">
        <f t="shared" ref="EM1:EM16" si="2">T130</f>
        <v>0</v>
      </c>
      <c r="EN1" s="272" t="str">
        <f>IFERROR(LOOKUP(2,1/(EM1:EM15&lt;&gt;0),EM1:EM15),"")</f>
        <v/>
      </c>
      <c r="EO1" s="274">
        <v>4</v>
      </c>
      <c r="EP1" s="221">
        <f t="shared" ref="EP1:EP16" si="3">W130</f>
        <v>0</v>
      </c>
      <c r="EQ1" s="272" t="str">
        <f>IFERROR(LOOKUP(2,1/(EP1:EP15&lt;&gt;0),EP1:EP15),"")</f>
        <v/>
      </c>
      <c r="ER1" s="274">
        <v>5</v>
      </c>
      <c r="ES1" s="221">
        <f t="shared" ref="ES1:ES16" si="4">Z130</f>
        <v>0</v>
      </c>
      <c r="ET1" s="272" t="str">
        <f>IFERROR(LOOKUP(2,1/(ES1:ES15&lt;&gt;0),ES1:ES15),"")</f>
        <v/>
      </c>
      <c r="EU1" s="425">
        <v>6</v>
      </c>
      <c r="EV1" s="221">
        <f t="shared" ref="EV1:EV16" si="5">AC130</f>
        <v>0</v>
      </c>
      <c r="EW1" s="272" t="str">
        <f>IFERROR(LOOKUP(2,1/(EV1:EV15&lt;&gt;0),EV1:EV15),"")</f>
        <v/>
      </c>
      <c r="EX1" s="274">
        <v>7</v>
      </c>
      <c r="EY1" s="221">
        <f t="shared" ref="EY1:EY16" si="6">AF130</f>
        <v>0</v>
      </c>
      <c r="EZ1" s="272" t="str">
        <f>IFERROR(LOOKUP(2,1/(EY1:EY15&lt;&gt;0),EY1:EY15),"")</f>
        <v/>
      </c>
      <c r="FA1" s="425">
        <v>8</v>
      </c>
      <c r="FB1" s="221">
        <f t="shared" ref="FB1:FB16" si="7">AI130</f>
        <v>0</v>
      </c>
      <c r="FC1" s="272" t="str">
        <f>IFERROR(LOOKUP(2,1/(FB1:FB15&lt;&gt;0),FB1:FB15),"")</f>
        <v/>
      </c>
      <c r="FD1" s="425">
        <v>2</v>
      </c>
      <c r="FE1" s="221">
        <f t="shared" ref="FE1:FE16" si="8">AL130</f>
        <v>0</v>
      </c>
      <c r="FF1" s="272" t="str">
        <f>IFERROR(LOOKUP(2,1/(FE1:FE15&lt;&gt;0),FE1:FE15),"")</f>
        <v/>
      </c>
      <c r="FG1" s="273">
        <v>3</v>
      </c>
      <c r="FH1" s="221">
        <f t="shared" ref="FH1:FH16" si="9">AO130</f>
        <v>0</v>
      </c>
      <c r="FI1" s="272" t="str">
        <f>IFERROR(LOOKUP(2,1/(FH1:FH15&lt;&gt;0),FH1:FH15),"")</f>
        <v/>
      </c>
      <c r="FJ1" s="425">
        <v>4</v>
      </c>
      <c r="FK1" s="221">
        <f t="shared" ref="FK1:FK16" si="10">AR130</f>
        <v>0</v>
      </c>
      <c r="FL1" s="272" t="str">
        <f>IFERROR(LOOKUP(2,1/(FK1:FK15&lt;&gt;0),FK1:FK15),"")</f>
        <v/>
      </c>
      <c r="FM1" s="274">
        <v>5</v>
      </c>
      <c r="FN1" s="221">
        <f t="shared" ref="FN1:FN16" si="11">AU130</f>
        <v>0</v>
      </c>
      <c r="FO1" s="272" t="str">
        <f>IFERROR(LOOKUP(2,1/(FN1:FN15&lt;&gt;0),FN1:FN15),"")</f>
        <v/>
      </c>
      <c r="FP1" s="425">
        <v>6</v>
      </c>
      <c r="FQ1" s="221">
        <f t="shared" ref="FQ1:FQ16" si="12">AX130</f>
        <v>0</v>
      </c>
      <c r="FR1" s="272" t="str">
        <f>IFERROR(LOOKUP(2,1/(FQ1:FQ15&lt;&gt;0),FQ1:FQ15),"")</f>
        <v/>
      </c>
      <c r="FS1" s="274">
        <v>7</v>
      </c>
      <c r="FT1" s="221">
        <f t="shared" ref="FT1:FT16" si="13">BA130</f>
        <v>0</v>
      </c>
      <c r="FU1" s="272" t="str">
        <f>IFERROR(LOOKUP(2,1/(FT1:FT15&lt;&gt;0),FT1:FT15),"")</f>
        <v/>
      </c>
      <c r="FV1" s="273">
        <v>8</v>
      </c>
      <c r="FW1" s="221">
        <f t="shared" ref="FW1:FW16" si="14">BD130</f>
        <v>0</v>
      </c>
      <c r="FX1" s="272" t="str">
        <f>IFERROR(LOOKUP(2,1/(FW1:FW15&lt;&gt;0),FW1:FW15),"")</f>
        <v/>
      </c>
      <c r="FY1" s="274">
        <v>1</v>
      </c>
      <c r="FZ1" s="221">
        <f t="shared" ref="FZ1:FZ16" si="15">BG130</f>
        <v>0</v>
      </c>
      <c r="GA1" s="272" t="str">
        <f>IFERROR(LOOKUP(2,1/(FZ1:FZ15&lt;&gt;0),FZ1:FZ15),"")</f>
        <v/>
      </c>
      <c r="GB1" s="273">
        <v>3</v>
      </c>
      <c r="GD1" s="272" t="str">
        <f>IFERROR(LOOKUP(2,1/(GC1:GC15&lt;&gt;0),GC1:GC15),"")</f>
        <v/>
      </c>
      <c r="GE1" s="273">
        <v>4</v>
      </c>
      <c r="GF1" s="221">
        <f t="shared" ref="GF1:GF16" si="16">BM130</f>
        <v>0</v>
      </c>
      <c r="GG1" s="272" t="str">
        <f>IFERROR(LOOKUP(2,1/(GF1:GF15&lt;&gt;0),GF1:GF15),"")</f>
        <v/>
      </c>
      <c r="GH1" s="273">
        <v>5</v>
      </c>
      <c r="GI1" s="221">
        <f t="shared" ref="GI1:GI16" si="17">BP130</f>
        <v>0</v>
      </c>
      <c r="GJ1" s="272" t="str">
        <f>IFERROR(LOOKUP(2,1/(GI1:GI15&lt;&gt;0),GI1:GI15),"")</f>
        <v/>
      </c>
      <c r="GK1" s="274">
        <v>6</v>
      </c>
      <c r="GL1" s="221">
        <f t="shared" ref="GL1:GL16" si="18">BS130</f>
        <v>0</v>
      </c>
      <c r="GM1" s="272" t="str">
        <f>IFERROR(LOOKUP(2,1/(GL1:GL15&lt;&gt;0),GL1:GL15),"")</f>
        <v/>
      </c>
      <c r="GN1" s="274">
        <v>7</v>
      </c>
      <c r="GO1" s="221">
        <f t="shared" ref="GO1:GO16" si="19">BV130</f>
        <v>0</v>
      </c>
      <c r="GP1" s="272" t="str">
        <f>IFERROR(LOOKUP(2,1/(GO1:GO15&lt;&gt;0),GO1:GO15),"")</f>
        <v/>
      </c>
      <c r="GQ1" s="425">
        <v>8</v>
      </c>
      <c r="GR1" s="221">
        <f t="shared" ref="GR1:GU16" si="20">BY130</f>
        <v>0</v>
      </c>
      <c r="GS1" s="287" t="str">
        <f>IFERROR(LOOKUP(2,1/(GR1:GR15&lt;&gt;0),GR1:GR15),"")</f>
        <v/>
      </c>
      <c r="GT1" s="274">
        <v>1</v>
      </c>
      <c r="GU1" s="221">
        <f t="shared" si="20"/>
        <v>0</v>
      </c>
      <c r="GV1" s="272" t="str">
        <f>IFERROR(LOOKUP(2,1/(GU1:GU15&lt;&gt;0),GU1:GU15),"")</f>
        <v/>
      </c>
      <c r="GW1" s="273">
        <v>2</v>
      </c>
      <c r="GX1" s="292" t="str">
        <f>EE1</f>
        <v/>
      </c>
      <c r="GY1" s="293" t="str">
        <f>IFERROR(LARGE(GX1:GX4,$GY$2),"")</f>
        <v/>
      </c>
      <c r="GZ1" s="292"/>
      <c r="HA1" s="292" t="s">
        <v>398</v>
      </c>
      <c r="HB1" s="293" t="str">
        <f>EH$1</f>
        <v/>
      </c>
      <c r="HC1" s="290" t="str">
        <f>IFERROR(LARGE(HB1:HB6,$GY$2),"")</f>
        <v/>
      </c>
      <c r="HD1" s="293" t="s">
        <v>399</v>
      </c>
      <c r="HE1" s="221" t="str">
        <f>EK1</f>
        <v/>
      </c>
      <c r="HF1" s="291" t="str">
        <f>IFERROR(LARGE(HE1:HE6,$GY$2),"")</f>
        <v/>
      </c>
      <c r="HG1" s="288" t="s">
        <v>400</v>
      </c>
      <c r="HH1" s="289" t="str">
        <f>EN1</f>
        <v/>
      </c>
      <c r="HI1" s="291" t="str">
        <f>IFERROR(LARGE(HH1:HH6,$GY$2),"")</f>
        <v/>
      </c>
      <c r="HJ1" s="289" t="s">
        <v>401</v>
      </c>
      <c r="HK1" s="231" t="str">
        <f>EQ1</f>
        <v/>
      </c>
      <c r="HL1" s="291" t="str">
        <f>IFERROR(LARGE(HK1:HK6,$GY$2),"")</f>
        <v/>
      </c>
      <c r="HM1" s="231" t="s">
        <v>402</v>
      </c>
      <c r="HN1" s="292" t="str">
        <f>ET1</f>
        <v/>
      </c>
      <c r="HO1" s="291" t="str">
        <f>IFERROR(LARGE(HN1:HN6,$GY$2),"")</f>
        <v/>
      </c>
      <c r="HP1" s="292" t="s">
        <v>403</v>
      </c>
      <c r="HQ1" s="289" t="str">
        <f>EW1</f>
        <v/>
      </c>
      <c r="HR1" s="294" t="str">
        <f>IFERROR(LARGE(HQ1:HQ6,$GY$2),"")</f>
        <v/>
      </c>
      <c r="HS1" s="289" t="s">
        <v>404</v>
      </c>
      <c r="HT1" s="221" t="str">
        <f>EZ1</f>
        <v/>
      </c>
      <c r="HU1" s="294" t="str">
        <f>IFERROR(LARGE(HT1:HT6,GY2),"")</f>
        <v/>
      </c>
      <c r="HV1" s="221" t="s">
        <v>405</v>
      </c>
      <c r="HX1" s="286" t="str">
        <f>IFERROR(LARGE(HW1:HW6,HB2),"")</f>
        <v/>
      </c>
      <c r="HY1" s="221" t="s">
        <v>438</v>
      </c>
      <c r="IB1" s="336" t="str">
        <f>IFERROR(IF($G$1=1,1,IF($G$1=3,3,IF($G$1=5,5,IF($G$1=7,7)))),"")&amp;"." &amp;"Spieler"</f>
        <v>1.Spieler</v>
      </c>
      <c r="IC1" s="338" t="str">
        <f>CG3</f>
        <v>Iris</v>
      </c>
      <c r="ID1" s="316"/>
      <c r="IE1" s="359">
        <v>301</v>
      </c>
      <c r="IG1" s="337" t="b">
        <f>CJ3</f>
        <v>0</v>
      </c>
      <c r="IH1" s="335" t="str">
        <f>IFERROR(IF($G$1=2,2,IF($G$1=4,4,IF($G$1=6,6,IF($G$1=8,8)))),"")&amp;"." &amp;"Spieler"</f>
        <v>FALSCH.Spieler</v>
      </c>
      <c r="IK1" s="311" t="s">
        <v>0</v>
      </c>
      <c r="IL1" s="311" t="s">
        <v>1</v>
      </c>
      <c r="IM1" s="311" t="s">
        <v>2</v>
      </c>
      <c r="IN1" s="193" t="s">
        <v>0</v>
      </c>
      <c r="IO1" s="193" t="s">
        <v>1</v>
      </c>
      <c r="IP1" s="193" t="s">
        <v>2</v>
      </c>
    </row>
    <row r="2" spans="1:253" ht="50.25" customHeight="1" thickTop="1" thickBot="1">
      <c r="C2" s="395"/>
      <c r="D2" s="300" t="str">
        <f ca="1">IFERROR(LOOKUP(2,1/(INDIRECT(ADDRESS(19,$G$1+10+($G$1-1)*2)):INDIRECT(ADDRESS(28,$G$1+10+($G$1-1)*2))&lt;&gt;""),INDIRECT(ADDRESS(19,$G$1+10+($G$1-1)*2)):INDIRECT(ADDRESS(28,$G$1+10+($G$1-1)*2))),"")</f>
        <v/>
      </c>
      <c r="E2" s="204" t="str">
        <f ca="1">IFERROR(LOOKUP(2,1/(INDIRECT(ADDRESS(19,$G$1+11+($G$1-1)*2)):INDIRECT(ADDRESS(28,$G$1+11+($G$1-1)*2))&lt;&gt;""),INDIRECT(ADDRESS(19,$G$1+11+($G$1-1)*2)):INDIRECT(ADDRESS(28,$G$1+11+($G$1-1)*2))),"")</f>
        <v/>
      </c>
      <c r="F2" s="204" t="str">
        <f ca="1">IFERROR(LOOKUP(2,1/(INDIRECT(ADDRESS(19,$G$1+12+($G$1-1)*2)):INDIRECT(ADDRESS(28,$G$1+12+($G$1-1)*2))&lt;&gt;""),INDIRECT(ADDRESS(19,$G$1+12+($G$1-1)*2)):INDIRECT(ADDRESS(28,$G$1+12+($G$1-1)*2))),"")</f>
        <v/>
      </c>
      <c r="H2" s="397" t="s">
        <v>316</v>
      </c>
      <c r="I2" s="397"/>
      <c r="J2" s="119">
        <f>IE3</f>
        <v>301</v>
      </c>
      <c r="K2" s="391" t="s">
        <v>293</v>
      </c>
      <c r="L2" s="391"/>
      <c r="M2" s="391"/>
      <c r="N2" s="391" t="s">
        <v>294</v>
      </c>
      <c r="O2" s="391"/>
      <c r="P2" s="391"/>
      <c r="Q2" s="391" t="s">
        <v>295</v>
      </c>
      <c r="R2" s="391"/>
      <c r="S2" s="391"/>
      <c r="T2" s="391" t="s">
        <v>296</v>
      </c>
      <c r="U2" s="391"/>
      <c r="V2" s="391"/>
      <c r="W2" s="391" t="s">
        <v>297</v>
      </c>
      <c r="X2" s="391"/>
      <c r="Y2" s="391"/>
      <c r="Z2" s="391" t="s">
        <v>298</v>
      </c>
      <c r="AA2" s="391"/>
      <c r="AB2" s="391"/>
      <c r="AC2" s="391" t="s">
        <v>299</v>
      </c>
      <c r="AD2" s="391"/>
      <c r="AE2" s="391"/>
      <c r="AF2" s="391" t="s">
        <v>300</v>
      </c>
      <c r="AG2" s="391"/>
      <c r="AH2" s="391"/>
      <c r="AI2" s="392" t="s">
        <v>303</v>
      </c>
      <c r="AJ2" s="392"/>
      <c r="AK2" s="392"/>
      <c r="AL2" s="392" t="s">
        <v>304</v>
      </c>
      <c r="AM2" s="392"/>
      <c r="AN2" s="392"/>
      <c r="AO2" s="392" t="s">
        <v>305</v>
      </c>
      <c r="AP2" s="392"/>
      <c r="AQ2" s="392"/>
      <c r="AR2" s="392" t="s">
        <v>306</v>
      </c>
      <c r="AS2" s="392"/>
      <c r="AT2" s="392"/>
      <c r="AU2" s="392" t="s">
        <v>307</v>
      </c>
      <c r="AV2" s="392"/>
      <c r="AW2" s="392"/>
      <c r="AX2" s="392" t="s">
        <v>308</v>
      </c>
      <c r="AY2" s="392"/>
      <c r="AZ2" s="392"/>
      <c r="BA2" s="392" t="s">
        <v>309</v>
      </c>
      <c r="BB2" s="392"/>
      <c r="BC2" s="392"/>
      <c r="BD2" s="392" t="s">
        <v>310</v>
      </c>
      <c r="BE2" s="392"/>
      <c r="BF2" s="392"/>
      <c r="BG2" s="388" t="s">
        <v>311</v>
      </c>
      <c r="BH2" s="388"/>
      <c r="BI2" s="388"/>
      <c r="BJ2" s="388" t="s">
        <v>312</v>
      </c>
      <c r="BK2" s="388"/>
      <c r="BL2" s="388"/>
      <c r="BM2" s="388" t="s">
        <v>313</v>
      </c>
      <c r="BN2" s="388"/>
      <c r="BO2" s="388"/>
      <c r="BP2" s="388" t="s">
        <v>314</v>
      </c>
      <c r="BQ2" s="388"/>
      <c r="BR2" s="388"/>
      <c r="BS2" s="388" t="s">
        <v>332</v>
      </c>
      <c r="BT2" s="388"/>
      <c r="BU2" s="388"/>
      <c r="BV2" s="388" t="s">
        <v>333</v>
      </c>
      <c r="BW2" s="388"/>
      <c r="BX2" s="388"/>
      <c r="BY2" s="388" t="s">
        <v>334</v>
      </c>
      <c r="BZ2" s="388"/>
      <c r="CA2" s="388"/>
      <c r="CB2" s="388" t="s">
        <v>335</v>
      </c>
      <c r="CC2" s="388"/>
      <c r="CD2" s="388"/>
      <c r="CG2" s="135"/>
      <c r="CH2" s="206" t="s">
        <v>379</v>
      </c>
      <c r="CI2" s="131"/>
      <c r="CJ2" s="138"/>
      <c r="CK2" s="206" t="s">
        <v>379</v>
      </c>
      <c r="CL2" s="195">
        <f>'Rang Runde 1'!$H$2</f>
        <v>0</v>
      </c>
      <c r="CM2" s="196" t="str">
        <f>'Rang Runde 1'!G2</f>
        <v>Thomas</v>
      </c>
      <c r="CN2" s="197">
        <f>$J$2-$CL$2</f>
        <v>301</v>
      </c>
      <c r="CO2" s="195">
        <f>'Rang Runde 1'!$H$8</f>
        <v>0</v>
      </c>
      <c r="CP2" s="198" t="str">
        <f>'Rang Runde 1'!G8</f>
        <v>Adde</v>
      </c>
      <c r="CQ2" s="199">
        <f>$J$2-$CO$2</f>
        <v>301</v>
      </c>
      <c r="CR2" s="200">
        <f>'Rang Runde 2'!H5</f>
        <v>0</v>
      </c>
      <c r="CS2" s="198" t="str">
        <f>'Rang Runde 2'!G5</f>
        <v>Dieter M.</v>
      </c>
      <c r="CT2" s="199">
        <f>$J$2-$CR$2</f>
        <v>301</v>
      </c>
      <c r="CU2" s="201">
        <f>'Rang Runde 3'!H2</f>
        <v>0</v>
      </c>
      <c r="CV2" s="198" t="str">
        <f>'Rang Runde 3'!G2</f>
        <v>Adde</v>
      </c>
      <c r="CW2" s="199">
        <f>$J$2-$CU$2</f>
        <v>301</v>
      </c>
      <c r="CX2" s="179" t="str">
        <f>$K$3</f>
        <v>Iris</v>
      </c>
      <c r="CY2" s="180">
        <f>$K$5</f>
        <v>0</v>
      </c>
      <c r="CZ2" s="179" t="str">
        <f>$AC$3</f>
        <v>Dieter M.</v>
      </c>
      <c r="DA2" s="180">
        <f>$AC$5</f>
        <v>0</v>
      </c>
      <c r="DB2" s="181" t="str">
        <f>$AU$3</f>
        <v>Carmen</v>
      </c>
      <c r="DC2" s="182">
        <f>$AU$5</f>
        <v>0</v>
      </c>
      <c r="DD2" s="181" t="str">
        <f>$BM$3</f>
        <v>Rainer</v>
      </c>
      <c r="DE2" s="182">
        <f>$BM$5</f>
        <v>0</v>
      </c>
      <c r="DI2" s="224" t="str">
        <f>CJ3&amp;" "&amp;CH4</f>
        <v xml:space="preserve">FALSCH </v>
      </c>
      <c r="DJ2" s="225"/>
      <c r="DK2" s="225"/>
      <c r="DL2" s="262" t="str">
        <f>$DS$1&amp;" "&amp;Gewinnberechnung!O5&amp;" "&amp;$DT$1</f>
        <v>Wieviel Runden hat  Adde gewonnen</v>
      </c>
      <c r="DM2" s="308">
        <f>Gewinnberechnung!R5</f>
        <v>0</v>
      </c>
      <c r="DN2" s="263" t="str">
        <f>Gewinnberechnung!O5</f>
        <v>Adde</v>
      </c>
      <c r="DO2" s="420" t="s">
        <v>437</v>
      </c>
      <c r="DP2" s="421"/>
      <c r="DQ2" s="187">
        <f>Gewinnberechnung!J2</f>
        <v>0</v>
      </c>
      <c r="DR2" s="264"/>
      <c r="DS2" s="264"/>
      <c r="DT2" s="264"/>
      <c r="DU2" s="186" t="str">
        <f>Gewinnberechnung!L4</f>
        <v xml:space="preserve">Iris  0 ,00€   </v>
      </c>
      <c r="DV2" s="209">
        <f>Gewinnberechnung!F2</f>
        <v>0</v>
      </c>
      <c r="DW2" s="209">
        <f>Gewinnberechnung!$L$2</f>
        <v>0</v>
      </c>
      <c r="DX2" s="210">
        <f>Gewinnberechnung!H2</f>
        <v>0</v>
      </c>
      <c r="DY2" s="264"/>
      <c r="DZ2" s="254" t="str">
        <f>'Rang Runde 1'!$G$2</f>
        <v>Thomas</v>
      </c>
      <c r="EA2" s="253">
        <f>'Rang Runde 1'!$H$2</f>
        <v>0</v>
      </c>
      <c r="ED2" s="221">
        <f t="shared" ref="ED2:ED65" si="21">K131</f>
        <v>0</v>
      </c>
      <c r="EE2" s="419" t="s">
        <v>406</v>
      </c>
      <c r="EF2" s="273"/>
      <c r="EG2" s="221">
        <f t="shared" si="0"/>
        <v>0</v>
      </c>
      <c r="EH2" s="419" t="s">
        <v>407</v>
      </c>
      <c r="EJ2" s="221">
        <f t="shared" si="1"/>
        <v>0</v>
      </c>
      <c r="EK2" s="419" t="s">
        <v>408</v>
      </c>
      <c r="EL2" s="221">
        <v>2</v>
      </c>
      <c r="EM2" s="221">
        <f t="shared" si="2"/>
        <v>0</v>
      </c>
      <c r="EN2" s="419" t="s">
        <v>409</v>
      </c>
      <c r="EP2" s="221">
        <f t="shared" si="3"/>
        <v>0</v>
      </c>
      <c r="EQ2" s="419" t="s">
        <v>410</v>
      </c>
      <c r="ES2" s="221">
        <f t="shared" si="4"/>
        <v>0</v>
      </c>
      <c r="ET2" s="419" t="s">
        <v>411</v>
      </c>
      <c r="EU2" s="425"/>
      <c r="EV2" s="221">
        <f t="shared" si="5"/>
        <v>0</v>
      </c>
      <c r="EW2" s="419" t="s">
        <v>412</v>
      </c>
      <c r="EY2" s="221">
        <f t="shared" si="6"/>
        <v>0</v>
      </c>
      <c r="EZ2" s="419" t="s">
        <v>413</v>
      </c>
      <c r="FA2" s="425"/>
      <c r="FB2" s="221">
        <f t="shared" si="7"/>
        <v>0</v>
      </c>
      <c r="FC2" s="419" t="s">
        <v>414</v>
      </c>
      <c r="FD2" s="425"/>
      <c r="FE2" s="221">
        <f t="shared" si="8"/>
        <v>0</v>
      </c>
      <c r="FF2" s="419" t="s">
        <v>415</v>
      </c>
      <c r="FH2" s="221">
        <f t="shared" si="9"/>
        <v>0</v>
      </c>
      <c r="FI2" s="419" t="s">
        <v>416</v>
      </c>
      <c r="FJ2" s="425"/>
      <c r="FK2" s="221">
        <f t="shared" si="10"/>
        <v>0</v>
      </c>
      <c r="FL2" s="419" t="s">
        <v>417</v>
      </c>
      <c r="FN2" s="221">
        <f t="shared" si="11"/>
        <v>0</v>
      </c>
      <c r="FO2" s="419" t="s">
        <v>418</v>
      </c>
      <c r="FP2" s="425"/>
      <c r="FQ2" s="221">
        <f t="shared" si="12"/>
        <v>0</v>
      </c>
      <c r="FR2" s="419" t="s">
        <v>419</v>
      </c>
      <c r="FT2" s="221">
        <f t="shared" si="13"/>
        <v>0</v>
      </c>
      <c r="FU2" s="419" t="s">
        <v>420</v>
      </c>
      <c r="FW2" s="221">
        <f t="shared" si="14"/>
        <v>0</v>
      </c>
      <c r="FX2" s="419" t="s">
        <v>421</v>
      </c>
      <c r="FZ2" s="221">
        <f t="shared" si="15"/>
        <v>0</v>
      </c>
      <c r="GA2" s="419" t="s">
        <v>422</v>
      </c>
      <c r="GC2" s="221">
        <f t="shared" ref="GC2:GC16" si="22">BJ131</f>
        <v>0</v>
      </c>
      <c r="GD2" s="419" t="s">
        <v>423</v>
      </c>
      <c r="GF2" s="221">
        <f t="shared" si="16"/>
        <v>0</v>
      </c>
      <c r="GG2" s="419" t="s">
        <v>424</v>
      </c>
      <c r="GI2" s="221">
        <f t="shared" si="17"/>
        <v>0</v>
      </c>
      <c r="GJ2" s="419" t="s">
        <v>425</v>
      </c>
      <c r="GL2" s="221">
        <f t="shared" si="18"/>
        <v>0</v>
      </c>
      <c r="GM2" s="419" t="s">
        <v>426</v>
      </c>
      <c r="GO2" s="221">
        <f t="shared" si="19"/>
        <v>0</v>
      </c>
      <c r="GP2" s="419" t="s">
        <v>427</v>
      </c>
      <c r="GQ2" s="425"/>
      <c r="GR2" s="221">
        <f t="shared" si="20"/>
        <v>0</v>
      </c>
      <c r="GS2" s="419" t="s">
        <v>428</v>
      </c>
      <c r="GU2" s="221">
        <f t="shared" si="20"/>
        <v>0</v>
      </c>
      <c r="GV2" s="419" t="s">
        <v>429</v>
      </c>
      <c r="GX2" s="221" t="str">
        <f>FX1</f>
        <v/>
      </c>
      <c r="GY2" s="289">
        <v>1</v>
      </c>
      <c r="GZ2" s="221">
        <v>2</v>
      </c>
      <c r="HB2" s="221" t="str">
        <f>FC$1</f>
        <v/>
      </c>
      <c r="HE2" s="221" t="str">
        <f>FC1</f>
        <v/>
      </c>
      <c r="HH2" s="221" t="str">
        <f>FI1</f>
        <v/>
      </c>
      <c r="HK2" s="221" t="str">
        <f>GG1</f>
        <v/>
      </c>
      <c r="HN2" s="221" t="str">
        <f>FO1</f>
        <v/>
      </c>
      <c r="HQ2" s="221" t="str">
        <f>FR1</f>
        <v/>
      </c>
      <c r="HT2" s="221" t="str">
        <f>FU1</f>
        <v/>
      </c>
      <c r="IB2" s="357" t="s">
        <v>472</v>
      </c>
      <c r="IC2" s="358">
        <v>5</v>
      </c>
      <c r="ID2" s="316" t="str">
        <f ca="1">IFERROR(LOOKUP(2,1/(INDIRECT(ADDRESS(19,$G$1+10+($G$1-1)*2)):INDIRECT(ADDRESS(28,$G$1+10+($G$1-1)*2))&lt;&gt;""),INDIRECT(ADDRESS(19,$G$1+10+($G$1-1)*2)):INDIRECT(ADDRESS(28,$G$1+10+($G$1-1)*2))),"")</f>
        <v/>
      </c>
      <c r="IE2" s="316" t="str">
        <f ca="1">IFERROR(LOOKUP(2,1/(INDIRECT(ADDRESS(19,$G$1+11+($G$1-1)*2)):INDIRECT(ADDRESS(28,$G$1+11+($G$1-1)*2))&lt;&gt;""),INDIRECT(ADDRESS(19,$G$1+11+($G$1-1)*2)):INDIRECT(ADDRESS(28,$G$1+11+($G$1-1)*2))),"")</f>
        <v/>
      </c>
      <c r="IF2" s="316" t="str">
        <f ca="1">IFERROR(LOOKUP(2,1/(INDIRECT(ADDRESS(19,$G$1+12+($G$1-1)*2)):INDIRECT(ADDRESS(28,$G$1+12+($G$1-1)*2))&lt;&gt;""),INDIRECT(ADDRESS(19,$G$1+12+($G$1-1)*2)):INDIRECT(ADDRESS(28,$G$1+12+($G$1-1)*2))),"")</f>
        <v/>
      </c>
      <c r="IG2" s="355" t="str">
        <f>IFERROR(IF($G$1=2,$N128,IF($G$1=4,$T$128,IF($G$1=6,$Z$128,IF($G$1=8,$AF$128)))),"")&amp;" "&amp;" Würfe benötigt"</f>
        <v>FALSCH  Würfe benötigt</v>
      </c>
      <c r="IH2" s="209" t="s">
        <v>357</v>
      </c>
      <c r="II2" s="360">
        <v>8</v>
      </c>
      <c r="IJ2" s="264"/>
      <c r="IK2" s="344">
        <v>1</v>
      </c>
      <c r="IL2" s="344">
        <v>2</v>
      </c>
      <c r="IM2" s="344">
        <v>3</v>
      </c>
      <c r="IN2" s="344">
        <v>11</v>
      </c>
      <c r="IO2" s="344">
        <v>22</v>
      </c>
      <c r="IP2" s="344">
        <v>33</v>
      </c>
    </row>
    <row r="3" spans="1:253" ht="54.75" customHeight="1" thickTop="1" thickBot="1">
      <c r="A3" s="18"/>
      <c r="B3" s="389" t="s">
        <v>378</v>
      </c>
      <c r="C3" s="390"/>
      <c r="D3" s="398" t="str">
        <f>IFERROR(IF($G$1=1,$K$3,IF($G$1=3,$Q$3,IF($G$1=5,$W$3,IF($G$1=7,$AC$3,IF($G$1=9,$AI$3,IF($G$1=11,$AO$3,IF($G$1=13,$AU$3,IF($G$1=15,$BA$3,IF($G$1=17,$BG$3,IF($G$1=19,$BM$3,IF($G$1=21,$BS$3,IF($G$1=23,$BY$3,IF($G$1=2,$N$3,IF($G$1=4,$T$3,IF($G$1=6,$Z$3,IF($G$1=8,$AF$3,IF($G$1=10,$AL$3,IF($G$1=12,$AR$3,IF($G$1=14,$AX$3,IF($G$1=16,$BD$3,IF($G$1=18,$BJ$3,IF($G$1=20,$BP$3,IF($G$1=24,$CB$3,IF($G$1=22,$BV$3)))))))))))))))))))))))),"")</f>
        <v>Iris</v>
      </c>
      <c r="E3" s="399"/>
      <c r="F3" s="400"/>
      <c r="G3" s="303" t="str">
        <f>IF($CG$5=301,$J$3,"")</f>
        <v/>
      </c>
      <c r="H3" s="301" t="s">
        <v>440</v>
      </c>
      <c r="I3" s="301" t="str">
        <f>RIGHT($H$3,8)</f>
        <v>6er Dart</v>
      </c>
      <c r="J3" s="304" t="str">
        <f>IFERROR(LOOKUP(1,2/($CG$4:$CG$5=301),$CG$4:$CJ$5),"")&amp;$I$3</f>
        <v>6er Dart</v>
      </c>
      <c r="K3" s="387" t="str">
        <f>'Namen Eintragen'!A1</f>
        <v>Iris</v>
      </c>
      <c r="L3" s="387"/>
      <c r="M3" s="387"/>
      <c r="N3" s="387" t="str">
        <f>'Namen Eintragen'!D1</f>
        <v>Adde</v>
      </c>
      <c r="O3" s="387"/>
      <c r="P3" s="387"/>
      <c r="Q3" s="387" t="str">
        <f>'Namen Eintragen'!G1</f>
        <v>Dieter G.</v>
      </c>
      <c r="R3" s="387"/>
      <c r="S3" s="387"/>
      <c r="T3" s="387" t="str">
        <f>'Namen Eintragen'!J1</f>
        <v>Rommet</v>
      </c>
      <c r="U3" s="387"/>
      <c r="V3" s="387"/>
      <c r="W3" s="387" t="str">
        <f>'Namen Eintragen'!M1</f>
        <v>Rainer</v>
      </c>
      <c r="X3" s="387"/>
      <c r="Y3" s="387"/>
      <c r="Z3" s="387" t="str">
        <f>'Namen Eintragen'!P1</f>
        <v>Carmen</v>
      </c>
      <c r="AA3" s="387"/>
      <c r="AB3" s="387"/>
      <c r="AC3" s="387" t="str">
        <f>'Namen Eintragen'!S1</f>
        <v>Dieter M.</v>
      </c>
      <c r="AD3" s="387"/>
      <c r="AE3" s="387"/>
      <c r="AF3" s="387" t="str">
        <f>'Namen Eintragen'!V1</f>
        <v>Thomas</v>
      </c>
      <c r="AG3" s="387"/>
      <c r="AH3" s="387"/>
      <c r="AI3" s="387" t="str">
        <f>'Namen Eintragen'!Y1</f>
        <v>Adde</v>
      </c>
      <c r="AJ3" s="387"/>
      <c r="AK3" s="387"/>
      <c r="AL3" s="387" t="str">
        <f>'Namen Eintragen'!AB1</f>
        <v>Dieter G.</v>
      </c>
      <c r="AM3" s="387"/>
      <c r="AN3" s="387"/>
      <c r="AO3" s="387" t="str">
        <f>'Namen Eintragen'!AE1</f>
        <v>Rommet</v>
      </c>
      <c r="AP3" s="387"/>
      <c r="AQ3" s="387"/>
      <c r="AR3" s="387" t="str">
        <f>'Namen Eintragen'!AH1</f>
        <v>Rainer</v>
      </c>
      <c r="AS3" s="387"/>
      <c r="AT3" s="387"/>
      <c r="AU3" s="387" t="str">
        <f>'Namen Eintragen'!AK1</f>
        <v>Carmen</v>
      </c>
      <c r="AV3" s="387"/>
      <c r="AW3" s="387"/>
      <c r="AX3" s="387" t="str">
        <f>'Namen Eintragen'!AN1</f>
        <v>Dieter M.</v>
      </c>
      <c r="AY3" s="387"/>
      <c r="AZ3" s="387"/>
      <c r="BA3" s="387" t="str">
        <f>'Namen Eintragen'!AQ1</f>
        <v>Thomas</v>
      </c>
      <c r="BB3" s="387"/>
      <c r="BC3" s="387"/>
      <c r="BD3" s="387" t="str">
        <f>'Namen Eintragen'!AT1</f>
        <v>Iris</v>
      </c>
      <c r="BE3" s="387"/>
      <c r="BF3" s="387"/>
      <c r="BG3" s="387" t="str">
        <f>'Namen Eintragen'!AW1</f>
        <v>Dieter G.</v>
      </c>
      <c r="BH3" s="387"/>
      <c r="BI3" s="387"/>
      <c r="BJ3" s="387" t="str">
        <f>'Namen Eintragen'!AZ1</f>
        <v>Rommet</v>
      </c>
      <c r="BK3" s="387"/>
      <c r="BL3" s="387"/>
      <c r="BM3" s="387" t="str">
        <f>'Namen Eintragen'!BC1</f>
        <v>Rainer</v>
      </c>
      <c r="BN3" s="387"/>
      <c r="BO3" s="387"/>
      <c r="BP3" s="387" t="str">
        <f>'Namen Eintragen'!BF1</f>
        <v>Carmen</v>
      </c>
      <c r="BQ3" s="387"/>
      <c r="BR3" s="387"/>
      <c r="BS3" s="387" t="str">
        <f>'Namen Eintragen'!BI1</f>
        <v>Dieter M.</v>
      </c>
      <c r="BT3" s="387"/>
      <c r="BU3" s="387"/>
      <c r="BV3" s="387" t="str">
        <f>'Namen Eintragen'!BL1</f>
        <v>Thomas</v>
      </c>
      <c r="BW3" s="387"/>
      <c r="BX3" s="387"/>
      <c r="BY3" s="387" t="str">
        <f>'Namen Eintragen'!BO1</f>
        <v>Iris</v>
      </c>
      <c r="BZ3" s="387"/>
      <c r="CA3" s="387"/>
      <c r="CB3" s="387" t="str">
        <f>'Namen Eintragen'!BR1</f>
        <v>Adde</v>
      </c>
      <c r="CC3" s="387"/>
      <c r="CD3" s="387"/>
      <c r="CG3" s="134" t="str">
        <f>IFERROR(IF($G$1=1,$K$3,IF($G$1=3,$Q$3,IF($G$1=5,$W$3,IF($G$1=7,$AC$3,IF($G$1=9,$AI$3,IF($G$1=11,$AO$3,IF($G$1=13,$AU$3,IF($G$1=15,$BA$3,IF($G$1=17,$BG$3,IF($G$1=19,$BM$3,IF($G$1=21,$BS$3,IF($G$1=23,$BY$3)))))))))))),"")</f>
        <v>Iris</v>
      </c>
      <c r="CH3" s="235" t="str">
        <f>IFERROR(IF($G$1=1,$CG$5/$CH$5*3,IF($G$1=3,$CG$5/$CH$5*3,IF($G$1=5,$CG$5/$CH$5*3,IF($G$1=7,$CG$5/$CH$5*3,IF($G$1=9,$CG$5/$CH$5*3,IF($G$1=11,$CG$5/$CH$5*3,IF($G$1=13,$CG$5/$CH$5*3,IF($G$1=15,$CG$5/$CH$5*3,IF($G$1=17,$CG$5/$CH$5*3,IF($G$1=19,$CG$5/$CH$5*3,IF($G$1=21,$CG$5/$CH$5*3,IF($G$1=23,CG5/CH5*3)))))))))))),"")</f>
        <v/>
      </c>
      <c r="CJ3" s="134" t="b">
        <f>IFERROR(IF($G$1=2,$N$3,IF($G$1=4,$T$3,IF($G$1=6,$Z$3,IF($G$1=8,$AF$3,IF($G$1=10,$AL$3,IF($G$1=12,$AR$3,IF($G$1=14,$AX$3,IF($G$1=16,$BD$3,IF($G$1=18,$BJ$3,IF($G$1=20,$BP$3,IF($G$1=24,$CB$3,IF($G$1=22,$BV$3)))))))))))),"")</f>
        <v>0</v>
      </c>
      <c r="CK3" s="207" t="b">
        <f>IFERROR(IF($G$1=2,$CJ$5/$CK$5*3,IF($G$1=4,$CJ$5/$CK$5*3,IF($G$1=6,$CJ$5/$CK$5*3,IF($G$1=8,$CJ$5/$CK$5*3,IF($G$1=10,$CJ$5/$CK$5*3,IF($G$1=12,$CJ$5/$CK$5*3,IF($G$1=14,$CJ$5/$CK$5*3,IF($G$1=16,$CJ$5/$CK$5*3,IF($G$1=18,$CJ$5/$CK$5*3,IF($G$1=20,$CJ$5/$CK$5*3,IF($G$1=22,$CJ$5/$CK$5*3,IF($G$1=24,$CJ$5/$CK$5*3)))))))))))),"")</f>
        <v>0</v>
      </c>
      <c r="CL3" s="121">
        <f>'Rang Runde 1'!$H$3</f>
        <v>0</v>
      </c>
      <c r="CM3" s="118" t="str">
        <f>'Rang Runde 1'!$G$3</f>
        <v>Dieter M.</v>
      </c>
      <c r="CN3" s="141">
        <f>$J$2-$CL$3</f>
        <v>301</v>
      </c>
      <c r="CO3" s="121">
        <f>'Rang Runde 1'!H9</f>
        <v>0</v>
      </c>
      <c r="CP3" s="118" t="str">
        <f>'Rang Runde 1'!G9</f>
        <v>Iris</v>
      </c>
      <c r="CQ3" s="140">
        <f>$J$2-$CO$3</f>
        <v>301</v>
      </c>
      <c r="CR3" s="120">
        <f>'Rang Runde 2'!H6</f>
        <v>0</v>
      </c>
      <c r="CS3" s="118" t="str">
        <f>'Rang Runde 2'!G6</f>
        <v>Carmen</v>
      </c>
      <c r="CT3" s="140">
        <f>$J$2-$CR$3</f>
        <v>301</v>
      </c>
      <c r="CU3" s="121">
        <f>'Rang Runde 3'!H3</f>
        <v>0</v>
      </c>
      <c r="CV3" s="118" t="str">
        <f>'Rang Runde 3'!G3</f>
        <v>Adde</v>
      </c>
      <c r="CW3" s="140">
        <f>$J$2-$CU$3</f>
        <v>301</v>
      </c>
      <c r="CX3" s="107" t="str">
        <f>$N$3</f>
        <v>Adde</v>
      </c>
      <c r="CY3" s="108">
        <f>$N$5</f>
        <v>0</v>
      </c>
      <c r="CZ3" s="107" t="str">
        <f>$AF$3</f>
        <v>Thomas</v>
      </c>
      <c r="DA3" s="108">
        <f>$AF$5</f>
        <v>0</v>
      </c>
      <c r="DB3" s="55" t="str">
        <f>$AX$3</f>
        <v>Dieter M.</v>
      </c>
      <c r="DC3" s="117">
        <f>$AX$5</f>
        <v>0</v>
      </c>
      <c r="DD3" s="55" t="str">
        <f>$BP$3</f>
        <v>Carmen</v>
      </c>
      <c r="DE3" s="117">
        <f>$BP$5</f>
        <v>0</v>
      </c>
      <c r="DI3" s="226"/>
      <c r="DJ3" s="227"/>
      <c r="DK3" s="227"/>
      <c r="DL3" s="262" t="str">
        <f>$DS$1&amp;" "&amp;Gewinnberechnung!O6&amp;" "&amp;$DT$1</f>
        <v>Wieviel Runden hat  Dieter G. gewonnen</v>
      </c>
      <c r="DM3" s="308">
        <f>Gewinnberechnung!R6</f>
        <v>0</v>
      </c>
      <c r="DN3" s="276" t="str">
        <f>Gewinnberechnung!O6</f>
        <v>Dieter G.</v>
      </c>
      <c r="DO3" s="275"/>
      <c r="DP3" s="269" t="s">
        <v>436</v>
      </c>
      <c r="DQ3" s="187">
        <f>Gewinnberechnung!J3</f>
        <v>0</v>
      </c>
      <c r="DR3" s="264"/>
      <c r="DS3" s="264"/>
      <c r="DT3" s="264"/>
      <c r="DU3" s="186" t="str">
        <f>Gewinnberechnung!L5</f>
        <v xml:space="preserve">Adde  0 ,00€   </v>
      </c>
      <c r="DV3" s="209">
        <f>Gewinnberechnung!F3</f>
        <v>0</v>
      </c>
      <c r="DW3" s="209">
        <f>Gewinnberechnung!$L$2</f>
        <v>0</v>
      </c>
      <c r="DX3" s="210">
        <f>Gewinnberechnung!H3</f>
        <v>0</v>
      </c>
      <c r="DY3" s="264"/>
      <c r="DZ3" s="254" t="str">
        <f>'Rang Runde 1'!$G$3</f>
        <v>Dieter M.</v>
      </c>
      <c r="EA3" s="253">
        <f>'Rang Runde 1'!$H$3</f>
        <v>0</v>
      </c>
      <c r="ED3" s="221">
        <f t="shared" si="21"/>
        <v>0</v>
      </c>
      <c r="EE3" s="419"/>
      <c r="EG3" s="221">
        <f t="shared" si="0"/>
        <v>0</v>
      </c>
      <c r="EH3" s="419"/>
      <c r="EJ3" s="221">
        <f t="shared" si="1"/>
        <v>0</v>
      </c>
      <c r="EK3" s="419"/>
      <c r="EM3" s="221">
        <f t="shared" si="2"/>
        <v>0</v>
      </c>
      <c r="EN3" s="419"/>
      <c r="EP3" s="221">
        <f t="shared" si="3"/>
        <v>0</v>
      </c>
      <c r="EQ3" s="419"/>
      <c r="ES3" s="221">
        <f t="shared" si="4"/>
        <v>0</v>
      </c>
      <c r="ET3" s="419"/>
      <c r="EV3" s="221">
        <f t="shared" si="5"/>
        <v>0</v>
      </c>
      <c r="EW3" s="419"/>
      <c r="EY3" s="221">
        <f t="shared" si="6"/>
        <v>0</v>
      </c>
      <c r="EZ3" s="419"/>
      <c r="FB3" s="221">
        <f t="shared" si="7"/>
        <v>0</v>
      </c>
      <c r="FC3" s="419"/>
      <c r="FE3" s="221">
        <f t="shared" si="8"/>
        <v>0</v>
      </c>
      <c r="FF3" s="419"/>
      <c r="FH3" s="221">
        <f t="shared" si="9"/>
        <v>0</v>
      </c>
      <c r="FI3" s="419"/>
      <c r="FK3" s="221">
        <f t="shared" si="10"/>
        <v>0</v>
      </c>
      <c r="FL3" s="419"/>
      <c r="FN3" s="221">
        <f t="shared" si="11"/>
        <v>0</v>
      </c>
      <c r="FO3" s="419"/>
      <c r="FQ3" s="221">
        <f t="shared" si="12"/>
        <v>0</v>
      </c>
      <c r="FR3" s="419"/>
      <c r="FT3" s="221">
        <f t="shared" si="13"/>
        <v>0</v>
      </c>
      <c r="FU3" s="419"/>
      <c r="FW3" s="221">
        <f t="shared" si="14"/>
        <v>0</v>
      </c>
      <c r="FX3" s="419"/>
      <c r="FZ3" s="221">
        <f t="shared" si="15"/>
        <v>0</v>
      </c>
      <c r="GA3" s="419"/>
      <c r="GC3" s="221">
        <f t="shared" si="22"/>
        <v>0</v>
      </c>
      <c r="GD3" s="419"/>
      <c r="GF3" s="221">
        <f t="shared" si="16"/>
        <v>0</v>
      </c>
      <c r="GG3" s="419"/>
      <c r="GI3" s="221">
        <f t="shared" si="17"/>
        <v>0</v>
      </c>
      <c r="GJ3" s="419"/>
      <c r="GL3" s="221">
        <f t="shared" si="18"/>
        <v>0</v>
      </c>
      <c r="GM3" s="419"/>
      <c r="GO3" s="221">
        <f t="shared" si="19"/>
        <v>0</v>
      </c>
      <c r="GP3" s="419"/>
      <c r="GR3" s="221">
        <f t="shared" si="20"/>
        <v>0</v>
      </c>
      <c r="GS3" s="419"/>
      <c r="GU3" s="221">
        <f t="shared" si="20"/>
        <v>0</v>
      </c>
      <c r="GV3" s="419"/>
      <c r="GW3" s="221" t="s">
        <v>430</v>
      </c>
      <c r="GX3" s="221" t="str">
        <f>GS$1</f>
        <v/>
      </c>
      <c r="GZ3" s="221">
        <v>3</v>
      </c>
      <c r="HB3" s="221" t="str">
        <f>GD$1</f>
        <v/>
      </c>
      <c r="HE3" s="221" t="str">
        <f>GA1</f>
        <v/>
      </c>
      <c r="HH3" s="221" t="str">
        <f>GD1</f>
        <v/>
      </c>
      <c r="HK3" s="221" t="str">
        <f>GG1</f>
        <v/>
      </c>
      <c r="HN3" s="221" t="str">
        <f>GJ1</f>
        <v/>
      </c>
      <c r="HQ3" s="221" t="str">
        <f>GM1</f>
        <v/>
      </c>
      <c r="HT3" s="221" t="str">
        <f>GP1</f>
        <v/>
      </c>
      <c r="HZ3" s="350"/>
      <c r="IA3" s="350"/>
      <c r="IB3" s="356" t="str">
        <f>IFERROR(IF($G$1=1,$K$128,IF($G$1=3,$N$128,IF($G$1=5,$Q$128,IF($G$1=7,$T$128)))),"")&amp;" "&amp;" Würfe benötigt"</f>
        <v>0  Würfe benötigt</v>
      </c>
      <c r="IC3" s="333" t="str">
        <f>IFERROR(IF($G$1=1,$K$1,IF($G$1=3,$Q$1,IF($G$1=5,$W$1,IF($G$1=7,$AC$1,IF($G$1=9,$AI$1,IF($G$1=11,$AO$1,IF($G$1=13,$AU$1,IF($G$1=15,$BA$1,IF($G$1=17,$BG$1,IF($G$1=19,$BM$1,IF($G$1=21,$BS$1,IF($G$1=23,$BY$1)))))))))))),"")</f>
        <v/>
      </c>
      <c r="IE3" s="339">
        <f>IE1</f>
        <v>301</v>
      </c>
      <c r="IG3" s="139" t="b">
        <f>IFERROR(IF($G$1=2,$N$1,IF($G$1=4,$T$1,IF($G$1=6,$Z$1,IF($G$1=8,$AF$1,IF($G$1=10,$AL$1,IF($G$1=12,$AR$1,IF($G$1=14,$AX$1,IF($G$1=16,$BD$1,IF($G$1=18,$BJ$1,IF($G$1=20,$BP$1,IF($G$1=22,$BV$1,IF($G$1=24,$CB$1)))))))))))),"")</f>
        <v>0</v>
      </c>
      <c r="IH3" s="202"/>
      <c r="II3" s="334" t="s">
        <v>434</v>
      </c>
      <c r="IJ3" s="202"/>
      <c r="IK3" s="353">
        <v>2</v>
      </c>
      <c r="IL3" s="353">
        <v>4</v>
      </c>
      <c r="IM3" s="353">
        <v>6</v>
      </c>
      <c r="IN3" s="353">
        <v>12</v>
      </c>
      <c r="IO3" s="353">
        <v>24</v>
      </c>
      <c r="IP3" s="344">
        <v>36</v>
      </c>
      <c r="IR3" s="426" t="s">
        <v>301</v>
      </c>
    </row>
    <row r="4" spans="1:253" ht="48" customHeight="1" thickTop="1" thickBot="1">
      <c r="A4" s="331" t="s">
        <v>0</v>
      </c>
      <c r="B4" s="331" t="s">
        <v>1</v>
      </c>
      <c r="C4" s="331" t="s">
        <v>2</v>
      </c>
      <c r="D4" s="331" t="s">
        <v>0</v>
      </c>
      <c r="E4" s="331" t="s">
        <v>1</v>
      </c>
      <c r="F4" s="331" t="s">
        <v>2</v>
      </c>
      <c r="H4" s="295">
        <v>3</v>
      </c>
      <c r="J4" s="298" t="s">
        <v>439</v>
      </c>
      <c r="K4" s="15">
        <f>$A$1</f>
        <v>301</v>
      </c>
      <c r="L4" s="15"/>
      <c r="M4" s="383" t="str">
        <f>IFERROR(K5/L5*3,"")</f>
        <v/>
      </c>
      <c r="N4" s="15">
        <f>$A$1</f>
        <v>301</v>
      </c>
      <c r="O4" s="15"/>
      <c r="P4" s="383" t="str">
        <f>IFERROR(N5/O5*3,"")</f>
        <v/>
      </c>
      <c r="Q4" s="15">
        <f>$A$1</f>
        <v>301</v>
      </c>
      <c r="R4" s="15"/>
      <c r="S4" s="383" t="str">
        <f>IFERROR(Q5/R5*3,"")</f>
        <v/>
      </c>
      <c r="T4" s="15">
        <f>$A$1</f>
        <v>301</v>
      </c>
      <c r="U4" s="15"/>
      <c r="V4" s="383" t="str">
        <f>IFERROR(T5/U5*3,"")</f>
        <v/>
      </c>
      <c r="W4" s="15">
        <f>$A$1</f>
        <v>301</v>
      </c>
      <c r="X4" s="15"/>
      <c r="Y4" s="383" t="str">
        <f>IFERROR(W5/X5*3,"")</f>
        <v/>
      </c>
      <c r="Z4" s="15">
        <f>$A$1</f>
        <v>301</v>
      </c>
      <c r="AA4" s="15"/>
      <c r="AB4" s="383" t="str">
        <f>IFERROR(Z5/AA5*3,"")</f>
        <v/>
      </c>
      <c r="AC4" s="15">
        <f>$A$1</f>
        <v>301</v>
      </c>
      <c r="AD4" s="15"/>
      <c r="AE4" s="383" t="str">
        <f>IFERROR(AC5/AD5*3,"")</f>
        <v/>
      </c>
      <c r="AF4" s="15">
        <f>$A$1</f>
        <v>301</v>
      </c>
      <c r="AG4" s="15"/>
      <c r="AH4" s="383" t="str">
        <f>IFERROR(AF5/AG5*3,"")</f>
        <v/>
      </c>
      <c r="AI4" s="15">
        <f>$A$1</f>
        <v>301</v>
      </c>
      <c r="AJ4" s="15"/>
      <c r="AK4" s="383" t="str">
        <f>IFERROR(AI5/AJ5*3,"")</f>
        <v/>
      </c>
      <c r="AL4" s="15">
        <f>$A$1</f>
        <v>301</v>
      </c>
      <c r="AM4" s="15"/>
      <c r="AN4" s="383" t="str">
        <f>IFERROR(AL5/AM5*3,"")</f>
        <v/>
      </c>
      <c r="AO4" s="15">
        <f>$A$1</f>
        <v>301</v>
      </c>
      <c r="AP4" s="15"/>
      <c r="AQ4" s="383" t="str">
        <f>IFERROR(AO5/AP5*3,"")</f>
        <v/>
      </c>
      <c r="AR4" s="15">
        <f>$A$1</f>
        <v>301</v>
      </c>
      <c r="AS4" s="15"/>
      <c r="AT4" s="383" t="str">
        <f>IFERROR(AR5/AS5*3,"")</f>
        <v/>
      </c>
      <c r="AU4" s="15">
        <f>$A$1</f>
        <v>301</v>
      </c>
      <c r="AV4" s="15"/>
      <c r="AW4" s="383" t="str">
        <f>IFERROR(AU5/AV5*3,"")</f>
        <v/>
      </c>
      <c r="AX4" s="15">
        <f>$A$1</f>
        <v>301</v>
      </c>
      <c r="AY4" s="15"/>
      <c r="AZ4" s="383" t="str">
        <f>IFERROR(AX5/AY5*3,"")</f>
        <v/>
      </c>
      <c r="BA4" s="15">
        <f>$A$1</f>
        <v>301</v>
      </c>
      <c r="BB4" s="15"/>
      <c r="BC4" s="383" t="str">
        <f>IFERROR(BA5/BB5*3,"")</f>
        <v/>
      </c>
      <c r="BD4" s="15">
        <f>$A$1</f>
        <v>301</v>
      </c>
      <c r="BE4" s="15"/>
      <c r="BF4" s="383" t="str">
        <f>IFERROR(BD5/BE5*3,"")</f>
        <v/>
      </c>
      <c r="BG4" s="15">
        <f>$A$1</f>
        <v>301</v>
      </c>
      <c r="BH4" s="15"/>
      <c r="BI4" s="383" t="str">
        <f>IFERROR(BG5/BH5*3,"")</f>
        <v/>
      </c>
      <c r="BJ4" s="15">
        <f>$A$1</f>
        <v>301</v>
      </c>
      <c r="BK4" s="15"/>
      <c r="BL4" s="383" t="str">
        <f>IFERROR(BJ5/BK5*3,"")</f>
        <v/>
      </c>
      <c r="BM4" s="15">
        <f>$A$1</f>
        <v>301</v>
      </c>
      <c r="BN4" s="15"/>
      <c r="BO4" s="383" t="str">
        <f>IFERROR(BM5/BN5*3,"")</f>
        <v/>
      </c>
      <c r="BP4" s="15">
        <f>$A$1</f>
        <v>301</v>
      </c>
      <c r="BQ4" s="15"/>
      <c r="BR4" s="383" t="str">
        <f>IFERROR(BP5/BQ5*3,"")</f>
        <v/>
      </c>
      <c r="BS4" s="15">
        <f>$A$1</f>
        <v>301</v>
      </c>
      <c r="BT4" s="15"/>
      <c r="BU4" s="383" t="str">
        <f>IFERROR(BS5/BT5*3,"")</f>
        <v/>
      </c>
      <c r="BV4" s="15">
        <f>$A$1</f>
        <v>301</v>
      </c>
      <c r="BW4" s="15"/>
      <c r="BX4" s="383" t="str">
        <f>IFERROR(BV5/BW5*3,"")</f>
        <v/>
      </c>
      <c r="BY4" s="15">
        <f>$A$1</f>
        <v>301</v>
      </c>
      <c r="BZ4" s="15"/>
      <c r="CA4" s="383" t="str">
        <f>IFERROR(BY5/BZ5*3,"")</f>
        <v/>
      </c>
      <c r="CB4" s="15">
        <f>$A$1</f>
        <v>301</v>
      </c>
      <c r="CC4" s="15"/>
      <c r="CD4" s="383" t="str">
        <f>IFERROR(CB5/CC5*3,"")</f>
        <v/>
      </c>
      <c r="CG4" s="234" t="str">
        <f>IFERROR(IF($G$1=1,$K$1,IF($G$1=3,$Q$1,IF($G$1=5,$W$1,IF($G$1=7,$AC$1,IF($G$1=9,$AI$1,IF($G$1=11,$AO$1,IF($G$1=13,$AU$1,IF($G$1=15,$BA$1,IF($G$1=17,$BG$1,IF($G$1=19,$BM$1,IF($G$1=21,$BS$1,IF($G$1=23,$BY$1)))))))))))),"")</f>
        <v/>
      </c>
      <c r="CH4" s="422"/>
      <c r="CI4" s="423"/>
      <c r="CJ4" s="139" t="b">
        <f>IFERROR(IF($G$1=2,$N$1,IF($G$1=4,$T$1,IF($G$1=6,$Z$1,IF($G$1=8,$AF$1,IF($G$1=10,$AL$1,IF($G$1=12,$AR$1,IF($G$1=14,$AX$1,IF($G$1=16,$BD$1,IF($G$1=18,$BJ$1,IF($G$1=20,$BP$1,IF($G$1=22,$BV$1,IF($G$1=24,$CB$1)))))))))))),"")</f>
        <v>0</v>
      </c>
      <c r="CL4" s="121">
        <f>'Rang Runde 1'!$H$4</f>
        <v>0</v>
      </c>
      <c r="CM4" s="118" t="str">
        <f>'Rang Runde 1'!$G$4</f>
        <v>Carmen</v>
      </c>
      <c r="CN4" s="141">
        <f>$J$2-$CL$4</f>
        <v>301</v>
      </c>
      <c r="CO4" s="120" t="str">
        <f>'Rang Runde 2'!H1</f>
        <v>Punkte</v>
      </c>
      <c r="CP4" s="118" t="str">
        <f>'Rang Runde 2'!G1</f>
        <v>Name</v>
      </c>
      <c r="CQ4" s="140">
        <f>$J$2-$CO$5</f>
        <v>301</v>
      </c>
      <c r="CR4" s="120">
        <f>'Rang Runde 2'!H7</f>
        <v>0</v>
      </c>
      <c r="CS4" s="118" t="str">
        <f>'Rang Runde 2'!G7</f>
        <v>Rainer</v>
      </c>
      <c r="CT4" s="140">
        <f>$J$2-$CR$4</f>
        <v>301</v>
      </c>
      <c r="CU4" s="121">
        <f>'Rang Runde 3'!H4</f>
        <v>0</v>
      </c>
      <c r="CV4" s="118" t="str">
        <f>'Rang Runde 3'!G4</f>
        <v>Thomas</v>
      </c>
      <c r="CW4" s="140">
        <f>$J$2-$CU$4</f>
        <v>301</v>
      </c>
      <c r="CX4" s="107" t="str">
        <f>$Q$3</f>
        <v>Dieter G.</v>
      </c>
      <c r="CY4" s="108">
        <f>$Q$5</f>
        <v>0</v>
      </c>
      <c r="CZ4" s="55" t="str">
        <f>$AI$3</f>
        <v>Adde</v>
      </c>
      <c r="DA4" s="117">
        <f>$AI$5</f>
        <v>0</v>
      </c>
      <c r="DB4" s="55" t="str">
        <f>$BA$3</f>
        <v>Thomas</v>
      </c>
      <c r="DC4" s="117">
        <f>$BA$5</f>
        <v>0</v>
      </c>
      <c r="DD4" s="55" t="str">
        <f>$BS$3</f>
        <v>Dieter M.</v>
      </c>
      <c r="DE4" s="117">
        <f>$BS$5</f>
        <v>0</v>
      </c>
      <c r="DK4" s="303" t="str">
        <f>IF($CJ$5=301,$J$3,"")</f>
        <v/>
      </c>
      <c r="DL4" s="262" t="str">
        <f>$DS$1&amp;" "&amp;Gewinnberechnung!O7&amp;" "&amp;$DT$1</f>
        <v>Wieviel Runden hat  Rommet gewonnen</v>
      </c>
      <c r="DM4" s="308">
        <f>Gewinnberechnung!R7</f>
        <v>0</v>
      </c>
      <c r="DN4" s="276" t="str">
        <f>Gewinnberechnung!O7</f>
        <v>Rommet</v>
      </c>
      <c r="DO4" s="275"/>
      <c r="DP4" s="268"/>
      <c r="DQ4" s="187">
        <f>Gewinnberechnung!J4</f>
        <v>0</v>
      </c>
      <c r="DR4" s="264"/>
      <c r="DS4" s="264"/>
      <c r="DT4" s="264"/>
      <c r="DU4" s="186" t="str">
        <f>Gewinnberechnung!L6</f>
        <v xml:space="preserve">Dieter G.  0 ,00€   </v>
      </c>
      <c r="DV4" s="209">
        <f>Gewinnberechnung!F4</f>
        <v>0</v>
      </c>
      <c r="DW4" s="209">
        <f>Gewinnberechnung!$L$2</f>
        <v>0</v>
      </c>
      <c r="DX4" s="210">
        <f>Gewinnberechnung!H4</f>
        <v>0</v>
      </c>
      <c r="DY4" s="264"/>
      <c r="DZ4" s="254" t="str">
        <f>'Rang Runde 1'!$G$4</f>
        <v>Carmen</v>
      </c>
      <c r="EA4" s="253">
        <f>'Rang Runde 1'!$H$4</f>
        <v>0</v>
      </c>
      <c r="ED4" s="221">
        <f t="shared" si="21"/>
        <v>0</v>
      </c>
      <c r="EF4" s="221" t="str">
        <f>ED130</f>
        <v>Iris</v>
      </c>
      <c r="EG4" s="221">
        <f t="shared" si="0"/>
        <v>0</v>
      </c>
      <c r="EH4" s="221" t="str">
        <f>EG130</f>
        <v>Adde</v>
      </c>
      <c r="EJ4" s="221">
        <f t="shared" si="1"/>
        <v>0</v>
      </c>
      <c r="EK4" s="221" t="str">
        <f>EJ130</f>
        <v>Dieter G.</v>
      </c>
      <c r="EM4" s="221">
        <f t="shared" si="2"/>
        <v>0</v>
      </c>
      <c r="EN4" s="221" t="str">
        <f>EM130</f>
        <v>Rommet</v>
      </c>
      <c r="EP4" s="221">
        <f t="shared" si="3"/>
        <v>0</v>
      </c>
      <c r="EQ4" s="221" t="str">
        <f>EP130</f>
        <v>Rainer</v>
      </c>
      <c r="ES4" s="221">
        <f t="shared" si="4"/>
        <v>0</v>
      </c>
      <c r="ET4" s="221" t="str">
        <f>ES130</f>
        <v>Carmen</v>
      </c>
      <c r="EV4" s="221">
        <f t="shared" si="5"/>
        <v>0</v>
      </c>
      <c r="EX4" s="221" t="str">
        <f>EV130</f>
        <v>Dieter M.</v>
      </c>
      <c r="EY4" s="221">
        <f t="shared" si="6"/>
        <v>0</v>
      </c>
      <c r="FA4" s="221" t="str">
        <f>EY130</f>
        <v>Thomas</v>
      </c>
      <c r="FB4" s="221">
        <f t="shared" si="7"/>
        <v>0</v>
      </c>
      <c r="FD4" s="221" t="str">
        <f>FB130</f>
        <v>Adde</v>
      </c>
      <c r="FE4" s="221">
        <f t="shared" si="8"/>
        <v>0</v>
      </c>
      <c r="FG4" s="221" t="str">
        <f>FE130</f>
        <v>Dieter G.</v>
      </c>
      <c r="FH4" s="221">
        <f t="shared" si="9"/>
        <v>0</v>
      </c>
      <c r="FJ4" s="221" t="str">
        <f>FH130</f>
        <v>Rommet</v>
      </c>
      <c r="FK4" s="221">
        <f t="shared" si="10"/>
        <v>0</v>
      </c>
      <c r="FM4" s="221" t="str">
        <f>FK130</f>
        <v>Rainer</v>
      </c>
      <c r="FN4" s="221">
        <f t="shared" si="11"/>
        <v>0</v>
      </c>
      <c r="FP4" s="221" t="str">
        <f>FN130</f>
        <v>Carmen</v>
      </c>
      <c r="FQ4" s="221">
        <f t="shared" si="12"/>
        <v>0</v>
      </c>
      <c r="FS4" s="221" t="str">
        <f>FQ130</f>
        <v>Dieter M.</v>
      </c>
      <c r="FT4" s="221">
        <f t="shared" si="13"/>
        <v>0</v>
      </c>
      <c r="FV4" s="221" t="str">
        <f>FT130</f>
        <v>Thomas</v>
      </c>
      <c r="FW4" s="221">
        <f t="shared" si="14"/>
        <v>0</v>
      </c>
      <c r="FY4" s="221" t="str">
        <f>FW130</f>
        <v>Iris</v>
      </c>
      <c r="FZ4" s="221">
        <f t="shared" si="15"/>
        <v>0</v>
      </c>
      <c r="GB4" s="221" t="str">
        <f>FZ130</f>
        <v>Dieter G.</v>
      </c>
      <c r="GC4" s="221">
        <f t="shared" si="22"/>
        <v>0</v>
      </c>
      <c r="GE4" s="221" t="str">
        <f>GC130</f>
        <v>Rommet</v>
      </c>
      <c r="GF4" s="221">
        <f t="shared" si="16"/>
        <v>0</v>
      </c>
      <c r="GH4" s="221" t="str">
        <f>GF130</f>
        <v>Rainer</v>
      </c>
      <c r="GI4" s="221">
        <f t="shared" si="17"/>
        <v>0</v>
      </c>
      <c r="GK4" s="221" t="str">
        <f>GI130</f>
        <v>Carmen</v>
      </c>
      <c r="GL4" s="221">
        <f t="shared" si="18"/>
        <v>0</v>
      </c>
      <c r="GN4" s="221" t="str">
        <f>GL130</f>
        <v>Dieter M.</v>
      </c>
      <c r="GO4" s="221">
        <f t="shared" si="19"/>
        <v>0</v>
      </c>
      <c r="GQ4" s="221" t="str">
        <f>GO130</f>
        <v>Thomas</v>
      </c>
      <c r="GR4" s="221">
        <f t="shared" si="20"/>
        <v>0</v>
      </c>
      <c r="GT4" s="221" t="str">
        <f>GR130</f>
        <v>Iris</v>
      </c>
      <c r="GU4" s="221">
        <f t="shared" si="20"/>
        <v>0</v>
      </c>
      <c r="GW4" s="221" t="str">
        <f>GU130</f>
        <v>Adde</v>
      </c>
      <c r="HB4" s="221" t="str">
        <f>GS$1</f>
        <v/>
      </c>
      <c r="HE4" s="221" t="str">
        <f>GV1</f>
        <v/>
      </c>
      <c r="HH4" s="221" t="str">
        <f>GG1</f>
        <v/>
      </c>
      <c r="HK4" s="221" t="str">
        <f>GJ1</f>
        <v/>
      </c>
      <c r="HN4" s="221" t="str">
        <f>GM1</f>
        <v/>
      </c>
      <c r="IB4" s="349" t="str">
        <f>IF($CG$5=301,$J$3,IF($CG$5=501,$J$3,""))</f>
        <v/>
      </c>
      <c r="IC4" s="143">
        <f>IFERROR(IF($G$1=1,$K$5,IF($G$1=3,$Q$5,IF($G$1=5,$W$5,IF($G$1=7,$AC$5,IF($G$1=9,$AI$5,IF($G$1=11,$AO$5,IF($G$1=13,$AU$5,IF($G$1=15,$BA$5,IF($G$1=17,$BG$5,IF($G$1=19,$BM$5,IF($G$1=21,$BS$5,IF($G$1=23,$BY$5)))))))))))),"")</f>
        <v>0</v>
      </c>
      <c r="IG4" s="352" t="b">
        <f>IFERROR(IF($G$1=2,$N$5,IF($G$1=4,$T$5,IF($G$1=6,$Z$5,IF($G$1=8,$AF$5,IF($G$1=10,$AL$5,IF($G$1=12,$AR$5,IF($G$1=14,$AX$5,IF($G$1=16,$BD$5,IF($G$1=18,$BJ$5,IF($G$1=20,$BP$5,IF($G$1=22,$BV$5,IF($G$1=24,$CB$5)))))))))))),"")</f>
        <v>0</v>
      </c>
      <c r="IH4" s="351" t="str">
        <f>IF($CJ$5=301,$J$3,IF($CG$5=501,$J$3,""))</f>
        <v/>
      </c>
      <c r="II4" s="281" t="str">
        <f>$HF$20</f>
        <v/>
      </c>
      <c r="IK4" s="193">
        <v>3</v>
      </c>
      <c r="IL4" s="193">
        <v>6</v>
      </c>
      <c r="IM4" s="193">
        <v>9</v>
      </c>
      <c r="IN4" s="193">
        <v>13</v>
      </c>
      <c r="IO4" s="193">
        <v>26</v>
      </c>
      <c r="IP4" s="344">
        <v>39</v>
      </c>
      <c r="IR4" s="427"/>
    </row>
    <row r="5" spans="1:253" ht="48" customHeight="1" thickTop="1" thickBot="1">
      <c r="A5" s="331">
        <v>1</v>
      </c>
      <c r="B5" s="331">
        <v>2</v>
      </c>
      <c r="C5" s="331">
        <v>3</v>
      </c>
      <c r="D5" s="331">
        <v>11</v>
      </c>
      <c r="E5" s="331">
        <v>22</v>
      </c>
      <c r="F5" s="331">
        <v>33</v>
      </c>
      <c r="H5" s="302" t="s">
        <v>351</v>
      </c>
      <c r="J5" s="299">
        <f>IFERROR(IF(G1=1,1,IF(G1=2,1,IF(G1=3,1,IF(G1=4,1,IF(G1=5,1,IF(G1=6,1,IF(G1=7,1,IF(G1=8,1,IF(G1=9,2,IF(G1=10,2,IF(G1=11,2,IF(G1=12,2,IF(G1=13,2,IF(G1=14,2,IF(G1=15,2,IF(G1=16,2,IF(G1=17,3,IF(G1=18,3,IF(G1=19,3,IF(G1=20,3,IF(G1=21,3,IF(G1=22,3,IF(G1=23,3,IF(G1=24,3)))))))))))))))))))))))),"")</f>
        <v>1</v>
      </c>
      <c r="K5" s="16">
        <f>IFERROR(SUM(K19:M37),"")</f>
        <v>0</v>
      </c>
      <c r="L5" s="99">
        <f>K128</f>
        <v>0</v>
      </c>
      <c r="M5" s="383"/>
      <c r="N5" s="16">
        <f>SUM(N19:P37)</f>
        <v>0</v>
      </c>
      <c r="O5" s="99">
        <f>N128</f>
        <v>0</v>
      </c>
      <c r="P5" s="383"/>
      <c r="Q5" s="16">
        <f>SUM(Q19:S37)</f>
        <v>0</v>
      </c>
      <c r="R5" s="99">
        <f>Q128</f>
        <v>0</v>
      </c>
      <c r="S5" s="383"/>
      <c r="T5" s="16">
        <f>SUM(T19:V37)</f>
        <v>0</v>
      </c>
      <c r="U5" s="17">
        <f>T128</f>
        <v>0</v>
      </c>
      <c r="V5" s="383"/>
      <c r="W5" s="16">
        <f>SUM(W19:Y37)</f>
        <v>0</v>
      </c>
      <c r="X5" s="17">
        <f>W128</f>
        <v>0</v>
      </c>
      <c r="Y5" s="383"/>
      <c r="Z5" s="16">
        <f>SUM(Z19:AB37)</f>
        <v>0</v>
      </c>
      <c r="AA5" s="17">
        <f>Z128</f>
        <v>0</v>
      </c>
      <c r="AB5" s="383"/>
      <c r="AC5" s="16">
        <f>SUM(AC19:AE37)</f>
        <v>0</v>
      </c>
      <c r="AD5" s="17">
        <f>AC128</f>
        <v>0</v>
      </c>
      <c r="AE5" s="383"/>
      <c r="AF5" s="16">
        <f>SUM(AF19:AH37)</f>
        <v>0</v>
      </c>
      <c r="AG5" s="17">
        <f>AF128</f>
        <v>0</v>
      </c>
      <c r="AH5" s="383"/>
      <c r="AI5" s="16">
        <f>SUM(AI19:AK37)</f>
        <v>0</v>
      </c>
      <c r="AJ5" s="17">
        <f>AI128</f>
        <v>0</v>
      </c>
      <c r="AK5" s="383"/>
      <c r="AL5" s="16">
        <f>SUM(AL19:AN37)</f>
        <v>0</v>
      </c>
      <c r="AM5" s="17">
        <f>AL128</f>
        <v>0</v>
      </c>
      <c r="AN5" s="383"/>
      <c r="AO5" s="16">
        <f>SUM(AO19:AQ37)</f>
        <v>0</v>
      </c>
      <c r="AP5" s="17">
        <f>AO128</f>
        <v>0</v>
      </c>
      <c r="AQ5" s="383"/>
      <c r="AR5" s="16">
        <f>SUM(AR19:AT37)</f>
        <v>0</v>
      </c>
      <c r="AS5" s="17">
        <f>AR128</f>
        <v>0</v>
      </c>
      <c r="AT5" s="383"/>
      <c r="AU5" s="16">
        <f>SUM(AU19:AW37)</f>
        <v>0</v>
      </c>
      <c r="AV5" s="17">
        <f>AU128</f>
        <v>0</v>
      </c>
      <c r="AW5" s="383"/>
      <c r="AX5" s="16">
        <f>SUM(AX19:AZ37)</f>
        <v>0</v>
      </c>
      <c r="AY5" s="17">
        <f>AX128</f>
        <v>0</v>
      </c>
      <c r="AZ5" s="383"/>
      <c r="BA5" s="16">
        <f>SUM(BA19:BC37)</f>
        <v>0</v>
      </c>
      <c r="BB5" s="17">
        <f>BA128</f>
        <v>0</v>
      </c>
      <c r="BC5" s="383"/>
      <c r="BD5" s="16">
        <f>SUM(BD19:BF37)</f>
        <v>0</v>
      </c>
      <c r="BE5" s="17">
        <f>BD128</f>
        <v>0</v>
      </c>
      <c r="BF5" s="383"/>
      <c r="BG5" s="16">
        <f>SUM(BG19:BI37)</f>
        <v>0</v>
      </c>
      <c r="BH5" s="17">
        <f>BG128</f>
        <v>0</v>
      </c>
      <c r="BI5" s="383"/>
      <c r="BJ5" s="16">
        <f>SUM(BJ19:BL37)</f>
        <v>0</v>
      </c>
      <c r="BK5" s="17">
        <f>BJ128</f>
        <v>0</v>
      </c>
      <c r="BL5" s="383"/>
      <c r="BM5" s="16">
        <f>SUM(BM19:BO37)</f>
        <v>0</v>
      </c>
      <c r="BN5" s="17">
        <f>BM128</f>
        <v>0</v>
      </c>
      <c r="BO5" s="383"/>
      <c r="BP5" s="16">
        <f>SUM(BP19:BR37)</f>
        <v>0</v>
      </c>
      <c r="BQ5" s="17">
        <f>BP128</f>
        <v>0</v>
      </c>
      <c r="BR5" s="383"/>
      <c r="BS5" s="16">
        <f>SUM(BS19:BU37)</f>
        <v>0</v>
      </c>
      <c r="BT5" s="17">
        <f>BS128</f>
        <v>0</v>
      </c>
      <c r="BU5" s="383"/>
      <c r="BV5" s="16">
        <f>SUM(BV19:BX37)</f>
        <v>0</v>
      </c>
      <c r="BW5" s="17">
        <f>BV128</f>
        <v>0</v>
      </c>
      <c r="BX5" s="383"/>
      <c r="BY5" s="16">
        <f>SUM(BY19:CA37)</f>
        <v>0</v>
      </c>
      <c r="BZ5" s="17">
        <f>BY128</f>
        <v>0</v>
      </c>
      <c r="CA5" s="383"/>
      <c r="CB5" s="16">
        <f>SUM(CB19:CD37)</f>
        <v>0</v>
      </c>
      <c r="CC5" s="17">
        <f>CB128</f>
        <v>0</v>
      </c>
      <c r="CD5" s="383"/>
      <c r="CG5" s="143">
        <f>IFERROR(IF($G$1=1,$K$5,IF($G$1=3,$Q$5,IF($G$1=5,$W$5,IF($G$1=7,$AC$5,IF($G$1=9,$AI$5,IF($G$1=11,$AO$5,IF($G$1=13,$AU$5,IF($G$1=15,$BA$5,IF($G$1=17,$BG$5,IF($G$1=19,$BM$5,IF($G$1=21,$BS$5,IF($G$1=23,$BY$5)))))))))))),"")</f>
        <v>0</v>
      </c>
      <c r="CH5" s="236">
        <f>IFERROR(IF($G$1=1,$J$19,IF($G$1=3,$J$21,IF($G$1=5,$J$23,IF($G$1=7,$J$25,IF($G$1=9,$J$27,IF($G$1=11,$J$29,IF($G$1=13,$J$31,IF($G$1=15,$J$33,IF($G$1=17,$J$35,IF($G$1=19,$J$37,IF($G$1=21,$J$39,IF($G$1=23,$J$41)))))))))))),"")</f>
        <v>0</v>
      </c>
      <c r="CI5" s="205" t="s">
        <v>349</v>
      </c>
      <c r="CJ5" s="143" t="b">
        <f>IFERROR(IF($G$1=2,$N$5,IF($G$1=4,$T$5,IF($G$1=6,$Z$5,IF($G$1=8,$AF$5,IF($G$1=10,$AL$5,IF($G$1=12,$AR$5,IF($G$1=14,$AX$5,IF($G$1=16,$BD$5,IF($G$1=18,$BJ$5,IF($G$1=20,$BP$5,IF($G$1=22,$BV$5,IF($G$1=24,$CB$5)))))))))))),"")</f>
        <v>0</v>
      </c>
      <c r="CK5" s="233" t="b">
        <f>IFERROR(IF($G$1=2,$J$20,IF($G$1=4,$J$22,IF($G$1=6,$J$24,IF($G$1=8,$J$26,IF($G$1=10,$J$28,IF($G$1=12,$J$30,IF($G$1=14,$J$32,IF($G$1=16,$J$34,IF($G$1=18,$IK$36,IF($G$1=20,$J$38,IF($G$1=22,$J$40,IF($G$1=24,$J$42)))))))))))),"")</f>
        <v>0</v>
      </c>
      <c r="CL5" s="133">
        <f>'Rang Runde 1'!$H$5</f>
        <v>0</v>
      </c>
      <c r="CM5" s="118" t="str">
        <f>'Rang Runde 1'!$G$5</f>
        <v>Rainer</v>
      </c>
      <c r="CN5" s="141">
        <f>$J$2-$CL$5</f>
        <v>301</v>
      </c>
      <c r="CO5" s="120">
        <f>'Rang Runde 2'!H2</f>
        <v>0</v>
      </c>
      <c r="CP5" s="118" t="str">
        <f>'Rang Runde 2'!G2</f>
        <v>Rainer</v>
      </c>
      <c r="CQ5" s="140">
        <f>$J$2-$CO$5</f>
        <v>301</v>
      </c>
      <c r="CR5" s="120">
        <f>'Rang Runde 2'!H8</f>
        <v>0</v>
      </c>
      <c r="CS5" s="118" t="str">
        <f>'Rang Runde 2'!G8</f>
        <v>Rommet</v>
      </c>
      <c r="CT5" s="140">
        <f>$J$2-$CR$5</f>
        <v>301</v>
      </c>
      <c r="CU5" s="120">
        <f>'Rang Runde 3'!H5</f>
        <v>0</v>
      </c>
      <c r="CV5" s="118" t="str">
        <f>'Rang Runde 3'!G5</f>
        <v>Adde</v>
      </c>
      <c r="CW5" s="140">
        <f>$J$2-$CU$5</f>
        <v>301</v>
      </c>
      <c r="CX5" s="107" t="str">
        <f>$T$3</f>
        <v>Rommet</v>
      </c>
      <c r="CY5" s="108">
        <f>$T$5</f>
        <v>0</v>
      </c>
      <c r="CZ5" s="55" t="str">
        <f>$AL$3</f>
        <v>Dieter G.</v>
      </c>
      <c r="DA5" s="148">
        <f>$AL$5</f>
        <v>0</v>
      </c>
      <c r="DB5" s="55" t="str">
        <f>$BD$3</f>
        <v>Iris</v>
      </c>
      <c r="DC5" s="117">
        <f>$BD$5</f>
        <v>0</v>
      </c>
      <c r="DD5" s="55" t="str">
        <f>$BV$3</f>
        <v>Thomas</v>
      </c>
      <c r="DE5" s="117">
        <f>$BV$5</f>
        <v>0</v>
      </c>
      <c r="DH5" s="125" t="s">
        <v>349</v>
      </c>
      <c r="DK5" s="297"/>
      <c r="DL5" s="262" t="str">
        <f>$DS$1&amp;" "&amp;Gewinnberechnung!O8&amp;" "&amp;$DT$1</f>
        <v>Wieviel Runden hat  Rainer gewonnen</v>
      </c>
      <c r="DM5" s="308">
        <f>Gewinnberechnung!R8</f>
        <v>0</v>
      </c>
      <c r="DN5" s="276" t="str">
        <f>Gewinnberechnung!O8</f>
        <v>Rainer</v>
      </c>
      <c r="DO5" s="275"/>
      <c r="DP5" s="268"/>
      <c r="DQ5" s="187">
        <f>Gewinnberechnung!J5</f>
        <v>0</v>
      </c>
      <c r="DR5" s="264"/>
      <c r="DS5" s="264"/>
      <c r="DT5" s="264"/>
      <c r="DU5" s="186" t="str">
        <f>Gewinnberechnung!L7</f>
        <v xml:space="preserve">Rommet  0 ,00€   </v>
      </c>
      <c r="DV5" s="209">
        <f>Gewinnberechnung!F5</f>
        <v>0</v>
      </c>
      <c r="DW5" s="209">
        <f>Gewinnberechnung!$L$2</f>
        <v>0</v>
      </c>
      <c r="DX5" s="210">
        <f>Gewinnberechnung!H5</f>
        <v>0</v>
      </c>
      <c r="DY5" s="264"/>
      <c r="DZ5" s="254" t="str">
        <f>'Rang Runde 1'!$G$5</f>
        <v>Rainer</v>
      </c>
      <c r="EA5" s="253">
        <f>'Rang Runde 1'!$H$5</f>
        <v>0</v>
      </c>
      <c r="ED5" s="221">
        <f t="shared" si="21"/>
        <v>0</v>
      </c>
      <c r="EG5" s="221">
        <f t="shared" si="0"/>
        <v>0</v>
      </c>
      <c r="EJ5" s="221">
        <f t="shared" si="1"/>
        <v>0</v>
      </c>
      <c r="EM5" s="221">
        <f t="shared" si="2"/>
        <v>0</v>
      </c>
      <c r="EP5" s="221">
        <f t="shared" si="3"/>
        <v>0</v>
      </c>
      <c r="ES5" s="221">
        <f t="shared" si="4"/>
        <v>0</v>
      </c>
      <c r="EV5" s="221">
        <f t="shared" si="5"/>
        <v>0</v>
      </c>
      <c r="EY5" s="221">
        <f t="shared" si="6"/>
        <v>0</v>
      </c>
      <c r="FB5" s="221">
        <f t="shared" si="7"/>
        <v>0</v>
      </c>
      <c r="FE5" s="221">
        <f t="shared" si="8"/>
        <v>0</v>
      </c>
      <c r="FH5" s="221">
        <f t="shared" si="9"/>
        <v>0</v>
      </c>
      <c r="FK5" s="221">
        <f t="shared" si="10"/>
        <v>0</v>
      </c>
      <c r="FN5" s="221">
        <f t="shared" si="11"/>
        <v>0</v>
      </c>
      <c r="FQ5" s="221">
        <f t="shared" si="12"/>
        <v>0</v>
      </c>
      <c r="FT5" s="221">
        <f t="shared" si="13"/>
        <v>0</v>
      </c>
      <c r="FW5" s="221">
        <f t="shared" si="14"/>
        <v>0</v>
      </c>
      <c r="FZ5" s="221">
        <f t="shared" si="15"/>
        <v>0</v>
      </c>
      <c r="GC5" s="221">
        <f t="shared" si="22"/>
        <v>0</v>
      </c>
      <c r="GF5" s="221">
        <f t="shared" si="16"/>
        <v>0</v>
      </c>
      <c r="GI5" s="221">
        <f t="shared" si="17"/>
        <v>0</v>
      </c>
      <c r="GL5" s="221">
        <f t="shared" si="18"/>
        <v>0</v>
      </c>
      <c r="GO5" s="221">
        <f t="shared" si="19"/>
        <v>0</v>
      </c>
      <c r="GR5" s="221">
        <f t="shared" si="20"/>
        <v>0</v>
      </c>
      <c r="GU5" s="221">
        <f t="shared" si="20"/>
        <v>0</v>
      </c>
      <c r="IB5" s="354" t="str">
        <f>IC1</f>
        <v>Iris</v>
      </c>
      <c r="IC5" s="342">
        <f>IFERROR(IF($G$1=1,$K$6,IF($G$1=3,$Q$6,IF($G$1=5,$W$6,IF($G$1=7,$AC$6,IF($G$1=9,$AI$6,IF($G$1=11,$AO$6,IF($G$1=13,$AU$6,IF($G$1=15,$BA$6,IF($G$1=17,$BG$6,IF($G$1=19,$BM$6,IF($G$1=21,$BS$6,IF($G$1=23,$BY$6)))))))))))),"")</f>
        <v>301</v>
      </c>
      <c r="IE5" s="340"/>
      <c r="IG5" s="341" t="b">
        <f>IFERROR(IF($G$1=2,$N$6,IF($G$1=4,$T$6,IF($G$1=6,$Z$6,IF($G$1=8,$AF$6,IF($G$1=10,$AL$6,IF($G$1=12,$AR$6,IF($G$1=14,$AX$6,IF($G$1=16,$BD$6,IF($G$1=18,$BJ$6,IF($G$1=20,$BP$6,IF($G$1=22,$BV$6,IF($G$1=24,$CB$6)))))))))))),"")</f>
        <v>0</v>
      </c>
      <c r="IH5" s="343" t="b">
        <f>IG1</f>
        <v>0</v>
      </c>
      <c r="II5" s="379" t="str">
        <f>'Rang Runde 1'!$H$1&amp;" "&amp;$HY$1</f>
        <v>Gewinn Rangfolge</v>
      </c>
      <c r="IJ5" s="380"/>
      <c r="IK5" s="344">
        <v>4</v>
      </c>
      <c r="IL5" s="344">
        <v>8</v>
      </c>
      <c r="IM5" s="344">
        <v>12</v>
      </c>
      <c r="IN5" s="344">
        <v>14</v>
      </c>
      <c r="IO5" s="344">
        <v>28</v>
      </c>
      <c r="IP5" s="344">
        <v>42</v>
      </c>
    </row>
    <row r="6" spans="1:253" ht="48" customHeight="1" thickTop="1" thickBot="1">
      <c r="A6" s="331">
        <v>2</v>
      </c>
      <c r="B6" s="331">
        <v>4</v>
      </c>
      <c r="C6" s="331">
        <v>6</v>
      </c>
      <c r="D6" s="331">
        <v>12</v>
      </c>
      <c r="E6" s="331">
        <v>24</v>
      </c>
      <c r="F6" s="331">
        <v>36</v>
      </c>
      <c r="H6" s="309" t="s">
        <v>443</v>
      </c>
      <c r="J6" s="211">
        <f>J2</f>
        <v>301</v>
      </c>
      <c r="K6" s="188">
        <f>K4-K5</f>
        <v>301</v>
      </c>
      <c r="L6" s="189"/>
      <c r="M6" s="384"/>
      <c r="N6" s="188">
        <f>N4-N5</f>
        <v>301</v>
      </c>
      <c r="O6" s="189"/>
      <c r="P6" s="384"/>
      <c r="Q6" s="188">
        <f>Q4-Q5</f>
        <v>301</v>
      </c>
      <c r="R6" s="189"/>
      <c r="S6" s="384"/>
      <c r="T6" s="188">
        <f>T4-T5</f>
        <v>301</v>
      </c>
      <c r="U6" s="189"/>
      <c r="V6" s="384"/>
      <c r="W6" s="188">
        <f>W4-W5</f>
        <v>301</v>
      </c>
      <c r="X6" s="189"/>
      <c r="Y6" s="384"/>
      <c r="Z6" s="188">
        <f>Z4-Z5</f>
        <v>301</v>
      </c>
      <c r="AA6" s="189"/>
      <c r="AB6" s="384"/>
      <c r="AC6" s="188">
        <f>AC4-AC5</f>
        <v>301</v>
      </c>
      <c r="AD6" s="189"/>
      <c r="AE6" s="384"/>
      <c r="AF6" s="188">
        <f>AF4-AF5</f>
        <v>301</v>
      </c>
      <c r="AG6" s="189"/>
      <c r="AH6" s="384"/>
      <c r="AI6" s="188">
        <f>AI4-AI5</f>
        <v>301</v>
      </c>
      <c r="AJ6" s="189"/>
      <c r="AK6" s="384"/>
      <c r="AL6" s="188">
        <f>AL4-AL5</f>
        <v>301</v>
      </c>
      <c r="AM6" s="189"/>
      <c r="AN6" s="384"/>
      <c r="AO6" s="188">
        <f>AO4-AO5</f>
        <v>301</v>
      </c>
      <c r="AP6" s="189"/>
      <c r="AQ6" s="384"/>
      <c r="AR6" s="188">
        <f>AR4-AR5</f>
        <v>301</v>
      </c>
      <c r="AS6" s="189"/>
      <c r="AT6" s="384"/>
      <c r="AU6" s="188">
        <f>AU4-AU5</f>
        <v>301</v>
      </c>
      <c r="AV6" s="189"/>
      <c r="AW6" s="384"/>
      <c r="AX6" s="188">
        <f>AX4-AX5</f>
        <v>301</v>
      </c>
      <c r="AY6" s="189"/>
      <c r="AZ6" s="384"/>
      <c r="BA6" s="188">
        <f>BA4-BA5</f>
        <v>301</v>
      </c>
      <c r="BB6" s="189"/>
      <c r="BC6" s="384"/>
      <c r="BD6" s="188">
        <f>BD4-BD5</f>
        <v>301</v>
      </c>
      <c r="BE6" s="189"/>
      <c r="BF6" s="384"/>
      <c r="BG6" s="188">
        <f>BG4-BG5</f>
        <v>301</v>
      </c>
      <c r="BH6" s="189"/>
      <c r="BI6" s="384"/>
      <c r="BJ6" s="188">
        <f>BJ4-BJ5</f>
        <v>301</v>
      </c>
      <c r="BK6" s="189"/>
      <c r="BL6" s="384"/>
      <c r="BM6" s="188">
        <f>BM4-BM5</f>
        <v>301</v>
      </c>
      <c r="BN6" s="189"/>
      <c r="BO6" s="384"/>
      <c r="BP6" s="188">
        <f>BP4-BP5</f>
        <v>301</v>
      </c>
      <c r="BQ6" s="189"/>
      <c r="BR6" s="384"/>
      <c r="BS6" s="188">
        <f>BS4-BS5</f>
        <v>301</v>
      </c>
      <c r="BT6" s="189"/>
      <c r="BU6" s="384"/>
      <c r="BV6" s="188">
        <f>BV4-BV5</f>
        <v>301</v>
      </c>
      <c r="BW6" s="189"/>
      <c r="BX6" s="384"/>
      <c r="BY6" s="188">
        <f>BY4-BY5</f>
        <v>301</v>
      </c>
      <c r="BZ6" s="189"/>
      <c r="CA6" s="384"/>
      <c r="CB6" s="188">
        <f>CB4-CB5</f>
        <v>301</v>
      </c>
      <c r="CC6" s="189"/>
      <c r="CD6" s="384"/>
      <c r="CG6" s="142">
        <f>IFERROR(IF($G$1=1,$K$6,IF($G$1=3,$Q$6,IF($G$1=5,$W$6,IF($G$1=7,$AC$6,IF($G$1=9,$AI$6,IF($G$1=11,$AO$6,IF($G$1=13,$AU$6,IF($G$1=15,$BA$6,IF($G$1=17,$BG$6,IF($G$1=19,$BM$6,IF($G$1=21,$BS$6,IF($G$1=23,$BY$6)))))))))))),"")</f>
        <v>301</v>
      </c>
      <c r="CH6" s="415" t="s">
        <v>369</v>
      </c>
      <c r="CI6" s="416"/>
      <c r="CJ6" s="239" t="b">
        <f>IFERROR(IF($G$1=2,$N$6,IF($G$1=4,$T$6,IF($G$1=6,$Z$6,IF($G$1=8,$AF$6,IF($G$1=10,$AL$6,IF($G$1=12,$AR$6,IF($G$1=14,$AX$6,IF($G$1=16,$BD$6,IF($G$1=18,$BJ$6,IF($G$1=20,$BP$6,IF($G$1=22,$BV$6,IF($G$1=24,$CB$6)))))))))))),"")</f>
        <v>0</v>
      </c>
      <c r="CL6" s="203">
        <f>'Rang Runde 1'!$H$7</f>
        <v>0</v>
      </c>
      <c r="CM6" s="240" t="str">
        <f>'Rang Runde 1'!$G$7</f>
        <v>Dieter G.</v>
      </c>
      <c r="CN6" s="241">
        <f>$J$2-$CL$7</f>
        <v>301</v>
      </c>
      <c r="CO6" s="242">
        <f>'Rang Runde 2'!H3</f>
        <v>0</v>
      </c>
      <c r="CP6" s="240" t="str">
        <f>'Rang Runde 2'!G3</f>
        <v>Rainer</v>
      </c>
      <c r="CQ6" s="243">
        <f>$J$2-$CO$7</f>
        <v>301</v>
      </c>
      <c r="CR6" s="242">
        <f>'Rang Runde 2'!H9</f>
        <v>0</v>
      </c>
      <c r="CS6" s="240" t="str">
        <f>'Rang Runde 2'!G9</f>
        <v>Rommet</v>
      </c>
      <c r="CT6" s="243">
        <f>$J$2-$CR$7</f>
        <v>301</v>
      </c>
      <c r="CU6" s="203">
        <f>'Rang Runde 3'!H6</f>
        <v>0</v>
      </c>
      <c r="CV6" s="240" t="str">
        <f>'Rang Runde 3'!G6</f>
        <v>Adde</v>
      </c>
      <c r="CW6" s="243">
        <f>$J$2-$CU$7</f>
        <v>301</v>
      </c>
      <c r="CX6" s="244" t="str">
        <f>$Z$3</f>
        <v>Carmen</v>
      </c>
      <c r="CY6" s="245">
        <f>$Z$5</f>
        <v>0</v>
      </c>
      <c r="CZ6" s="246" t="str">
        <f>$AR$3</f>
        <v>Rainer</v>
      </c>
      <c r="DA6" s="247">
        <f>$AR$5</f>
        <v>0</v>
      </c>
      <c r="DB6" s="246" t="str">
        <f>$BJ$3</f>
        <v>Rommet</v>
      </c>
      <c r="DC6" s="247">
        <f>$BJ$5</f>
        <v>0</v>
      </c>
      <c r="DD6" s="246" t="str">
        <f>$CB$3</f>
        <v>Adde</v>
      </c>
      <c r="DE6" s="247">
        <f>$CB$5</f>
        <v>0</v>
      </c>
      <c r="DK6" s="307" t="str">
        <f>IF($CJ$5=501,$J$7,"")</f>
        <v/>
      </c>
      <c r="DL6" s="262" t="str">
        <f>$DS$1&amp;" "&amp;Gewinnberechnung!O9&amp;" "&amp;$DT$1</f>
        <v>Wieviel Runden hat  Carmen gewonnen</v>
      </c>
      <c r="DM6" s="308">
        <f>Gewinnberechnung!R9</f>
        <v>0</v>
      </c>
      <c r="DN6" s="276" t="str">
        <f>Gewinnberechnung!O9</f>
        <v>Carmen</v>
      </c>
      <c r="DO6" s="275"/>
      <c r="DP6" s="268"/>
      <c r="DQ6" s="187">
        <f>Gewinnberechnung!J6</f>
        <v>0</v>
      </c>
      <c r="DR6" s="264"/>
      <c r="DS6" s="264"/>
      <c r="DT6" s="264"/>
      <c r="DU6" s="186" t="str">
        <f>Gewinnberechnung!L8</f>
        <v xml:space="preserve">Rainer  0 ,00€   </v>
      </c>
      <c r="DV6" s="209">
        <f>Gewinnberechnung!F6</f>
        <v>0</v>
      </c>
      <c r="DW6" s="209">
        <f>Gewinnberechnung!$L$2</f>
        <v>0</v>
      </c>
      <c r="DX6" s="210">
        <f>Gewinnberechnung!H6</f>
        <v>0</v>
      </c>
      <c r="DY6" s="264"/>
      <c r="DZ6" s="254" t="str">
        <f>'Rang Runde 1'!$G$6</f>
        <v>Rommet</v>
      </c>
      <c r="EA6" s="253">
        <f>'Rang Runde 1'!$H$6</f>
        <v>0</v>
      </c>
      <c r="ED6" s="221">
        <f t="shared" si="21"/>
        <v>0</v>
      </c>
      <c r="EG6" s="221">
        <f t="shared" si="0"/>
        <v>0</v>
      </c>
      <c r="EJ6" s="221">
        <f t="shared" si="1"/>
        <v>0</v>
      </c>
      <c r="EM6" s="221">
        <f t="shared" si="2"/>
        <v>0</v>
      </c>
      <c r="EP6" s="221">
        <f t="shared" si="3"/>
        <v>0</v>
      </c>
      <c r="ES6" s="221">
        <f t="shared" si="4"/>
        <v>0</v>
      </c>
      <c r="EV6" s="221">
        <f t="shared" si="5"/>
        <v>0</v>
      </c>
      <c r="EY6" s="221">
        <f t="shared" si="6"/>
        <v>0</v>
      </c>
      <c r="FB6" s="221">
        <f t="shared" si="7"/>
        <v>0</v>
      </c>
      <c r="FE6" s="221">
        <f t="shared" si="8"/>
        <v>0</v>
      </c>
      <c r="FH6" s="221">
        <f t="shared" si="9"/>
        <v>0</v>
      </c>
      <c r="FK6" s="221">
        <f t="shared" si="10"/>
        <v>0</v>
      </c>
      <c r="FN6" s="221">
        <f t="shared" si="11"/>
        <v>0</v>
      </c>
      <c r="FQ6" s="221">
        <f t="shared" si="12"/>
        <v>0</v>
      </c>
      <c r="FT6" s="221">
        <f t="shared" si="13"/>
        <v>0</v>
      </c>
      <c r="FW6" s="221">
        <f t="shared" si="14"/>
        <v>0</v>
      </c>
      <c r="FZ6" s="221">
        <f t="shared" si="15"/>
        <v>0</v>
      </c>
      <c r="GC6" s="221">
        <f t="shared" si="22"/>
        <v>0</v>
      </c>
      <c r="GF6" s="221">
        <f t="shared" si="16"/>
        <v>0</v>
      </c>
      <c r="GI6" s="221">
        <f t="shared" si="17"/>
        <v>0</v>
      </c>
      <c r="GL6" s="221">
        <f t="shared" si="18"/>
        <v>0</v>
      </c>
      <c r="GO6" s="221">
        <f t="shared" si="19"/>
        <v>0</v>
      </c>
      <c r="GR6" s="221">
        <f t="shared" si="20"/>
        <v>0</v>
      </c>
      <c r="GU6" s="221">
        <f t="shared" si="20"/>
        <v>0</v>
      </c>
      <c r="IB6" s="326" t="s">
        <v>464</v>
      </c>
      <c r="IC6" s="319">
        <f t="shared" ref="IC6:IC12" si="23">IF($G$1=1,$K160,IF($G$1=3,$Q160,IF($G$1=5,$W160,IF($G$1=7,$AC160))))</f>
        <v>0</v>
      </c>
      <c r="ID6" s="434">
        <f>$CH$4</f>
        <v>0</v>
      </c>
      <c r="IE6" s="435"/>
      <c r="IF6" s="436"/>
      <c r="IG6" s="326" t="s">
        <v>464</v>
      </c>
      <c r="IH6" s="321" t="b">
        <f t="shared" ref="IH6:IH12" si="24">IF($G$1=2,$N160,IF($G$1=4,$T160,IF($G$1=4,$Z160,IF($G$1=4,$AF160))))</f>
        <v>0</v>
      </c>
      <c r="II6" s="254" t="str">
        <f>'Rang Runde 1'!$G$2</f>
        <v>Thomas</v>
      </c>
      <c r="IJ6" s="253">
        <f>'Rang Runde 1'!$H$2</f>
        <v>0</v>
      </c>
      <c r="IK6" s="344">
        <v>5</v>
      </c>
      <c r="IL6" s="344">
        <v>10</v>
      </c>
      <c r="IM6" s="344">
        <v>15</v>
      </c>
      <c r="IN6" s="344">
        <v>15</v>
      </c>
      <c r="IO6" s="344">
        <v>30</v>
      </c>
      <c r="IP6" s="344">
        <v>45</v>
      </c>
      <c r="IR6" s="429" t="s">
        <v>302</v>
      </c>
    </row>
    <row r="7" spans="1:253" ht="48" customHeight="1" thickBot="1">
      <c r="A7" s="331">
        <v>3</v>
      </c>
      <c r="B7" s="331">
        <v>6</v>
      </c>
      <c r="C7" s="331">
        <v>9</v>
      </c>
      <c r="D7" s="331">
        <v>13</v>
      </c>
      <c r="E7" s="331">
        <v>26</v>
      </c>
      <c r="F7" s="331">
        <v>39</v>
      </c>
      <c r="G7" s="329" t="str">
        <f>IF($CG$5=501,$J$7,"")</f>
        <v/>
      </c>
      <c r="H7" s="305" t="s">
        <v>441</v>
      </c>
      <c r="I7" s="305" t="str">
        <f>RIGHT($H$7,8)</f>
        <v>9er Dart</v>
      </c>
      <c r="J7" s="306" t="str">
        <f>IFERROR(LOOKUP(1,2/($CG$5:$CG$5=501),$CG$5),"")&amp;$I$7</f>
        <v>9er Dart</v>
      </c>
      <c r="K7" s="190" t="s">
        <v>339</v>
      </c>
      <c r="L7" s="190" t="s">
        <v>176</v>
      </c>
      <c r="M7" s="190" t="s">
        <v>340</v>
      </c>
      <c r="N7" s="190" t="s">
        <v>339</v>
      </c>
      <c r="O7" s="190" t="s">
        <v>176</v>
      </c>
      <c r="P7" s="190" t="s">
        <v>340</v>
      </c>
      <c r="Q7" s="190" t="s">
        <v>339</v>
      </c>
      <c r="R7" s="190" t="s">
        <v>176</v>
      </c>
      <c r="S7" s="190" t="s">
        <v>340</v>
      </c>
      <c r="T7" s="190" t="s">
        <v>339</v>
      </c>
      <c r="U7" s="190" t="s">
        <v>176</v>
      </c>
      <c r="V7" s="190" t="s">
        <v>340</v>
      </c>
      <c r="W7" s="190" t="s">
        <v>339</v>
      </c>
      <c r="X7" s="190" t="s">
        <v>176</v>
      </c>
      <c r="Y7" s="190" t="s">
        <v>340</v>
      </c>
      <c r="Z7" s="190" t="s">
        <v>339</v>
      </c>
      <c r="AA7" s="190" t="s">
        <v>176</v>
      </c>
      <c r="AB7" s="190" t="s">
        <v>340</v>
      </c>
      <c r="AC7" s="190" t="s">
        <v>339</v>
      </c>
      <c r="AD7" s="190" t="s">
        <v>176</v>
      </c>
      <c r="AE7" s="190" t="s">
        <v>340</v>
      </c>
      <c r="AF7" s="190" t="s">
        <v>339</v>
      </c>
      <c r="AG7" s="190" t="s">
        <v>176</v>
      </c>
      <c r="AH7" s="190" t="s">
        <v>340</v>
      </c>
      <c r="AI7" s="190" t="s">
        <v>339</v>
      </c>
      <c r="AJ7" s="190" t="s">
        <v>176</v>
      </c>
      <c r="AK7" s="190" t="s">
        <v>340</v>
      </c>
      <c r="AL7" s="190" t="s">
        <v>339</v>
      </c>
      <c r="AM7" s="190" t="s">
        <v>176</v>
      </c>
      <c r="AN7" s="190" t="s">
        <v>340</v>
      </c>
      <c r="AO7" s="190" t="s">
        <v>339</v>
      </c>
      <c r="AP7" s="190" t="s">
        <v>176</v>
      </c>
      <c r="AQ7" s="190" t="s">
        <v>340</v>
      </c>
      <c r="AR7" s="190" t="s">
        <v>339</v>
      </c>
      <c r="AS7" s="190" t="s">
        <v>176</v>
      </c>
      <c r="AT7" s="190" t="s">
        <v>340</v>
      </c>
      <c r="AU7" s="190" t="s">
        <v>339</v>
      </c>
      <c r="AV7" s="190" t="s">
        <v>176</v>
      </c>
      <c r="AW7" s="190" t="s">
        <v>340</v>
      </c>
      <c r="AX7" s="190" t="s">
        <v>339</v>
      </c>
      <c r="AY7" s="190" t="s">
        <v>176</v>
      </c>
      <c r="AZ7" s="190" t="s">
        <v>340</v>
      </c>
      <c r="BA7" s="190" t="s">
        <v>339</v>
      </c>
      <c r="BB7" s="190" t="s">
        <v>176</v>
      </c>
      <c r="BC7" s="190" t="s">
        <v>340</v>
      </c>
      <c r="BD7" s="190" t="s">
        <v>339</v>
      </c>
      <c r="BE7" s="190" t="s">
        <v>176</v>
      </c>
      <c r="BF7" s="190" t="s">
        <v>340</v>
      </c>
      <c r="BG7" s="190" t="s">
        <v>339</v>
      </c>
      <c r="BH7" s="190" t="s">
        <v>176</v>
      </c>
      <c r="BI7" s="190" t="s">
        <v>340</v>
      </c>
      <c r="BJ7" s="190" t="s">
        <v>339</v>
      </c>
      <c r="BK7" s="190" t="s">
        <v>176</v>
      </c>
      <c r="BL7" s="190" t="s">
        <v>340</v>
      </c>
      <c r="BM7" s="190" t="s">
        <v>339</v>
      </c>
      <c r="BN7" s="190" t="s">
        <v>176</v>
      </c>
      <c r="BO7" s="190" t="s">
        <v>340</v>
      </c>
      <c r="BP7" s="190" t="s">
        <v>339</v>
      </c>
      <c r="BQ7" s="190" t="s">
        <v>176</v>
      </c>
      <c r="BR7" s="190" t="s">
        <v>340</v>
      </c>
      <c r="BS7" s="190" t="s">
        <v>339</v>
      </c>
      <c r="BT7" s="190" t="s">
        <v>176</v>
      </c>
      <c r="BU7" s="190" t="s">
        <v>340</v>
      </c>
      <c r="BV7" s="190" t="s">
        <v>339</v>
      </c>
      <c r="BW7" s="190" t="s">
        <v>176</v>
      </c>
      <c r="BX7" s="190" t="s">
        <v>340</v>
      </c>
      <c r="BY7" s="190" t="s">
        <v>339</v>
      </c>
      <c r="BZ7" s="190" t="s">
        <v>176</v>
      </c>
      <c r="CA7" s="190" t="s">
        <v>340</v>
      </c>
      <c r="CB7" s="190" t="s">
        <v>339</v>
      </c>
      <c r="CC7" s="190" t="s">
        <v>176</v>
      </c>
      <c r="CD7" s="190" t="s">
        <v>340</v>
      </c>
      <c r="CE7" s="191"/>
      <c r="CF7" s="191"/>
      <c r="CG7" s="252" t="str">
        <f>IFERROR(IF($G$1=1,$K$3,IF($G$1=3,$Q$3,IF($G$1=5,$W$3,IF($G$1=7,$AC$3,IF($G$1=9,$AI$3,IF($G$1=11,$AO$3,IF($G$1=13,$AU$3,IF($G$1=15,$BA$3,IF($G$1=17,$BG$3,IF($G$1=19,$BM$3,IF($G$1=21,$BS$3,IF($G$1=23,$BY$3,IF($G$1=2,$N$3,IF($G$1=4,$T$3,IF($G$1=6,$Z$3,IF($G$1=8,$AF$3,IF($G$1=10,$AL$3,IF($G$1=12,$AR$3,IF($G$1=14,$AX$3,IF($G$1=16,$BD$3,IF($G$1=18,$BJ$3,IF($G$1=20,$BP$3,IF($G$1=24,$CB$3,IF($G$1=22,$BV$3)))))))))))))))))))))))),"")</f>
        <v>Iris</v>
      </c>
      <c r="CJ7" s="277" t="s">
        <v>392</v>
      </c>
      <c r="CK7" s="271" t="s">
        <v>397</v>
      </c>
      <c r="CL7" s="121">
        <f>'Rang Runde 1'!$H$7</f>
        <v>0</v>
      </c>
      <c r="CM7" s="118" t="str">
        <f>'Rang Runde 1'!$G$7</f>
        <v>Dieter G.</v>
      </c>
      <c r="CN7" s="141">
        <f>$J$2-$CL$7</f>
        <v>301</v>
      </c>
      <c r="CO7" s="120">
        <f>'Rang Runde 2'!H4</f>
        <v>0</v>
      </c>
      <c r="CP7" s="118" t="str">
        <f>'Rang Runde 2'!G4</f>
        <v>Dieter G.</v>
      </c>
      <c r="CQ7" s="140">
        <f>$J$2-$CO$7</f>
        <v>301</v>
      </c>
      <c r="CR7" s="120">
        <f>'Rang Runde 2'!H10</f>
        <v>0</v>
      </c>
      <c r="CS7" s="118" t="str">
        <f>'Rang Runde 2'!G10</f>
        <v>Iris</v>
      </c>
      <c r="CT7" s="140">
        <f>$J$2-$CR$7</f>
        <v>301</v>
      </c>
      <c r="CU7" s="121">
        <f>'Rang Runde 3'!H7</f>
        <v>0</v>
      </c>
      <c r="CV7" s="118" t="str">
        <f>'Rang Runde 3'!G7</f>
        <v>Thomas</v>
      </c>
      <c r="CW7" s="140">
        <f>$J$2-$CU$7</f>
        <v>301</v>
      </c>
      <c r="CX7" s="107" t="str">
        <f>$Z$3</f>
        <v>Carmen</v>
      </c>
      <c r="CY7" s="108">
        <f>$Z$5</f>
        <v>0</v>
      </c>
      <c r="CZ7" s="249" t="str">
        <f>$AR$3</f>
        <v>Rainer</v>
      </c>
      <c r="DA7" s="250">
        <f>$AR$5</f>
        <v>0</v>
      </c>
      <c r="DB7" s="249" t="str">
        <f>$BJ$3</f>
        <v>Rommet</v>
      </c>
      <c r="DC7" s="250">
        <f>$BJ$5</f>
        <v>0</v>
      </c>
      <c r="DD7" s="249" t="str">
        <f>$CB$3</f>
        <v>Adde</v>
      </c>
      <c r="DE7" s="250">
        <f>$CB$5</f>
        <v>0</v>
      </c>
      <c r="DF7" s="248"/>
      <c r="DG7" s="248"/>
      <c r="DH7" s="278" t="s">
        <v>175</v>
      </c>
      <c r="DI7" s="248"/>
      <c r="DJ7" s="248"/>
      <c r="DK7" s="279" t="s">
        <v>433</v>
      </c>
      <c r="DL7" s="262" t="str">
        <f>$DS$1&amp;" "&amp;Gewinnberechnung!O10&amp;" "&amp;$DT$1</f>
        <v>Wieviel Runden hat  Dieter M. gewonnen</v>
      </c>
      <c r="DM7" s="308">
        <f>Gewinnberechnung!R10</f>
        <v>0</v>
      </c>
      <c r="DN7" s="276" t="str">
        <f>Gewinnberechnung!O10</f>
        <v>Dieter M.</v>
      </c>
      <c r="DO7" s="275"/>
      <c r="DP7" s="268"/>
      <c r="DQ7" s="187">
        <f>Gewinnberechnung!J7</f>
        <v>0</v>
      </c>
      <c r="DR7" s="264"/>
      <c r="DS7" s="264"/>
      <c r="DT7" s="264"/>
      <c r="DU7" s="186" t="str">
        <f>Gewinnberechnung!L9</f>
        <v xml:space="preserve">Carmen  0 ,00€   </v>
      </c>
      <c r="DV7" s="209">
        <f>Gewinnberechnung!F7</f>
        <v>0</v>
      </c>
      <c r="DW7" s="209">
        <f>Gewinnberechnung!$L$2</f>
        <v>0</v>
      </c>
      <c r="DX7" s="210">
        <f>Gewinnberechnung!H7</f>
        <v>0</v>
      </c>
      <c r="DY7" s="264"/>
      <c r="DZ7" s="254" t="str">
        <f>'Rang Runde 1'!$G$7</f>
        <v>Dieter G.</v>
      </c>
      <c r="EA7" s="253">
        <f>'Rang Runde 1'!$H$7</f>
        <v>0</v>
      </c>
      <c r="ED7" s="221">
        <f t="shared" si="21"/>
        <v>0</v>
      </c>
      <c r="EG7" s="221">
        <f t="shared" si="0"/>
        <v>0</v>
      </c>
      <c r="EJ7" s="221">
        <f t="shared" si="1"/>
        <v>0</v>
      </c>
      <c r="EM7" s="221">
        <f t="shared" si="2"/>
        <v>0</v>
      </c>
      <c r="EP7" s="221">
        <f t="shared" si="3"/>
        <v>0</v>
      </c>
      <c r="ES7" s="221">
        <f t="shared" si="4"/>
        <v>0</v>
      </c>
      <c r="EV7" s="221">
        <f t="shared" si="5"/>
        <v>0</v>
      </c>
      <c r="EY7" s="221">
        <f t="shared" si="6"/>
        <v>0</v>
      </c>
      <c r="FB7" s="221">
        <f t="shared" si="7"/>
        <v>0</v>
      </c>
      <c r="FE7" s="221">
        <f t="shared" si="8"/>
        <v>0</v>
      </c>
      <c r="FH7" s="221">
        <f t="shared" si="9"/>
        <v>0</v>
      </c>
      <c r="FK7" s="221">
        <f t="shared" si="10"/>
        <v>0</v>
      </c>
      <c r="FN7" s="221">
        <f t="shared" si="11"/>
        <v>0</v>
      </c>
      <c r="FQ7" s="221">
        <f t="shared" si="12"/>
        <v>0</v>
      </c>
      <c r="FT7" s="221">
        <f t="shared" si="13"/>
        <v>0</v>
      </c>
      <c r="FW7" s="221">
        <f t="shared" si="14"/>
        <v>0</v>
      </c>
      <c r="FZ7" s="221">
        <f t="shared" si="15"/>
        <v>0</v>
      </c>
      <c r="GC7" s="221">
        <f t="shared" si="22"/>
        <v>0</v>
      </c>
      <c r="GF7" s="221">
        <f t="shared" si="16"/>
        <v>0</v>
      </c>
      <c r="GI7" s="221">
        <f t="shared" si="17"/>
        <v>0</v>
      </c>
      <c r="GL7" s="221">
        <f t="shared" si="18"/>
        <v>0</v>
      </c>
      <c r="GO7" s="221">
        <f t="shared" si="19"/>
        <v>0</v>
      </c>
      <c r="GR7" s="221">
        <f t="shared" si="20"/>
        <v>0</v>
      </c>
      <c r="GU7" s="221">
        <f t="shared" si="20"/>
        <v>0</v>
      </c>
      <c r="IB7" s="326" t="s">
        <v>465</v>
      </c>
      <c r="IC7" s="319">
        <f t="shared" si="23"/>
        <v>0</v>
      </c>
      <c r="ID7" s="437"/>
      <c r="IE7" s="438"/>
      <c r="IF7" s="439"/>
      <c r="IG7" s="326" t="s">
        <v>465</v>
      </c>
      <c r="IH7" s="321" t="b">
        <f t="shared" si="24"/>
        <v>0</v>
      </c>
      <c r="II7" s="254" t="str">
        <f>'Rang Runde 1'!$G$3</f>
        <v>Dieter M.</v>
      </c>
      <c r="IJ7" s="253">
        <f>'Rang Runde 1'!$H$3</f>
        <v>0</v>
      </c>
      <c r="IK7" s="344">
        <v>6</v>
      </c>
      <c r="IL7" s="344">
        <v>12</v>
      </c>
      <c r="IM7" s="344">
        <v>18</v>
      </c>
      <c r="IN7" s="344">
        <v>16</v>
      </c>
      <c r="IO7" s="344">
        <v>32</v>
      </c>
      <c r="IP7" s="344">
        <v>48</v>
      </c>
      <c r="IR7" s="430"/>
      <c r="IS7" s="52"/>
    </row>
    <row r="8" spans="1:253" ht="48" customHeight="1" thickTop="1" thickBot="1">
      <c r="A8" s="331">
        <v>4</v>
      </c>
      <c r="B8" s="331">
        <v>8</v>
      </c>
      <c r="C8" s="331">
        <v>12</v>
      </c>
      <c r="D8" s="331">
        <v>14</v>
      </c>
      <c r="E8" s="331">
        <v>28</v>
      </c>
      <c r="F8" s="331">
        <v>42</v>
      </c>
      <c r="G8" s="330" t="s">
        <v>350</v>
      </c>
      <c r="I8" s="401">
        <f>IC2</f>
        <v>5</v>
      </c>
      <c r="J8" s="402"/>
      <c r="K8" s="296">
        <f>K151</f>
        <v>0</v>
      </c>
      <c r="L8" s="98">
        <f>L5</f>
        <v>0</v>
      </c>
      <c r="M8" s="102" t="str">
        <f>IFERROR(M4,"")</f>
        <v/>
      </c>
      <c r="N8" s="100">
        <f>N151</f>
        <v>0</v>
      </c>
      <c r="O8" s="98">
        <f>O5</f>
        <v>0</v>
      </c>
      <c r="P8" s="102" t="str">
        <f>IFERROR(P4,"")</f>
        <v/>
      </c>
      <c r="Q8" s="100">
        <f>Q151</f>
        <v>0</v>
      </c>
      <c r="R8" s="98">
        <f>R5</f>
        <v>0</v>
      </c>
      <c r="S8" s="102" t="str">
        <f>IFERROR(S4,"")</f>
        <v/>
      </c>
      <c r="T8" s="100">
        <f>T151</f>
        <v>0</v>
      </c>
      <c r="U8" s="98">
        <f>U5</f>
        <v>0</v>
      </c>
      <c r="V8" s="102" t="str">
        <f>IFERROR(V4,"")</f>
        <v/>
      </c>
      <c r="W8" s="100">
        <f>W151</f>
        <v>0</v>
      </c>
      <c r="X8" s="98">
        <f>X5</f>
        <v>0</v>
      </c>
      <c r="Y8" s="102" t="str">
        <f>IFERROR(Y4,"")</f>
        <v/>
      </c>
      <c r="Z8" s="100">
        <f>Z151</f>
        <v>0</v>
      </c>
      <c r="AA8" s="98">
        <f>AA5</f>
        <v>0</v>
      </c>
      <c r="AB8" s="102" t="str">
        <f>IFERROR(AB4,"")</f>
        <v/>
      </c>
      <c r="AC8" s="100">
        <f>AC151</f>
        <v>0</v>
      </c>
      <c r="AD8" s="98">
        <f>AD5</f>
        <v>0</v>
      </c>
      <c r="AE8" s="102" t="str">
        <f>IFERROR(AE4,"")</f>
        <v/>
      </c>
      <c r="AF8" s="100">
        <f>AF151</f>
        <v>0</v>
      </c>
      <c r="AG8" s="98">
        <f>AG5</f>
        <v>0</v>
      </c>
      <c r="AH8" s="102" t="str">
        <f>IFERROR(AH4,"")</f>
        <v/>
      </c>
      <c r="AI8" s="100">
        <f>AI151</f>
        <v>0</v>
      </c>
      <c r="AJ8" s="98">
        <f>AJ5</f>
        <v>0</v>
      </c>
      <c r="AK8" s="102" t="str">
        <f>IFERROR(AK4,"")</f>
        <v/>
      </c>
      <c r="AL8" s="100">
        <f>AL151</f>
        <v>0</v>
      </c>
      <c r="AM8" s="98">
        <f>AM5</f>
        <v>0</v>
      </c>
      <c r="AN8" s="102" t="str">
        <f>AN4</f>
        <v/>
      </c>
      <c r="AO8" s="100">
        <f>AO151</f>
        <v>0</v>
      </c>
      <c r="AP8" s="98">
        <f>AP5</f>
        <v>0</v>
      </c>
      <c r="AQ8" s="102" t="str">
        <f>AQ4</f>
        <v/>
      </c>
      <c r="AR8" s="100">
        <f>AR151</f>
        <v>0</v>
      </c>
      <c r="AS8" s="98">
        <f>AS5</f>
        <v>0</v>
      </c>
      <c r="AT8" s="102" t="str">
        <f>AT4</f>
        <v/>
      </c>
      <c r="AU8" s="100">
        <f>AU151</f>
        <v>0</v>
      </c>
      <c r="AV8" s="98">
        <f>AV5</f>
        <v>0</v>
      </c>
      <c r="AW8" s="101" t="str">
        <f>AW4</f>
        <v/>
      </c>
      <c r="AX8" s="100">
        <f>AX151</f>
        <v>0</v>
      </c>
      <c r="AY8" s="98">
        <f>AY5</f>
        <v>0</v>
      </c>
      <c r="AZ8" s="101" t="str">
        <f>AZ4</f>
        <v/>
      </c>
      <c r="BA8" s="100">
        <f>BA151</f>
        <v>0</v>
      </c>
      <c r="BB8" s="98">
        <f>BB5</f>
        <v>0</v>
      </c>
      <c r="BC8" s="101" t="str">
        <f>BC4</f>
        <v/>
      </c>
      <c r="BD8" s="100">
        <f>BD151</f>
        <v>0</v>
      </c>
      <c r="BE8" s="98">
        <f>BE5</f>
        <v>0</v>
      </c>
      <c r="BF8" s="101" t="str">
        <f>BF4</f>
        <v/>
      </c>
      <c r="BG8" s="100">
        <f>BG151</f>
        <v>0</v>
      </c>
      <c r="BH8" s="98">
        <f>BH5</f>
        <v>0</v>
      </c>
      <c r="BI8" s="101" t="str">
        <f>BI4</f>
        <v/>
      </c>
      <c r="BJ8" s="100">
        <f>BJ151</f>
        <v>0</v>
      </c>
      <c r="BK8" s="98">
        <f>BK5</f>
        <v>0</v>
      </c>
      <c r="BL8" s="101" t="str">
        <f>BL4</f>
        <v/>
      </c>
      <c r="BM8" s="100">
        <f>BM151</f>
        <v>0</v>
      </c>
      <c r="BN8" s="98">
        <f>BN5</f>
        <v>0</v>
      </c>
      <c r="BO8" s="101" t="str">
        <f>BO4</f>
        <v/>
      </c>
      <c r="BP8" s="100">
        <f>BP151</f>
        <v>0</v>
      </c>
      <c r="BQ8" s="98">
        <f>BQ5</f>
        <v>0</v>
      </c>
      <c r="BR8" s="101" t="str">
        <f>BR4</f>
        <v/>
      </c>
      <c r="BS8" s="100">
        <f>BS151</f>
        <v>0</v>
      </c>
      <c r="BT8" s="98">
        <f>BT5</f>
        <v>0</v>
      </c>
      <c r="BU8" s="101" t="str">
        <f>BU4</f>
        <v/>
      </c>
      <c r="BV8" s="100">
        <f>BV151</f>
        <v>0</v>
      </c>
      <c r="BW8" s="98">
        <f>BW5</f>
        <v>0</v>
      </c>
      <c r="BX8" s="101" t="str">
        <f>BX4</f>
        <v/>
      </c>
      <c r="BY8" s="100">
        <f>BY151</f>
        <v>0</v>
      </c>
      <c r="BZ8" s="98">
        <f>BZ5</f>
        <v>0</v>
      </c>
      <c r="CA8" s="101" t="str">
        <f>CA4</f>
        <v/>
      </c>
      <c r="CB8" s="100">
        <f>CB151</f>
        <v>0</v>
      </c>
      <c r="CC8" s="98">
        <f>CC5</f>
        <v>0</v>
      </c>
      <c r="CD8" s="101" t="str">
        <f>CD4</f>
        <v/>
      </c>
      <c r="CG8" s="417" t="b">
        <f>IF($CG$5=301,$DL$9,IF($CJ$5=501,$DL$9,IF($CJ$5=301,$DL$9,IF($CG$5=501,$DL$9))))</f>
        <v>0</v>
      </c>
      <c r="CJ8" s="237" t="s">
        <v>391</v>
      </c>
      <c r="CK8" s="270">
        <f>IF(CJ3=DN2,DM2,IF(CG3=DN2,DM2,IF(CG3=DN1,DM1,IF(CJ3=DN1,DM1,IF(CG3=DN3,DM3,IF(CJ3=DN3,DM3,IF(CG3=DN4,DM4,IF(CJ3=DN4,DM4,IF(CG3=DN5,DM5,IF(CJ3=DN5,DM5,IF(CG3=DN6,DM6,IF(CJ3=DN6,DM6,IF(CG3=DN7,DM7,IF(CJ3=DN7,DM7,IF(CG3=DN8,DM8,IF(CJ3=DN8,DM8))))))))))))))))</f>
        <v>0</v>
      </c>
      <c r="CL8" s="248"/>
      <c r="CM8" s="248"/>
      <c r="CN8" s="248"/>
      <c r="CO8" s="248"/>
      <c r="CP8" s="248"/>
      <c r="CQ8" s="248"/>
      <c r="CR8" s="248"/>
      <c r="CS8" s="248"/>
      <c r="CT8" s="248"/>
      <c r="CU8" s="248"/>
      <c r="CV8" s="248"/>
      <c r="CW8" s="248"/>
      <c r="CX8" s="248"/>
      <c r="CY8" s="248"/>
      <c r="CZ8" s="248"/>
      <c r="DA8" s="248"/>
      <c r="DB8" s="248"/>
      <c r="DC8" s="248"/>
      <c r="DD8" s="248"/>
      <c r="DE8" s="248"/>
      <c r="DF8" s="248"/>
      <c r="DG8" s="248"/>
      <c r="DH8" s="251">
        <f>IFERROR(IF($G$1=1,$K$11,IF($G$1=3,$Q$11,IF($G$1=5,$W$11,IF($G$1=7,$AC$11,IF($G$1=9,$AI$11,IF($G$1=11,$AO$11,IF($G$1=13,$AU$11,IF($G$1=15,$BA$11,IF($G$1=17,$BG$11,IF($G$1=19,$BM$11,IF($G$1=21,$BS$11,IF($G$1=23,$BY$11,IF($G$1=2,$N$11,IF($G$1=4,$T$11,IF($G$1=6,$Z$11,IF($G$1=8,$AF$11,IF($G$1=10,$AL$11,IF($G$1=12,$AR$11,IF($G$1=14,$AX$11,IF($G$1=16,$BD$11,IF($G$1=18,$BJ$11,IF($G$1=20,$BP$11,IF($G$1=24,$CB$11,IF($G$1=22,$BV$11)))))))))))))))))))))))),"")</f>
        <v>0</v>
      </c>
      <c r="DI8" s="248"/>
      <c r="DJ8" s="248"/>
      <c r="DK8" s="280" t="s">
        <v>434</v>
      </c>
      <c r="DL8" s="262" t="str">
        <f>$DS$1&amp;" "&amp;Gewinnberechnung!O11&amp;" "&amp;$DT$1</f>
        <v>Wieviel Runden hat  Thomas gewonnen</v>
      </c>
      <c r="DM8" s="308">
        <f>Gewinnberechnung!R11</f>
        <v>0</v>
      </c>
      <c r="DN8" s="276" t="str">
        <f>Gewinnberechnung!O11</f>
        <v>Thomas</v>
      </c>
      <c r="DO8" s="275"/>
      <c r="DP8" s="268"/>
      <c r="DQ8" s="187">
        <f>Gewinnberechnung!J8</f>
        <v>0</v>
      </c>
      <c r="DR8" s="264"/>
      <c r="DS8" s="264"/>
      <c r="DT8" s="264"/>
      <c r="DU8" s="186" t="str">
        <f>Gewinnberechnung!L10</f>
        <v xml:space="preserve">Dieter M.  0 ,00€   </v>
      </c>
      <c r="DV8" s="209">
        <f>Gewinnberechnung!F8</f>
        <v>0</v>
      </c>
      <c r="DW8" s="209">
        <f>Gewinnberechnung!$L$2</f>
        <v>0</v>
      </c>
      <c r="DX8" s="210">
        <f>Gewinnberechnung!H8</f>
        <v>0</v>
      </c>
      <c r="DY8" s="264"/>
      <c r="DZ8" s="254" t="str">
        <f>'Rang Runde 1'!$G$8</f>
        <v>Adde</v>
      </c>
      <c r="EA8" s="253">
        <f>'Rang Runde 1'!$H$8</f>
        <v>0</v>
      </c>
      <c r="ED8" s="221">
        <f t="shared" si="21"/>
        <v>0</v>
      </c>
      <c r="EG8" s="221">
        <f t="shared" si="0"/>
        <v>0</v>
      </c>
      <c r="EJ8" s="221">
        <f t="shared" si="1"/>
        <v>0</v>
      </c>
      <c r="EM8" s="221">
        <f t="shared" si="2"/>
        <v>0</v>
      </c>
      <c r="EP8" s="221">
        <f t="shared" si="3"/>
        <v>0</v>
      </c>
      <c r="ES8" s="221">
        <f t="shared" si="4"/>
        <v>0</v>
      </c>
      <c r="EV8" s="221">
        <f t="shared" si="5"/>
        <v>0</v>
      </c>
      <c r="EY8" s="221">
        <f t="shared" si="6"/>
        <v>0</v>
      </c>
      <c r="FB8" s="221">
        <f t="shared" si="7"/>
        <v>0</v>
      </c>
      <c r="FE8" s="221">
        <f t="shared" si="8"/>
        <v>0</v>
      </c>
      <c r="FH8" s="221">
        <f t="shared" si="9"/>
        <v>0</v>
      </c>
      <c r="FK8" s="221">
        <f t="shared" si="10"/>
        <v>0</v>
      </c>
      <c r="FN8" s="221">
        <f t="shared" si="11"/>
        <v>0</v>
      </c>
      <c r="FQ8" s="221">
        <f t="shared" si="12"/>
        <v>0</v>
      </c>
      <c r="FT8" s="221">
        <f t="shared" si="13"/>
        <v>0</v>
      </c>
      <c r="FW8" s="221">
        <f t="shared" si="14"/>
        <v>0</v>
      </c>
      <c r="FZ8" s="221">
        <f t="shared" si="15"/>
        <v>0</v>
      </c>
      <c r="GC8" s="221">
        <f t="shared" si="22"/>
        <v>0</v>
      </c>
      <c r="GF8" s="221">
        <f t="shared" si="16"/>
        <v>0</v>
      </c>
      <c r="GI8" s="221">
        <f t="shared" si="17"/>
        <v>0</v>
      </c>
      <c r="GL8" s="221">
        <f t="shared" si="18"/>
        <v>0</v>
      </c>
      <c r="GO8" s="221">
        <f t="shared" si="19"/>
        <v>0</v>
      </c>
      <c r="GR8" s="221">
        <f t="shared" si="20"/>
        <v>0</v>
      </c>
      <c r="GU8" s="221">
        <f t="shared" si="20"/>
        <v>0</v>
      </c>
      <c r="IB8" s="326" t="s">
        <v>466</v>
      </c>
      <c r="IC8" s="319">
        <f t="shared" si="23"/>
        <v>0</v>
      </c>
      <c r="ID8" s="431" t="b">
        <f>IF($CG$5=301,$DL$9,IF($CJ$5=501,$DL$9,IF($CJ$5=301,$DL$9,IF($CG$5=501,$DL$9))))</f>
        <v>0</v>
      </c>
      <c r="IE8" s="432"/>
      <c r="IF8" s="433"/>
      <c r="IG8" s="326" t="s">
        <v>466</v>
      </c>
      <c r="IH8" s="321" t="b">
        <f t="shared" si="24"/>
        <v>0</v>
      </c>
      <c r="II8" s="254" t="str">
        <f>'Rang Runde 1'!$G$4</f>
        <v>Carmen</v>
      </c>
      <c r="IJ8" s="253">
        <f>'Rang Runde 1'!$H$4</f>
        <v>0</v>
      </c>
      <c r="IK8" s="344">
        <v>7</v>
      </c>
      <c r="IL8" s="344">
        <v>14</v>
      </c>
      <c r="IM8" s="344">
        <v>21</v>
      </c>
      <c r="IN8" s="344">
        <v>17</v>
      </c>
      <c r="IO8" s="344">
        <v>34</v>
      </c>
      <c r="IP8" s="344">
        <v>51</v>
      </c>
    </row>
    <row r="9" spans="1:253" ht="48" customHeight="1" thickTop="1" thickBot="1">
      <c r="A9" s="331">
        <v>5</v>
      </c>
      <c r="B9" s="331">
        <v>10</v>
      </c>
      <c r="C9" s="331">
        <v>15</v>
      </c>
      <c r="D9" s="331">
        <v>15</v>
      </c>
      <c r="E9" s="331">
        <v>30</v>
      </c>
      <c r="F9" s="331">
        <v>45</v>
      </c>
      <c r="G9" s="403">
        <f>$CH$4</f>
        <v>0</v>
      </c>
      <c r="H9" s="403"/>
      <c r="I9" s="404"/>
      <c r="J9" s="405"/>
      <c r="K9" s="410" t="s">
        <v>175</v>
      </c>
      <c r="L9" s="375" t="s">
        <v>181</v>
      </c>
      <c r="M9" s="375" t="s">
        <v>178</v>
      </c>
      <c r="N9" s="412" t="s">
        <v>175</v>
      </c>
      <c r="O9" s="375" t="s">
        <v>181</v>
      </c>
      <c r="P9" s="375" t="s">
        <v>178</v>
      </c>
      <c r="Q9" s="375" t="s">
        <v>175</v>
      </c>
      <c r="R9" s="375" t="s">
        <v>181</v>
      </c>
      <c r="S9" s="382" t="s">
        <v>178</v>
      </c>
      <c r="T9" s="375" t="s">
        <v>175</v>
      </c>
      <c r="U9" s="375" t="s">
        <v>181</v>
      </c>
      <c r="V9" s="382" t="s">
        <v>178</v>
      </c>
      <c r="W9" s="375" t="s">
        <v>175</v>
      </c>
      <c r="X9" s="375" t="s">
        <v>181</v>
      </c>
      <c r="Y9" s="382" t="s">
        <v>178</v>
      </c>
      <c r="Z9" s="375" t="s">
        <v>175</v>
      </c>
      <c r="AA9" s="375" t="s">
        <v>181</v>
      </c>
      <c r="AB9" s="382" t="s">
        <v>178</v>
      </c>
      <c r="AC9" s="375" t="s">
        <v>175</v>
      </c>
      <c r="AD9" s="375" t="s">
        <v>181</v>
      </c>
      <c r="AE9" s="382" t="s">
        <v>178</v>
      </c>
      <c r="AF9" s="375" t="s">
        <v>175</v>
      </c>
      <c r="AG9" s="375" t="s">
        <v>181</v>
      </c>
      <c r="AH9" s="382" t="s">
        <v>178</v>
      </c>
      <c r="AI9" s="375" t="s">
        <v>175</v>
      </c>
      <c r="AJ9" s="375" t="s">
        <v>181</v>
      </c>
      <c r="AK9" s="382" t="s">
        <v>178</v>
      </c>
      <c r="AL9" s="375" t="s">
        <v>175</v>
      </c>
      <c r="AM9" s="375" t="s">
        <v>181</v>
      </c>
      <c r="AN9" s="382" t="s">
        <v>178</v>
      </c>
      <c r="AO9" s="375" t="s">
        <v>175</v>
      </c>
      <c r="AP9" s="375" t="s">
        <v>181</v>
      </c>
      <c r="AQ9" s="382" t="s">
        <v>178</v>
      </c>
      <c r="AR9" s="375" t="s">
        <v>175</v>
      </c>
      <c r="AS9" s="375" t="s">
        <v>181</v>
      </c>
      <c r="AT9" s="382" t="s">
        <v>178</v>
      </c>
      <c r="AU9" s="375" t="s">
        <v>175</v>
      </c>
      <c r="AV9" s="375" t="s">
        <v>181</v>
      </c>
      <c r="AW9" s="382" t="s">
        <v>178</v>
      </c>
      <c r="AX9" s="375" t="s">
        <v>175</v>
      </c>
      <c r="AY9" s="375" t="s">
        <v>181</v>
      </c>
      <c r="AZ9" s="382" t="s">
        <v>178</v>
      </c>
      <c r="BA9" s="375" t="s">
        <v>175</v>
      </c>
      <c r="BB9" s="375" t="s">
        <v>181</v>
      </c>
      <c r="BC9" s="382" t="s">
        <v>178</v>
      </c>
      <c r="BD9" s="375" t="s">
        <v>175</v>
      </c>
      <c r="BE9" s="375" t="s">
        <v>181</v>
      </c>
      <c r="BF9" s="382" t="s">
        <v>178</v>
      </c>
      <c r="BG9" s="375" t="s">
        <v>175</v>
      </c>
      <c r="BH9" s="375" t="s">
        <v>181</v>
      </c>
      <c r="BI9" s="382" t="s">
        <v>178</v>
      </c>
      <c r="BJ9" s="375" t="s">
        <v>175</v>
      </c>
      <c r="BK9" s="375" t="s">
        <v>181</v>
      </c>
      <c r="BL9" s="382" t="s">
        <v>178</v>
      </c>
      <c r="BM9" s="375" t="s">
        <v>175</v>
      </c>
      <c r="BN9" s="375" t="s">
        <v>181</v>
      </c>
      <c r="BO9" s="382" t="s">
        <v>178</v>
      </c>
      <c r="BP9" s="375" t="s">
        <v>175</v>
      </c>
      <c r="BQ9" s="375" t="s">
        <v>181</v>
      </c>
      <c r="BR9" s="382" t="s">
        <v>178</v>
      </c>
      <c r="BS9" s="375" t="s">
        <v>175</v>
      </c>
      <c r="BT9" s="375" t="s">
        <v>181</v>
      </c>
      <c r="BU9" s="382" t="s">
        <v>178</v>
      </c>
      <c r="BV9" s="375" t="s">
        <v>175</v>
      </c>
      <c r="BW9" s="375" t="s">
        <v>181</v>
      </c>
      <c r="BX9" s="382" t="s">
        <v>178</v>
      </c>
      <c r="BY9" s="375" t="s">
        <v>175</v>
      </c>
      <c r="BZ9" s="375" t="s">
        <v>181</v>
      </c>
      <c r="CA9" s="382" t="s">
        <v>178</v>
      </c>
      <c r="CB9" s="375" t="s">
        <v>175</v>
      </c>
      <c r="CC9" s="375" t="s">
        <v>181</v>
      </c>
      <c r="CD9" s="382" t="s">
        <v>178</v>
      </c>
      <c r="CG9" s="418"/>
      <c r="CJ9" s="238" t="s">
        <v>393</v>
      </c>
      <c r="CK9" s="248"/>
      <c r="CL9" s="248"/>
      <c r="CM9" s="248"/>
      <c r="CN9" s="248"/>
      <c r="CO9" s="248"/>
      <c r="CP9" s="248"/>
      <c r="CQ9" s="248"/>
      <c r="CR9" s="248"/>
      <c r="CS9" s="248"/>
      <c r="CT9" s="248"/>
      <c r="CU9" s="248"/>
      <c r="CV9" s="248"/>
      <c r="CW9" s="248"/>
      <c r="CX9" s="248"/>
      <c r="CY9" s="248"/>
      <c r="CZ9" s="248"/>
      <c r="DA9" s="248"/>
      <c r="DB9" s="248"/>
      <c r="DC9" s="248"/>
      <c r="DD9" s="248"/>
      <c r="DE9" s="248"/>
      <c r="DF9" s="248"/>
      <c r="DG9" s="248"/>
      <c r="DH9" s="251">
        <f>IFERROR(IF($G$1=1,$L$11,IF($G$1=3,$R$11,IF($G$1=5,$X$11,IF($G$1=7,$AD$11,IF($G$1=9,$AJ$11,IF($G$1=11,$AP$11,IF($G$1=13,$AV$11,IF($G$1=15,$BB$11,IF($G$1=17,$BH$11,IF($G$1=19,$BN$11,IF($G$1=21,$BT$11,IF($G$1=23,$BZ$11,IF($G$1=2,$O$11,IF($G$1=4,$U$11,IF($G$1=6,$AA$11,IF($G$1=8,$AG$11,IF($G$1=10,$AM$11,IF($G$1=12,$AS$11,IF($G$1=14,$AY$11,IF($G$1=16,BD$11,IF($G$1=18,$BK$11,IF($G$1=20,$BQ$11,IF($G$1=24,$CC$11,IF($G$1=22,$BW$11)))))))))))))))))))))))),"")</f>
        <v>0</v>
      </c>
      <c r="DI9" s="248"/>
      <c r="DJ9" s="248"/>
      <c r="DK9" s="281" t="str">
        <f>$HF$20</f>
        <v/>
      </c>
      <c r="DL9" s="301" t="s">
        <v>442</v>
      </c>
      <c r="DN9" s="313" t="s">
        <v>452</v>
      </c>
      <c r="DO9" s="314">
        <f>IF($G$1=1,$K$160,IF($G$1=3,$Q$160,IF($G$1=5,$W$160,IF($G$1=7,$AC$160,IF($G$1=2,$N$160,IF($G$1=4,$T$160,IF($G$1=6,$Z$160,IF($G$1=8,$AF$160))))))))</f>
        <v>0</v>
      </c>
      <c r="DQ9" s="256">
        <f>Gewinnberechnung!J9</f>
        <v>0</v>
      </c>
      <c r="DU9" s="257" t="str">
        <f>Gewinnberechnung!L11</f>
        <v xml:space="preserve">Thomas  0 ,00€   </v>
      </c>
      <c r="DV9" s="258">
        <f>Gewinnberechnung!F9</f>
        <v>0</v>
      </c>
      <c r="DW9" s="258">
        <f>Gewinnberechnung!$L$2</f>
        <v>0</v>
      </c>
      <c r="DX9" s="259">
        <f>Gewinnberechnung!H9</f>
        <v>0</v>
      </c>
      <c r="DZ9" s="260" t="str">
        <f>'Rang Runde 1'!$G$9</f>
        <v>Iris</v>
      </c>
      <c r="EA9" s="261">
        <f>'Rang Runde 1'!$H$9</f>
        <v>0</v>
      </c>
      <c r="ED9" s="221">
        <f t="shared" si="21"/>
        <v>0</v>
      </c>
      <c r="EG9" s="221">
        <f t="shared" si="0"/>
        <v>0</v>
      </c>
      <c r="EJ9" s="221">
        <f t="shared" si="1"/>
        <v>0</v>
      </c>
      <c r="EM9" s="221">
        <f t="shared" si="2"/>
        <v>0</v>
      </c>
      <c r="EP9" s="221">
        <f t="shared" si="3"/>
        <v>0</v>
      </c>
      <c r="ES9" s="221">
        <f t="shared" si="4"/>
        <v>0</v>
      </c>
      <c r="EV9" s="221">
        <f t="shared" si="5"/>
        <v>0</v>
      </c>
      <c r="EY9" s="221">
        <f t="shared" si="6"/>
        <v>0</v>
      </c>
      <c r="FB9" s="221">
        <f t="shared" si="7"/>
        <v>0</v>
      </c>
      <c r="FE9" s="221">
        <f t="shared" si="8"/>
        <v>0</v>
      </c>
      <c r="FH9" s="221">
        <f t="shared" si="9"/>
        <v>0</v>
      </c>
      <c r="FK9" s="221">
        <f t="shared" si="10"/>
        <v>0</v>
      </c>
      <c r="FN9" s="221">
        <f t="shared" si="11"/>
        <v>0</v>
      </c>
      <c r="FQ9" s="221">
        <f t="shared" si="12"/>
        <v>0</v>
      </c>
      <c r="FT9" s="221">
        <f t="shared" si="13"/>
        <v>0</v>
      </c>
      <c r="FW9" s="221">
        <f t="shared" si="14"/>
        <v>0</v>
      </c>
      <c r="FZ9" s="221">
        <f t="shared" si="15"/>
        <v>0</v>
      </c>
      <c r="GC9" s="221">
        <f t="shared" si="22"/>
        <v>0</v>
      </c>
      <c r="GF9" s="221">
        <f t="shared" si="16"/>
        <v>0</v>
      </c>
      <c r="GI9" s="221">
        <f t="shared" si="17"/>
        <v>0</v>
      </c>
      <c r="GL9" s="221">
        <f t="shared" si="18"/>
        <v>0</v>
      </c>
      <c r="GO9" s="221">
        <f t="shared" si="19"/>
        <v>0</v>
      </c>
      <c r="GR9" s="221">
        <f t="shared" si="20"/>
        <v>0</v>
      </c>
      <c r="GU9" s="221">
        <f t="shared" si="20"/>
        <v>0</v>
      </c>
      <c r="GZ9" s="221">
        <v>18</v>
      </c>
      <c r="HB9" s="221" t="str">
        <f>GD1</f>
        <v/>
      </c>
      <c r="HD9" s="221">
        <f>IF($CG$5=301,1,0)</f>
        <v>0</v>
      </c>
      <c r="HF9" s="221" t="str">
        <f>IFERROR(LARGE($GY$1:$HX$1,HD9),"")</f>
        <v/>
      </c>
      <c r="HH9" s="221" t="s">
        <v>431</v>
      </c>
      <c r="HJ9" s="221" t="s">
        <v>432</v>
      </c>
      <c r="HK9" s="221" t="s">
        <v>343</v>
      </c>
      <c r="HO9" s="221" t="b">
        <f>IF($CG$6=0,""&amp;""&amp;$DN$1&amp;" "&amp;$HJ$9&amp;" "&amp;$HF$9&amp;" "&amp;$HK$9)</f>
        <v>0</v>
      </c>
      <c r="IB9" s="326" t="s">
        <v>467</v>
      </c>
      <c r="IC9" s="320">
        <f t="shared" si="23"/>
        <v>0</v>
      </c>
      <c r="ID9" s="317">
        <f>IFERROR(IF($G$1=1,$L$11,IF($G$1=3,$R$11,IF($G$1=5,$X$11,IF($G$1=7,$AD$11)))),"")</f>
        <v>0</v>
      </c>
      <c r="IE9" s="318" t="s">
        <v>393</v>
      </c>
      <c r="IF9" s="317" t="b">
        <f>IFERROR(IF($G$1=2,$O$11,IF($G$1=4,$U$11,IF($G$1=6,$AA$11,IF($G$1=8,$AG$11)))),"")</f>
        <v>0</v>
      </c>
      <c r="IG9" s="326" t="s">
        <v>467</v>
      </c>
      <c r="IH9" s="321" t="b">
        <f t="shared" si="24"/>
        <v>0</v>
      </c>
      <c r="II9" s="254" t="str">
        <f>'Rang Runde 1'!$G$5</f>
        <v>Rainer</v>
      </c>
      <c r="IJ9" s="253">
        <f>'Rang Runde 1'!$H$5</f>
        <v>0</v>
      </c>
      <c r="IK9" s="344">
        <v>8</v>
      </c>
      <c r="IL9" s="344">
        <v>16</v>
      </c>
      <c r="IM9" s="344">
        <v>24</v>
      </c>
      <c r="IN9" s="344">
        <v>18</v>
      </c>
      <c r="IO9" s="344">
        <v>36</v>
      </c>
      <c r="IP9" s="344">
        <v>54</v>
      </c>
    </row>
    <row r="10" spans="1:253" ht="48" customHeight="1" thickBot="1">
      <c r="A10" s="331">
        <v>6</v>
      </c>
      <c r="B10" s="331">
        <v>12</v>
      </c>
      <c r="C10" s="331">
        <v>18</v>
      </c>
      <c r="D10" s="331">
        <v>16</v>
      </c>
      <c r="E10" s="331">
        <v>32</v>
      </c>
      <c r="F10" s="331">
        <v>48</v>
      </c>
      <c r="G10" s="406"/>
      <c r="H10" s="406"/>
      <c r="I10" s="406"/>
      <c r="J10" s="407"/>
      <c r="K10" s="411"/>
      <c r="L10" s="376"/>
      <c r="M10" s="376"/>
      <c r="N10" s="413"/>
      <c r="O10" s="376"/>
      <c r="P10" s="376"/>
      <c r="Q10" s="376"/>
      <c r="R10" s="376"/>
      <c r="S10" s="376"/>
      <c r="T10" s="376"/>
      <c r="U10" s="376"/>
      <c r="V10" s="376"/>
      <c r="W10" s="376"/>
      <c r="X10" s="376"/>
      <c r="Y10" s="376"/>
      <c r="Z10" s="376"/>
      <c r="AA10" s="376"/>
      <c r="AB10" s="376"/>
      <c r="AC10" s="376"/>
      <c r="AD10" s="376"/>
      <c r="AE10" s="376"/>
      <c r="AF10" s="376"/>
      <c r="AG10" s="376"/>
      <c r="AH10" s="376"/>
      <c r="AI10" s="376"/>
      <c r="AJ10" s="376"/>
      <c r="AK10" s="376"/>
      <c r="AL10" s="376"/>
      <c r="AM10" s="376"/>
      <c r="AN10" s="376"/>
      <c r="AO10" s="376"/>
      <c r="AP10" s="376"/>
      <c r="AQ10" s="376"/>
      <c r="AR10" s="376"/>
      <c r="AS10" s="376"/>
      <c r="AT10" s="376"/>
      <c r="AU10" s="376"/>
      <c r="AV10" s="376"/>
      <c r="AW10" s="376"/>
      <c r="AX10" s="376"/>
      <c r="AY10" s="376"/>
      <c r="AZ10" s="376"/>
      <c r="BA10" s="376"/>
      <c r="BB10" s="376"/>
      <c r="BC10" s="376"/>
      <c r="BD10" s="376"/>
      <c r="BE10" s="376"/>
      <c r="BF10" s="376"/>
      <c r="BG10" s="376"/>
      <c r="BH10" s="376"/>
      <c r="BI10" s="376"/>
      <c r="BJ10" s="376"/>
      <c r="BK10" s="376"/>
      <c r="BL10" s="376"/>
      <c r="BM10" s="376"/>
      <c r="BN10" s="376"/>
      <c r="BO10" s="376"/>
      <c r="BP10" s="376"/>
      <c r="BQ10" s="376"/>
      <c r="BR10" s="376"/>
      <c r="BS10" s="376"/>
      <c r="BT10" s="376"/>
      <c r="BU10" s="376"/>
      <c r="BV10" s="376"/>
      <c r="BW10" s="376"/>
      <c r="BX10" s="376"/>
      <c r="BY10" s="376"/>
      <c r="BZ10" s="376"/>
      <c r="CA10" s="376"/>
      <c r="CB10" s="376"/>
      <c r="CC10" s="376"/>
      <c r="CD10" s="376"/>
      <c r="CG10" s="327"/>
      <c r="CJ10" s="283" t="s">
        <v>394</v>
      </c>
      <c r="CK10" s="137"/>
      <c r="CL10" s="137"/>
      <c r="CM10" s="137"/>
      <c r="CN10" s="137"/>
      <c r="CO10" s="137"/>
      <c r="CP10" s="137"/>
      <c r="CQ10" s="137"/>
      <c r="CR10" s="137"/>
      <c r="CS10" s="137"/>
      <c r="CT10" s="137"/>
      <c r="CU10" s="137"/>
      <c r="CV10" s="137"/>
      <c r="CW10" s="137"/>
      <c r="CX10" s="137"/>
      <c r="CY10" s="137"/>
      <c r="CZ10" s="137"/>
      <c r="DA10" s="137"/>
      <c r="DB10" s="137"/>
      <c r="DC10" s="137"/>
      <c r="DD10" s="137"/>
      <c r="DE10" s="137"/>
      <c r="DF10" s="137"/>
      <c r="DG10" s="137"/>
      <c r="DH10" s="284">
        <f>IFERROR(IF($G$1=1,$M$11,IF($G$1=3,$S$11,IF($G$1=5,$Y$11,IF($G$1=7,$AE$11,IF($G$1=9,$AK$11,IF($G$1=11,$AQ$11,IF($G$1=13,$AW$11,IF($G$1=15,$BC$11,IF($G$1=17,$BI$11,IF($G$1=19,$BO$11,IF($G$1=21,$BU$11,IF($G$1=23,$CA$11,IF($G$1=2,$P$11,IF($G$1=4,$V$11,IF($G$1=6,$AB$11,IF($G$1=8,$AH$11,IF($G$1=10,$AN$11,IF($G$1=12,$AT$11,IF($G$1=14,$AZ$11,IF($G$1=16,$BD$11,IF($G$1=18,$BL$11,IF($G$1=20,$BR$11,IF($G$1=24,$CD$11,IF($G$1=22,$BX$11)))))))))))))))))))))))),"")</f>
        <v>0</v>
      </c>
      <c r="DI10" s="137"/>
      <c r="DJ10" s="137"/>
      <c r="DL10" s="315" t="s">
        <v>459</v>
      </c>
      <c r="DM10" s="314">
        <f>IF($G$1=1,$K$167,IF($G$1=3,$Q$167,IF($G$1=5,$W$167,IF($G$1=7,$AC$167,IF($G$1=2,$N$167,IF($G$1=4,$T$167,IF($G$1=6,$Z$167,IF($G$1=8,$AF$167))))))))</f>
        <v>0</v>
      </c>
      <c r="DN10" s="313" t="s">
        <v>453</v>
      </c>
      <c r="DO10" s="314">
        <f>IF($G$1=1,$K$161,IF($G$1=3,$Q$161,IF($G$1=5,$W$161,IF($G$1=7,$AC$161,IF($G$1=2,$N$161,IF($G$1=4,$T$161,IF($G$1=6,$Z$161,IF($G$1=8,$AF$161))))))))</f>
        <v>0</v>
      </c>
      <c r="ED10" s="221">
        <f t="shared" si="21"/>
        <v>0</v>
      </c>
      <c r="EG10" s="221">
        <f t="shared" si="0"/>
        <v>0</v>
      </c>
      <c r="EJ10" s="221">
        <f t="shared" si="1"/>
        <v>0</v>
      </c>
      <c r="EM10" s="221">
        <f t="shared" si="2"/>
        <v>0</v>
      </c>
      <c r="EP10" s="221">
        <f t="shared" si="3"/>
        <v>0</v>
      </c>
      <c r="ES10" s="221">
        <f t="shared" si="4"/>
        <v>0</v>
      </c>
      <c r="EV10" s="221">
        <f t="shared" si="5"/>
        <v>0</v>
      </c>
      <c r="EY10" s="221">
        <f t="shared" si="6"/>
        <v>0</v>
      </c>
      <c r="FB10" s="221">
        <f t="shared" si="7"/>
        <v>0</v>
      </c>
      <c r="FE10" s="221">
        <f t="shared" si="8"/>
        <v>0</v>
      </c>
      <c r="FH10" s="221">
        <f t="shared" si="9"/>
        <v>0</v>
      </c>
      <c r="FK10" s="221">
        <f t="shared" si="10"/>
        <v>0</v>
      </c>
      <c r="FN10" s="221">
        <f t="shared" si="11"/>
        <v>0</v>
      </c>
      <c r="FQ10" s="221">
        <f t="shared" si="12"/>
        <v>0</v>
      </c>
      <c r="FT10" s="221">
        <f t="shared" si="13"/>
        <v>0</v>
      </c>
      <c r="FW10" s="221">
        <f t="shared" si="14"/>
        <v>0</v>
      </c>
      <c r="FZ10" s="221">
        <f t="shared" si="15"/>
        <v>0</v>
      </c>
      <c r="GC10" s="221">
        <f t="shared" si="22"/>
        <v>0</v>
      </c>
      <c r="GF10" s="221">
        <f t="shared" si="16"/>
        <v>0</v>
      </c>
      <c r="GI10" s="221">
        <f t="shared" si="17"/>
        <v>0</v>
      </c>
      <c r="GL10" s="221">
        <f t="shared" si="18"/>
        <v>0</v>
      </c>
      <c r="GO10" s="221">
        <f t="shared" si="19"/>
        <v>0</v>
      </c>
      <c r="GR10" s="221">
        <f t="shared" si="20"/>
        <v>0</v>
      </c>
      <c r="GU10" s="221">
        <f t="shared" si="20"/>
        <v>0</v>
      </c>
      <c r="GZ10" s="221">
        <v>19</v>
      </c>
      <c r="HB10" s="221" t="str">
        <f>GG1</f>
        <v/>
      </c>
      <c r="HD10" s="221">
        <f>IF($CJ$5=301,1,0)</f>
        <v>0</v>
      </c>
      <c r="HF10" s="221" t="str">
        <f t="shared" ref="HF10:HF17" si="25">IFERROR(LARGE($GY$1:$HX$1,HD10),"")</f>
        <v/>
      </c>
      <c r="HO10" s="221" t="b">
        <f t="shared" ref="HO10:HO17" si="26">IF($CG$6=0,""&amp;""&amp;$DN$1&amp;" "&amp;$HJ$9&amp;" "&amp;$HF$9&amp;" "&amp;$HK$9)</f>
        <v>0</v>
      </c>
      <c r="IB10" s="326" t="s">
        <v>468</v>
      </c>
      <c r="IC10" s="320">
        <f t="shared" si="23"/>
        <v>0</v>
      </c>
      <c r="ID10" s="317">
        <f>IFERROR(IF($G$1=1,$M$11,IF($G$1=3,$S$11,IF($G$1=5,$Y$11,IF($G$1=7,$AE$11)))),"")</f>
        <v>0</v>
      </c>
      <c r="IE10" s="318" t="s">
        <v>394</v>
      </c>
      <c r="IF10" s="317" t="b">
        <f>IFERROR(IF($G$1=2,$P$11,IF($G$1=4,$V$11,IF($G$1=6,$AB$11,IF($G$1=8,$AH$11,IF($G$1=10,$AN$11,IF($G$1=12,$AT$11,IF($G$1=14,$AZ$11,IF($G$1=16,$BD$11,IF($G$1=18,$BL$11,IF($G$1=20,$BR$11,IF($G$1=24,$CD$11,IF($G$1=22,$BX$11)))))))))))),"")</f>
        <v>0</v>
      </c>
      <c r="IG10" s="326" t="s">
        <v>468</v>
      </c>
      <c r="IH10" s="321" t="b">
        <f t="shared" si="24"/>
        <v>0</v>
      </c>
      <c r="II10" s="254" t="str">
        <f>'Rang Runde 1'!$G$6</f>
        <v>Rommet</v>
      </c>
      <c r="IJ10" s="253">
        <f>'Rang Runde 1'!$H$6</f>
        <v>0</v>
      </c>
      <c r="IK10" s="344">
        <v>9</v>
      </c>
      <c r="IL10" s="344">
        <v>18</v>
      </c>
      <c r="IM10" s="344">
        <v>27</v>
      </c>
      <c r="IN10" s="344">
        <v>19</v>
      </c>
      <c r="IO10" s="344">
        <v>38</v>
      </c>
      <c r="IP10" s="344">
        <v>57</v>
      </c>
    </row>
    <row r="11" spans="1:253" ht="48" customHeight="1" thickTop="1" thickBot="1">
      <c r="A11" s="331">
        <v>7</v>
      </c>
      <c r="B11" s="331">
        <v>14</v>
      </c>
      <c r="C11" s="331">
        <v>21</v>
      </c>
      <c r="D11" s="331">
        <v>17</v>
      </c>
      <c r="E11" s="331">
        <v>34</v>
      </c>
      <c r="F11" s="331">
        <v>51</v>
      </c>
      <c r="J11" s="1"/>
      <c r="K11" s="220">
        <f>COUNTIF($K$6,"0")</f>
        <v>0</v>
      </c>
      <c r="L11" s="19">
        <v>0</v>
      </c>
      <c r="M11" s="19">
        <v>0</v>
      </c>
      <c r="N11" s="126">
        <f>COUNTIF(N6,0)</f>
        <v>0</v>
      </c>
      <c r="O11" s="19">
        <v>0</v>
      </c>
      <c r="P11" s="19">
        <v>0</v>
      </c>
      <c r="Q11" s="19">
        <f>COUNTIF($Q$6,"0")</f>
        <v>0</v>
      </c>
      <c r="R11" s="19">
        <v>0</v>
      </c>
      <c r="S11" s="19">
        <v>0</v>
      </c>
      <c r="T11" s="19">
        <f>COUNTIF($T$6,"0")</f>
        <v>0</v>
      </c>
      <c r="U11" s="19">
        <v>0</v>
      </c>
      <c r="V11" s="19">
        <v>0</v>
      </c>
      <c r="W11" s="19">
        <f>COUNTIF($W$6,"0")</f>
        <v>0</v>
      </c>
      <c r="X11" s="19">
        <v>0</v>
      </c>
      <c r="Y11" s="19">
        <v>0</v>
      </c>
      <c r="Z11" s="19">
        <f>COUNTIF($Z$6,"0")</f>
        <v>0</v>
      </c>
      <c r="AA11" s="19">
        <v>0</v>
      </c>
      <c r="AB11" s="19">
        <v>0</v>
      </c>
      <c r="AC11" s="19">
        <f>COUNTIF($AC$6,"0")</f>
        <v>0</v>
      </c>
      <c r="AD11" s="19">
        <v>0</v>
      </c>
      <c r="AE11" s="19">
        <v>0</v>
      </c>
      <c r="AF11" s="19">
        <f>COUNTIF($AF$6,"0")</f>
        <v>0</v>
      </c>
      <c r="AG11" s="19">
        <v>0</v>
      </c>
      <c r="AH11" s="19">
        <v>0</v>
      </c>
      <c r="AI11" s="19">
        <f>COUNTIF($AI$6,"0")</f>
        <v>0</v>
      </c>
      <c r="AJ11" s="19">
        <v>0</v>
      </c>
      <c r="AK11" s="19">
        <v>0</v>
      </c>
      <c r="AL11" s="19">
        <f>COUNTIF($AL$6,"0")</f>
        <v>0</v>
      </c>
      <c r="AM11" s="19">
        <v>0</v>
      </c>
      <c r="AN11" s="19">
        <v>0</v>
      </c>
      <c r="AO11" s="19">
        <f>COUNTIF($AO$6,"0")</f>
        <v>0</v>
      </c>
      <c r="AP11" s="19">
        <v>0</v>
      </c>
      <c r="AQ11" s="19">
        <v>0</v>
      </c>
      <c r="AR11" s="19">
        <f>COUNTIF($AR$6,"0")</f>
        <v>0</v>
      </c>
      <c r="AS11" s="19">
        <f>COUNTIF($AF$19:$AH$37,"30")+COUNTIF($AF$19:$AH$37,"33")+COUNTIF($AF$19:$AH$37,"36")+COUNTIF($AF$19:$AH$37,"39")+COUNTIF($AF$19:$AH$37,"42")+COUNTIF($AF$19:$AH$37,"45")+COUNTIF($AF$19:$AH$37,"48")+COUNTIF($AF$19:$AH$37,"51")+COUNTIF($AF$19:$AH$37,"54")+COUNTIF($AF$19:$AH$37,"57")+COUNTIF(AR19:AT37,"60")</f>
        <v>0</v>
      </c>
      <c r="AT11" s="19">
        <v>0</v>
      </c>
      <c r="AU11" s="19">
        <f>COUNTIF($AU$6,"0")</f>
        <v>0</v>
      </c>
      <c r="AV11" s="19">
        <f>COUNTIF($AC$19:$AE$37,"20")+COUNTIF($AC$19:$AE$37,"22")+COUNTIF($AC$19:$AE$37,"24")+COUNTIF($AC$19:$AE$37,"26")+COUNTIF($AC$19:$AE$37,"28")+COUNTIF($AC$19:$AE$37,"30")+COUNTIF($AC$19:$AE$37,"32")+COUNTIF($AC$19:$AE$37,"34")+COUNTIF($AC$19:$AE$37,"36")+COUNTIF($AC$19:$AE$37,"38")+COUNTIF($AC$19:$AE$37,"40")+COUNTIF($AC$19:$AE$37,"50")</f>
        <v>0</v>
      </c>
      <c r="AW11" s="19">
        <f>COUNTIF($AC$19:$AE$37,"30")+COUNTIF($AC$19:$AE$37,"33")+COUNTIF($AC$19:$AE$37,"36")+COUNTIF($AC$19:$AE$37,"39")+COUNTIF($AC$19:$AE$37,"42")+COUNTIF($AC$19:$AE$37,"45")+COUNTIF($AC$19:$AE$37,"48")+COUNTIF($AC$19:$AE$37,"51")+COUNTIF($AC$19:$AE$37,"54")+COUNTIF($AC$19:$AE$37,"57")+COUNTIF($AC$19:$AE$37,"60")</f>
        <v>0</v>
      </c>
      <c r="AX11" s="19">
        <f>COUNTIF($AX$6,"0")</f>
        <v>0</v>
      </c>
      <c r="AY11" s="19">
        <f>COUNTIF($AF$19:$AH$37,"30")+COUNTIF($AF$19:$AH$37,"33")+COUNTIF($AF$19:$AH$37,"36")+COUNTIF($AF$19:$AH$37,"39")+COUNTIF($AF$19:$AH$37,"42")+COUNTIF($AF$19:$AH$37,"45")+COUNTIF($AF$19:$AH$37,"48")+COUNTIF($AF$19:$AH$37,"51")+COUNTIF($AF$19:$AH$37,"54")+COUNTIF($AF$19:$AH$37,"57")+COUNTIF(AX19:AZ37,"60")</f>
        <v>0</v>
      </c>
      <c r="AZ11" s="19">
        <v>0</v>
      </c>
      <c r="BA11" s="19">
        <f>COUNTIF($BA$6,"0")</f>
        <v>0</v>
      </c>
      <c r="BB11" s="19">
        <f>COUNTIF($AC$19:$AE$37,"20")+COUNTIF($AC$19:$AE$37,"22")+COUNTIF($AC$19:$AE$37,"24")+COUNTIF($AC$19:$AE$37,"26")+COUNTIF($AC$19:$AE$37,"28")+COUNTIF($AC$19:$AE$37,"30")+COUNTIF($AC$19:$AE$37,"32")+COUNTIF($AC$19:$AE$37,"34")+COUNTIF($AC$19:$AE$37,"36")+COUNTIF($AC$19:$AE$37,"38")+COUNTIF($AC$19:$AE$37,"40")+COUNTIF($AC$19:$AE$37,"50")</f>
        <v>0</v>
      </c>
      <c r="BC11" s="19">
        <v>0</v>
      </c>
      <c r="BD11" s="19">
        <f>COUNTIF($BD$6,"0")</f>
        <v>0</v>
      </c>
      <c r="BE11" s="19">
        <v>0</v>
      </c>
      <c r="BF11" s="19">
        <v>0</v>
      </c>
      <c r="BG11" s="19">
        <f>COUNTIF($BG$6,"0")</f>
        <v>0</v>
      </c>
      <c r="BH11" s="19">
        <v>0</v>
      </c>
      <c r="BI11" s="19">
        <v>0</v>
      </c>
      <c r="BJ11" s="19">
        <f>COUNTIF($BJ$6,"0")</f>
        <v>0</v>
      </c>
      <c r="BK11" s="19">
        <v>0</v>
      </c>
      <c r="BL11" s="19">
        <v>0</v>
      </c>
      <c r="BM11" s="19">
        <f>COUNTIF($BM$6,"0")</f>
        <v>0</v>
      </c>
      <c r="BN11" s="19">
        <v>0</v>
      </c>
      <c r="BO11" s="19">
        <v>0</v>
      </c>
      <c r="BP11" s="19">
        <f>COUNTIF($BP$6,"0")</f>
        <v>0</v>
      </c>
      <c r="BQ11" s="19">
        <v>0</v>
      </c>
      <c r="BR11" s="19">
        <v>0</v>
      </c>
      <c r="BS11" s="19">
        <f>COUNTIF($BS$6,"0")</f>
        <v>0</v>
      </c>
      <c r="BT11" s="19">
        <v>0</v>
      </c>
      <c r="BU11" s="19">
        <v>0</v>
      </c>
      <c r="BV11" s="19">
        <f>COUNTIF($BV$6,"0")</f>
        <v>0</v>
      </c>
      <c r="BW11" s="19">
        <v>0</v>
      </c>
      <c r="BX11" s="19">
        <v>0</v>
      </c>
      <c r="BY11" s="19">
        <f>COUNTIF($BY$6,"0")</f>
        <v>0</v>
      </c>
      <c r="BZ11" s="19">
        <v>0</v>
      </c>
      <c r="CA11" s="19">
        <v>0</v>
      </c>
      <c r="CB11" s="19">
        <f>COUNTIF($CB$6,"0")</f>
        <v>0</v>
      </c>
      <c r="CC11" s="19">
        <v>0</v>
      </c>
      <c r="CD11" s="19">
        <v>0</v>
      </c>
      <c r="CG11" s="327"/>
      <c r="CJ11" s="310" t="b">
        <f>IF($CG$6=0,""&amp;""&amp;$DN$1&amp;" "&amp;$HJ$9&amp;" "&amp;$GY$1&amp;" "&amp;$HK$9)</f>
        <v>0</v>
      </c>
      <c r="CK11" s="279" t="s">
        <v>435</v>
      </c>
      <c r="CL11" s="285"/>
      <c r="CM11" s="285"/>
      <c r="CN11" s="285"/>
      <c r="CO11" s="285"/>
      <c r="CP11" s="285"/>
      <c r="CQ11" s="285"/>
      <c r="CR11" s="285"/>
      <c r="CS11" s="285"/>
      <c r="CT11" s="285"/>
      <c r="CU11" s="285"/>
      <c r="CV11" s="285"/>
      <c r="CW11" s="285"/>
      <c r="CX11" s="285"/>
      <c r="CY11" s="285"/>
      <c r="CZ11" s="285"/>
      <c r="DA11" s="285"/>
      <c r="DB11" s="285"/>
      <c r="DC11" s="285"/>
      <c r="DD11" s="285"/>
      <c r="DE11" s="285"/>
      <c r="DF11" s="285"/>
      <c r="DG11" s="285"/>
      <c r="DH11" s="279"/>
      <c r="DI11" s="285"/>
      <c r="DJ11" s="285"/>
      <c r="DK11" s="346" t="b">
        <f>IF($CG$6=0,""&amp;""&amp;$DN5&amp;" "&amp;HJ9&amp;" "&amp;$HL$1&amp;" "&amp;$HK$9)</f>
        <v>0</v>
      </c>
      <c r="DL11" s="347"/>
      <c r="DN11" s="313" t="s">
        <v>454</v>
      </c>
      <c r="DO11" s="314">
        <f>IF($G$1=1,$K$162,IF($G$1=3,$Q$162,IF($G$1=5,$W$162,IF($G$1=7,$AC$162,IF($G$1=2,$N$162,IF($G$1=4,$T$162,IF($G$1=6,$Z$162,IF($G$1=8,$AF$162))))))))</f>
        <v>0</v>
      </c>
      <c r="ED11" s="221">
        <f t="shared" si="21"/>
        <v>0</v>
      </c>
      <c r="EG11" s="221">
        <f t="shared" si="0"/>
        <v>0</v>
      </c>
      <c r="EJ11" s="221">
        <f t="shared" si="1"/>
        <v>0</v>
      </c>
      <c r="EM11" s="221">
        <f t="shared" si="2"/>
        <v>0</v>
      </c>
      <c r="EP11" s="221">
        <f t="shared" si="3"/>
        <v>0</v>
      </c>
      <c r="ES11" s="221">
        <f t="shared" si="4"/>
        <v>0</v>
      </c>
      <c r="EV11" s="221">
        <f t="shared" si="5"/>
        <v>0</v>
      </c>
      <c r="EY11" s="221">
        <f t="shared" si="6"/>
        <v>0</v>
      </c>
      <c r="FB11" s="221">
        <f t="shared" si="7"/>
        <v>0</v>
      </c>
      <c r="FE11" s="221">
        <f t="shared" si="8"/>
        <v>0</v>
      </c>
      <c r="FH11" s="221">
        <f t="shared" si="9"/>
        <v>0</v>
      </c>
      <c r="FK11" s="221">
        <f t="shared" si="10"/>
        <v>0</v>
      </c>
      <c r="FN11" s="221">
        <f t="shared" si="11"/>
        <v>0</v>
      </c>
      <c r="FQ11" s="221">
        <f t="shared" si="12"/>
        <v>0</v>
      </c>
      <c r="FT11" s="221">
        <f t="shared" si="13"/>
        <v>0</v>
      </c>
      <c r="FW11" s="221">
        <f t="shared" si="14"/>
        <v>0</v>
      </c>
      <c r="FZ11" s="221">
        <f t="shared" si="15"/>
        <v>0</v>
      </c>
      <c r="GC11" s="221">
        <f t="shared" si="22"/>
        <v>0</v>
      </c>
      <c r="GF11" s="221">
        <f t="shared" si="16"/>
        <v>0</v>
      </c>
      <c r="GI11" s="221">
        <f t="shared" si="17"/>
        <v>0</v>
      </c>
      <c r="GL11" s="221">
        <f t="shared" si="18"/>
        <v>0</v>
      </c>
      <c r="GO11" s="221">
        <f t="shared" si="19"/>
        <v>0</v>
      </c>
      <c r="GR11" s="221">
        <f t="shared" si="20"/>
        <v>0</v>
      </c>
      <c r="GU11" s="221">
        <f t="shared" si="20"/>
        <v>0</v>
      </c>
      <c r="GY11" s="221" t="str">
        <f>GM1</f>
        <v/>
      </c>
      <c r="GZ11" s="221">
        <v>22</v>
      </c>
      <c r="HB11" s="221" t="str">
        <f>GP1</f>
        <v/>
      </c>
      <c r="HF11" s="221" t="str">
        <f t="shared" si="25"/>
        <v/>
      </c>
      <c r="HO11" s="221" t="b">
        <f t="shared" si="26"/>
        <v>0</v>
      </c>
      <c r="IB11" s="326" t="s">
        <v>469</v>
      </c>
      <c r="IC11" s="320">
        <f t="shared" si="23"/>
        <v>0</v>
      </c>
      <c r="ID11" s="345" t="b">
        <f>CJ11</f>
        <v>0</v>
      </c>
      <c r="IE11" s="323" t="s">
        <v>435</v>
      </c>
      <c r="IF11" s="345" t="b">
        <f>DK11</f>
        <v>0</v>
      </c>
      <c r="IG11" s="326" t="s">
        <v>469</v>
      </c>
      <c r="IH11" s="324" t="b">
        <f t="shared" si="24"/>
        <v>0</v>
      </c>
      <c r="II11" s="254" t="str">
        <f>'Rang Runde 1'!$G$7</f>
        <v>Dieter G.</v>
      </c>
      <c r="IJ11" s="253">
        <f>'Rang Runde 1'!$H$7</f>
        <v>0</v>
      </c>
      <c r="IK11" s="344">
        <v>10</v>
      </c>
      <c r="IL11" s="344">
        <v>20</v>
      </c>
      <c r="IM11" s="344">
        <v>30</v>
      </c>
      <c r="IN11" s="344">
        <v>20</v>
      </c>
      <c r="IO11" s="344">
        <v>40</v>
      </c>
      <c r="IP11" s="344">
        <v>60</v>
      </c>
    </row>
    <row r="12" spans="1:253" ht="48" customHeight="1" thickBot="1">
      <c r="A12" s="331">
        <v>8</v>
      </c>
      <c r="B12" s="331">
        <v>16</v>
      </c>
      <c r="C12" s="331">
        <v>24</v>
      </c>
      <c r="D12" s="331">
        <v>18</v>
      </c>
      <c r="E12" s="331">
        <v>36</v>
      </c>
      <c r="F12" s="331">
        <v>54</v>
      </c>
      <c r="J12" s="128"/>
      <c r="K12" s="129"/>
      <c r="L12" s="378" t="s">
        <v>182</v>
      </c>
      <c r="M12" s="129"/>
      <c r="N12" s="130"/>
      <c r="O12" s="378" t="s">
        <v>182</v>
      </c>
      <c r="P12" s="130"/>
      <c r="Q12" s="129"/>
      <c r="R12" s="378" t="s">
        <v>182</v>
      </c>
      <c r="S12" s="129"/>
      <c r="T12" s="130"/>
      <c r="U12" s="378" t="s">
        <v>182</v>
      </c>
      <c r="V12" s="130"/>
      <c r="W12" s="129"/>
      <c r="X12" s="378" t="s">
        <v>182</v>
      </c>
      <c r="Y12" s="129"/>
      <c r="Z12" s="130"/>
      <c r="AA12" s="378" t="s">
        <v>182</v>
      </c>
      <c r="AB12" s="130"/>
      <c r="AC12" s="129"/>
      <c r="AD12" s="378" t="s">
        <v>182</v>
      </c>
      <c r="AE12" s="129"/>
      <c r="AF12" s="130"/>
      <c r="AG12" s="378" t="s">
        <v>182</v>
      </c>
      <c r="AH12" s="130"/>
      <c r="AI12" s="129"/>
      <c r="AJ12" s="378" t="s">
        <v>182</v>
      </c>
      <c r="AK12" s="129"/>
      <c r="AL12" s="130"/>
      <c r="AM12" s="378" t="s">
        <v>182</v>
      </c>
      <c r="AN12" s="130"/>
      <c r="AO12" s="129"/>
      <c r="AP12" s="378" t="s">
        <v>182</v>
      </c>
      <c r="AQ12" s="129"/>
      <c r="AR12" s="130"/>
      <c r="AS12" s="378" t="s">
        <v>182</v>
      </c>
      <c r="AT12" s="130"/>
      <c r="AU12" s="129"/>
      <c r="AV12" s="378" t="s">
        <v>182</v>
      </c>
      <c r="AW12" s="129"/>
      <c r="AX12" s="130"/>
      <c r="AY12" s="378" t="s">
        <v>182</v>
      </c>
      <c r="AZ12" s="130"/>
      <c r="BA12" s="129"/>
      <c r="BB12" s="378" t="s">
        <v>182</v>
      </c>
      <c r="BC12" s="129"/>
      <c r="BD12" s="130"/>
      <c r="BE12" s="378" t="s">
        <v>182</v>
      </c>
      <c r="BF12" s="130"/>
      <c r="BG12" s="129"/>
      <c r="BH12" s="378" t="s">
        <v>182</v>
      </c>
      <c r="BI12" s="129"/>
      <c r="BJ12" s="130"/>
      <c r="BK12" s="378" t="s">
        <v>182</v>
      </c>
      <c r="BL12" s="130"/>
      <c r="BM12" s="129"/>
      <c r="BN12" s="378" t="s">
        <v>182</v>
      </c>
      <c r="BO12" s="129"/>
      <c r="BP12" s="130"/>
      <c r="BQ12" s="378" t="s">
        <v>182</v>
      </c>
      <c r="BR12" s="130"/>
      <c r="BS12" s="129"/>
      <c r="BT12" s="378" t="s">
        <v>182</v>
      </c>
      <c r="BU12" s="129"/>
      <c r="BV12" s="130"/>
      <c r="BW12" s="378" t="s">
        <v>182</v>
      </c>
      <c r="BX12" s="130"/>
      <c r="BY12" s="129"/>
      <c r="BZ12" s="378" t="s">
        <v>182</v>
      </c>
      <c r="CA12" s="129"/>
      <c r="CB12" s="130"/>
      <c r="CC12" s="378" t="s">
        <v>182</v>
      </c>
      <c r="CD12" s="130"/>
      <c r="CE12" s="131"/>
      <c r="CF12" s="131"/>
      <c r="CG12" s="328"/>
      <c r="CJ12" s="310" t="b">
        <f>IF($CJ$6=0,""&amp;""&amp;DN2&amp;" "&amp;$HJ$9&amp;" "&amp;$HC$1&amp;" "&amp;$HK$9)</f>
        <v>0</v>
      </c>
      <c r="CK12" s="279" t="s">
        <v>435</v>
      </c>
      <c r="CL12" s="285"/>
      <c r="CM12" s="285"/>
      <c r="CN12" s="285"/>
      <c r="CO12" s="285"/>
      <c r="CP12" s="285"/>
      <c r="CQ12" s="285"/>
      <c r="CR12" s="285"/>
      <c r="CS12" s="285"/>
      <c r="CT12" s="285"/>
      <c r="CU12" s="285"/>
      <c r="CV12" s="285"/>
      <c r="CW12" s="285"/>
      <c r="CX12" s="285"/>
      <c r="CY12" s="285"/>
      <c r="CZ12" s="285"/>
      <c r="DA12" s="285"/>
      <c r="DB12" s="285"/>
      <c r="DC12" s="285"/>
      <c r="DD12" s="285"/>
      <c r="DE12" s="285"/>
      <c r="DF12" s="285"/>
      <c r="DG12" s="285"/>
      <c r="DH12" s="279"/>
      <c r="DI12" s="285"/>
      <c r="DJ12" s="285"/>
      <c r="DK12" s="346" t="b">
        <f>IF($CJ$6=0,""&amp;""&amp;$DN6&amp;" "&amp;$HJ$9&amp;" "&amp;$HO$1&amp;" "&amp;$HK$9)</f>
        <v>0</v>
      </c>
      <c r="DL12" s="347"/>
      <c r="DN12" s="313" t="s">
        <v>455</v>
      </c>
      <c r="DO12" s="314">
        <f>IF($G$1=1,$K$163,IF($G$1=3,$Q$163,IF($G$1=5,$W$163,IF($G$1=7,$AC$163,IF($G$1=2,$N$163,IF($G$1=4,$T$163,IF($G$1=6,$Z$163,IF($G$1=8,$AF$163))))))))</f>
        <v>0</v>
      </c>
      <c r="ED12" s="221">
        <f t="shared" si="21"/>
        <v>0</v>
      </c>
      <c r="EG12" s="221">
        <f t="shared" si="0"/>
        <v>0</v>
      </c>
      <c r="EJ12" s="221">
        <f t="shared" si="1"/>
        <v>0</v>
      </c>
      <c r="EM12" s="221">
        <f t="shared" si="2"/>
        <v>0</v>
      </c>
      <c r="EP12" s="221">
        <f t="shared" si="3"/>
        <v>0</v>
      </c>
      <c r="ES12" s="221">
        <f t="shared" si="4"/>
        <v>0</v>
      </c>
      <c r="EV12" s="221">
        <f t="shared" si="5"/>
        <v>0</v>
      </c>
      <c r="EY12" s="221">
        <f t="shared" si="6"/>
        <v>0</v>
      </c>
      <c r="FB12" s="221">
        <f t="shared" si="7"/>
        <v>0</v>
      </c>
      <c r="FE12" s="221">
        <f t="shared" si="8"/>
        <v>0</v>
      </c>
      <c r="FH12" s="221">
        <f t="shared" si="9"/>
        <v>0</v>
      </c>
      <c r="FK12" s="221">
        <f t="shared" si="10"/>
        <v>0</v>
      </c>
      <c r="FN12" s="221">
        <f t="shared" si="11"/>
        <v>0</v>
      </c>
      <c r="FQ12" s="221">
        <f t="shared" si="12"/>
        <v>0</v>
      </c>
      <c r="FT12" s="221">
        <f t="shared" si="13"/>
        <v>0</v>
      </c>
      <c r="FW12" s="221">
        <f t="shared" si="14"/>
        <v>0</v>
      </c>
      <c r="FZ12" s="221">
        <f t="shared" si="15"/>
        <v>0</v>
      </c>
      <c r="GC12" s="221">
        <f t="shared" si="22"/>
        <v>0</v>
      </c>
      <c r="GF12" s="221">
        <f t="shared" si="16"/>
        <v>0</v>
      </c>
      <c r="GI12" s="221">
        <f t="shared" si="17"/>
        <v>0</v>
      </c>
      <c r="GL12" s="221">
        <f t="shared" si="18"/>
        <v>0</v>
      </c>
      <c r="GO12" s="221">
        <f t="shared" si="19"/>
        <v>0</v>
      </c>
      <c r="GR12" s="221">
        <f t="shared" si="20"/>
        <v>0</v>
      </c>
      <c r="GU12" s="221">
        <f t="shared" si="20"/>
        <v>0</v>
      </c>
      <c r="GZ12" s="221">
        <v>23</v>
      </c>
      <c r="HB12" s="221" t="str">
        <f>GS1</f>
        <v/>
      </c>
      <c r="HF12" s="221" t="str">
        <f t="shared" si="25"/>
        <v/>
      </c>
      <c r="HO12" s="221" t="b">
        <f t="shared" si="26"/>
        <v>0</v>
      </c>
      <c r="IB12" s="326" t="s">
        <v>470</v>
      </c>
      <c r="IC12" s="320">
        <f t="shared" si="23"/>
        <v>0</v>
      </c>
      <c r="ID12" s="345" t="b">
        <f>CJ12</f>
        <v>0</v>
      </c>
      <c r="IE12" s="323" t="s">
        <v>435</v>
      </c>
      <c r="IF12" s="345" t="b">
        <f>DK12</f>
        <v>0</v>
      </c>
      <c r="IG12" s="326" t="s">
        <v>470</v>
      </c>
      <c r="IH12" s="324" t="b">
        <f t="shared" si="24"/>
        <v>0</v>
      </c>
      <c r="II12" s="254" t="str">
        <f>'Rang Runde 1'!$G$8</f>
        <v>Adde</v>
      </c>
      <c r="IJ12" s="253">
        <f>'Rang Runde 1'!$H$8</f>
        <v>0</v>
      </c>
      <c r="IK12" s="381">
        <v>25</v>
      </c>
      <c r="IL12" s="381"/>
      <c r="IM12" s="381">
        <v>50</v>
      </c>
      <c r="IN12" s="381"/>
      <c r="IO12" s="428" t="s">
        <v>3</v>
      </c>
      <c r="IP12" s="428"/>
    </row>
    <row r="13" spans="1:253" ht="48" customHeight="1" thickBot="1">
      <c r="A13" s="331">
        <v>9</v>
      </c>
      <c r="B13" s="331">
        <v>18</v>
      </c>
      <c r="C13" s="331">
        <v>27</v>
      </c>
      <c r="D13" s="331">
        <v>19</v>
      </c>
      <c r="E13" s="331">
        <v>38</v>
      </c>
      <c r="F13" s="331">
        <v>57</v>
      </c>
      <c r="H13" s="52"/>
      <c r="I13" s="52"/>
      <c r="J13" s="132"/>
      <c r="K13" s="129"/>
      <c r="L13" s="378"/>
      <c r="M13" s="129"/>
      <c r="N13" s="130"/>
      <c r="O13" s="378"/>
      <c r="P13" s="130"/>
      <c r="Q13" s="129"/>
      <c r="R13" s="378"/>
      <c r="S13" s="129"/>
      <c r="T13" s="130"/>
      <c r="U13" s="378"/>
      <c r="V13" s="130"/>
      <c r="W13" s="129"/>
      <c r="X13" s="378"/>
      <c r="Y13" s="129"/>
      <c r="Z13" s="130"/>
      <c r="AA13" s="378"/>
      <c r="AB13" s="130"/>
      <c r="AC13" s="129"/>
      <c r="AD13" s="378"/>
      <c r="AE13" s="129"/>
      <c r="AF13" s="130"/>
      <c r="AG13" s="378"/>
      <c r="AH13" s="130"/>
      <c r="AI13" s="129"/>
      <c r="AJ13" s="378"/>
      <c r="AK13" s="129"/>
      <c r="AL13" s="130"/>
      <c r="AM13" s="378"/>
      <c r="AN13" s="130"/>
      <c r="AO13" s="129"/>
      <c r="AP13" s="378"/>
      <c r="AQ13" s="129"/>
      <c r="AR13" s="130"/>
      <c r="AS13" s="378"/>
      <c r="AT13" s="130"/>
      <c r="AU13" s="129"/>
      <c r="AV13" s="378"/>
      <c r="AW13" s="129"/>
      <c r="AX13" s="130"/>
      <c r="AY13" s="378"/>
      <c r="AZ13" s="130"/>
      <c r="BA13" s="129"/>
      <c r="BB13" s="378"/>
      <c r="BC13" s="129"/>
      <c r="BD13" s="130"/>
      <c r="BE13" s="378"/>
      <c r="BF13" s="130"/>
      <c r="BG13" s="129"/>
      <c r="BH13" s="378"/>
      <c r="BI13" s="129"/>
      <c r="BJ13" s="130"/>
      <c r="BK13" s="378"/>
      <c r="BL13" s="130"/>
      <c r="BM13" s="129"/>
      <c r="BN13" s="378"/>
      <c r="BO13" s="129"/>
      <c r="BP13" s="130"/>
      <c r="BQ13" s="378"/>
      <c r="BR13" s="130"/>
      <c r="BS13" s="129"/>
      <c r="BT13" s="378"/>
      <c r="BU13" s="129"/>
      <c r="BV13" s="130"/>
      <c r="BW13" s="378"/>
      <c r="BX13" s="130"/>
      <c r="BY13" s="129"/>
      <c r="BZ13" s="378"/>
      <c r="CA13" s="129"/>
      <c r="CB13" s="130"/>
      <c r="CC13" s="378"/>
      <c r="CD13" s="130"/>
      <c r="CE13" s="131"/>
      <c r="CF13" s="131"/>
      <c r="CJ13" s="310" t="b">
        <f>IF($CG$6=0,""&amp;""&amp;DN3&amp;" "&amp;$HJ$9&amp;" "&amp;$HF$1&amp;" "&amp;$HK$9)</f>
        <v>0</v>
      </c>
      <c r="CK13" s="279" t="s">
        <v>435</v>
      </c>
      <c r="CL13" s="285"/>
      <c r="CM13" s="285"/>
      <c r="CN13" s="285"/>
      <c r="CO13" s="285"/>
      <c r="CP13" s="285"/>
      <c r="CQ13" s="285"/>
      <c r="CR13" s="285"/>
      <c r="CS13" s="285"/>
      <c r="CT13" s="285"/>
      <c r="CU13" s="285"/>
      <c r="CV13" s="285"/>
      <c r="CW13" s="285"/>
      <c r="CX13" s="285"/>
      <c r="CY13" s="285"/>
      <c r="CZ13" s="285"/>
      <c r="DA13" s="285"/>
      <c r="DB13" s="285"/>
      <c r="DC13" s="285"/>
      <c r="DD13" s="285"/>
      <c r="DE13" s="285"/>
      <c r="DF13" s="285"/>
      <c r="DG13" s="285"/>
      <c r="DH13" s="279"/>
      <c r="DI13" s="285"/>
      <c r="DJ13" s="285"/>
      <c r="DK13" s="346" t="b">
        <f>IF($CG$6=0,""&amp;""&amp;$DN7&amp;" "&amp;$HJ$9&amp;" "&amp;$HR$1&amp;" "&amp;$HK$9)</f>
        <v>0</v>
      </c>
      <c r="DL13" s="347"/>
      <c r="DN13" s="313" t="s">
        <v>456</v>
      </c>
      <c r="DO13" s="314">
        <f>IF($G$1=1,$K$164,IF($G$1=3,$Q$164,IF($G$1=5,$W$164,IF($G$1=7,$AC$164,IF($G$1=2,$N$164,IF($G$1=4,$T$164,IF($G$1=6,$Z$164,IF($G$1=8,$AF$164))))))))</f>
        <v>0</v>
      </c>
      <c r="ED13" s="221">
        <f t="shared" si="21"/>
        <v>0</v>
      </c>
      <c r="EG13" s="221">
        <f t="shared" si="0"/>
        <v>0</v>
      </c>
      <c r="EJ13" s="221">
        <f t="shared" si="1"/>
        <v>0</v>
      </c>
      <c r="EM13" s="221">
        <f t="shared" si="2"/>
        <v>0</v>
      </c>
      <c r="EP13" s="221">
        <f t="shared" si="3"/>
        <v>0</v>
      </c>
      <c r="ES13" s="221">
        <f t="shared" si="4"/>
        <v>0</v>
      </c>
      <c r="EV13" s="221">
        <f t="shared" si="5"/>
        <v>0</v>
      </c>
      <c r="EY13" s="221">
        <f t="shared" si="6"/>
        <v>0</v>
      </c>
      <c r="FB13" s="221">
        <f t="shared" si="7"/>
        <v>0</v>
      </c>
      <c r="FE13" s="221">
        <f t="shared" si="8"/>
        <v>0</v>
      </c>
      <c r="FH13" s="221">
        <f t="shared" si="9"/>
        <v>0</v>
      </c>
      <c r="FK13" s="221">
        <f t="shared" si="10"/>
        <v>0</v>
      </c>
      <c r="FN13" s="221">
        <f t="shared" si="11"/>
        <v>0</v>
      </c>
      <c r="FQ13" s="221">
        <f t="shared" si="12"/>
        <v>0</v>
      </c>
      <c r="FT13" s="221">
        <f t="shared" si="13"/>
        <v>0</v>
      </c>
      <c r="FW13" s="221">
        <f t="shared" si="14"/>
        <v>0</v>
      </c>
      <c r="FZ13" s="221">
        <f t="shared" si="15"/>
        <v>0</v>
      </c>
      <c r="GC13" s="221">
        <f t="shared" si="22"/>
        <v>0</v>
      </c>
      <c r="GF13" s="221">
        <f t="shared" si="16"/>
        <v>0</v>
      </c>
      <c r="GI13" s="221">
        <f t="shared" si="17"/>
        <v>0</v>
      </c>
      <c r="GL13" s="221">
        <f t="shared" si="18"/>
        <v>0</v>
      </c>
      <c r="GO13" s="221">
        <f t="shared" si="19"/>
        <v>0</v>
      </c>
      <c r="GR13" s="221">
        <f t="shared" si="20"/>
        <v>0</v>
      </c>
      <c r="GU13" s="221">
        <f t="shared" si="20"/>
        <v>0</v>
      </c>
      <c r="HF13" s="221" t="str">
        <f t="shared" si="25"/>
        <v/>
      </c>
      <c r="HO13" s="221" t="b">
        <f t="shared" si="26"/>
        <v>0</v>
      </c>
      <c r="IB13" s="326" t="s">
        <v>471</v>
      </c>
      <c r="IC13" s="322">
        <f>IF($G$1=1,$K$167,IF($G$1=3,$Q$167,IF($G$1=5,$W$167,IF($G$1=7,$AC$167))))</f>
        <v>0</v>
      </c>
      <c r="ID13" s="345" t="b">
        <f>CJ13</f>
        <v>0</v>
      </c>
      <c r="IE13" s="323" t="s">
        <v>435</v>
      </c>
      <c r="IF13" s="345" t="b">
        <f>DK13</f>
        <v>0</v>
      </c>
      <c r="IG13" s="326" t="s">
        <v>471</v>
      </c>
      <c r="IH13" s="325" t="b">
        <f>IF($G$1=2,$N$167,IF($G$1=4,$T$167,IF($G$1=6,$Z$167,IF($G$1=8,$AF$167))))</f>
        <v>0</v>
      </c>
      <c r="II13" s="260" t="str">
        <f>'Rang Runde 1'!$G$9</f>
        <v>Iris</v>
      </c>
      <c r="IJ13" s="261">
        <f>'Rang Runde 1'!$H$9</f>
        <v>0</v>
      </c>
    </row>
    <row r="14" spans="1:253" ht="48" customHeight="1" thickBot="1">
      <c r="A14" s="331">
        <v>10</v>
      </c>
      <c r="B14" s="331">
        <v>20</v>
      </c>
      <c r="C14" s="331">
        <v>30</v>
      </c>
      <c r="D14" s="331">
        <v>20</v>
      </c>
      <c r="E14" s="331">
        <v>40</v>
      </c>
      <c r="F14" s="331">
        <v>60</v>
      </c>
      <c r="J14" s="1"/>
      <c r="K14" s="23"/>
      <c r="L14" s="127" t="str">
        <f>IFERROR(IF(K6=0,"OK",""),"")</f>
        <v/>
      </c>
      <c r="M14" s="21"/>
      <c r="N14" s="28"/>
      <c r="O14" s="127" t="str">
        <f>IFERROR(IF(N6=0,"OK",""),"")</f>
        <v/>
      </c>
      <c r="P14" s="33"/>
      <c r="Q14" s="23"/>
      <c r="R14" s="127" t="str">
        <f>IFERROR(IF(Q6=0,"OK",""),"")</f>
        <v/>
      </c>
      <c r="S14" s="21"/>
      <c r="T14" s="28"/>
      <c r="U14" s="127" t="str">
        <f>IFERROR(IF(T6=0,"OK",""),"")</f>
        <v/>
      </c>
      <c r="V14" s="33"/>
      <c r="W14" s="23"/>
      <c r="X14" s="127" t="str">
        <f>IFERROR(IF(W6=0,"OK",""),"")</f>
        <v/>
      </c>
      <c r="Y14" s="21"/>
      <c r="Z14" s="28"/>
      <c r="AA14" s="127" t="str">
        <f>IFERROR(IF(Z6=0,"OK",""),"")</f>
        <v/>
      </c>
      <c r="AB14" s="33"/>
      <c r="AC14" s="23"/>
      <c r="AD14" s="127" t="str">
        <f>IFERROR(IF(AC6=0,"OK",""),"")</f>
        <v/>
      </c>
      <c r="AE14" s="21"/>
      <c r="AF14" s="28"/>
      <c r="AG14" s="127" t="str">
        <f>IFERROR(IF(AF6=0,"OK",""),"")</f>
        <v/>
      </c>
      <c r="AH14" s="33"/>
      <c r="AI14" s="23"/>
      <c r="AJ14" s="127" t="str">
        <f>IFERROR(IF(AI6=0,"OK",""),"")</f>
        <v/>
      </c>
      <c r="AK14" s="21"/>
      <c r="AL14" s="28"/>
      <c r="AM14" s="127" t="str">
        <f>IFERROR(IF(AL6=0,"OK",""),"")</f>
        <v/>
      </c>
      <c r="AN14" s="33"/>
      <c r="AO14" s="23"/>
      <c r="AP14" s="127" t="str">
        <f>IFERROR(IF(AO6=0,"OK",""),"")</f>
        <v/>
      </c>
      <c r="AQ14" s="21"/>
      <c r="AR14" s="28"/>
      <c r="AS14" s="127" t="str">
        <f>IFERROR(IF(AR6=0,"OK",""),"")</f>
        <v/>
      </c>
      <c r="AT14" s="33"/>
      <c r="AU14" s="23"/>
      <c r="AV14" s="127" t="str">
        <f>IFERROR(IF(AU6=0,"OK",""),"")</f>
        <v/>
      </c>
      <c r="AW14" s="21"/>
      <c r="AX14" s="28"/>
      <c r="AY14" s="127" t="str">
        <f>IFERROR(IF(AX6=0,"OK",""),"")</f>
        <v/>
      </c>
      <c r="AZ14" s="33"/>
      <c r="BA14" s="23"/>
      <c r="BB14" s="127" t="str">
        <f>IFERROR(IF(BA6=0,"OK",""),"")</f>
        <v/>
      </c>
      <c r="BC14" s="21"/>
      <c r="BD14" s="28"/>
      <c r="BE14" s="127" t="str">
        <f>IFERROR(IF(BD6=0,"OK",""),"")</f>
        <v/>
      </c>
      <c r="BF14" s="33"/>
      <c r="BG14" s="23"/>
      <c r="BH14" s="127" t="str">
        <f>IFERROR(IF(BG6=0,"OK",""),"")</f>
        <v/>
      </c>
      <c r="BI14" s="21"/>
      <c r="BJ14" s="28"/>
      <c r="BK14" s="127" t="str">
        <f>IFERROR(IF(BJ6=0,"OK",""),"")</f>
        <v/>
      </c>
      <c r="BL14" s="33"/>
      <c r="BM14" s="23"/>
      <c r="BN14" s="127" t="str">
        <f>IFERROR(IF(BM6=0,"OK",""),"")</f>
        <v/>
      </c>
      <c r="BO14" s="21"/>
      <c r="BP14" s="28"/>
      <c r="BQ14" s="127" t="str">
        <f>IFERROR(IF(BP6=0,"OK",""),"")</f>
        <v/>
      </c>
      <c r="BR14" s="33"/>
      <c r="BS14" s="23"/>
      <c r="BT14" s="127" t="str">
        <f>IFERROR(IF(BS6=0,"OK",""),"")</f>
        <v/>
      </c>
      <c r="BU14" s="21"/>
      <c r="BV14" s="28"/>
      <c r="BW14" s="127" t="str">
        <f>IFERROR(IF(BV6=0,"OK",""),"")</f>
        <v/>
      </c>
      <c r="BX14" s="33"/>
      <c r="BY14" s="23"/>
      <c r="BZ14" s="127" t="str">
        <f>IFERROR(IF(BY6=0,"OK",""),"")</f>
        <v/>
      </c>
      <c r="CA14" s="21"/>
      <c r="CB14" s="28"/>
      <c r="CC14" s="127" t="str">
        <f>IFERROR(IF(CB6=0,"OK",""),"")</f>
        <v/>
      </c>
      <c r="CD14" s="33"/>
      <c r="CJ14" s="310" t="b">
        <f>IF($CJ$6=0,""&amp;""&amp;DN4&amp;" "&amp;$HJ$9&amp;" "&amp;$HI$1&amp;" "&amp;$HK$9)</f>
        <v>0</v>
      </c>
      <c r="CK14" s="279" t="s">
        <v>435</v>
      </c>
      <c r="CL14" s="285"/>
      <c r="CM14" s="285"/>
      <c r="CN14" s="285"/>
      <c r="CO14" s="285"/>
      <c r="CP14" s="285"/>
      <c r="CQ14" s="285"/>
      <c r="CR14" s="285"/>
      <c r="CS14" s="285"/>
      <c r="CT14" s="285"/>
      <c r="CU14" s="285"/>
      <c r="CV14" s="285"/>
      <c r="CW14" s="285"/>
      <c r="CX14" s="285"/>
      <c r="CY14" s="285"/>
      <c r="CZ14" s="285"/>
      <c r="DA14" s="285"/>
      <c r="DB14" s="285"/>
      <c r="DC14" s="285"/>
      <c r="DD14" s="285"/>
      <c r="DE14" s="285"/>
      <c r="DF14" s="285"/>
      <c r="DG14" s="285"/>
      <c r="DH14" s="279"/>
      <c r="DI14" s="285"/>
      <c r="DJ14" s="285"/>
      <c r="DK14" s="346" t="b">
        <f>IF($CJ$6=0,""&amp;""&amp;$DN8&amp;" "&amp;$HJ$9&amp;" "&amp;$HU$1&amp;" "&amp;$HK$9)</f>
        <v>0</v>
      </c>
      <c r="DL14" s="347"/>
      <c r="DN14" s="313" t="s">
        <v>457</v>
      </c>
      <c r="DO14" s="314">
        <f>IF($G$1=1,$K$165,IF($G$1=3,$Q$165,IF($G$1=5,$W$165,IF($G$1=7,$AC$165,IF($G$1=2,$N$165,IF($G$1=4,$T$165,IF($G$1=6,$Z$165,IF($G$1=8,$AF$165))))))))</f>
        <v>0</v>
      </c>
      <c r="ED14" s="221">
        <f t="shared" si="21"/>
        <v>0</v>
      </c>
      <c r="EG14" s="221">
        <f t="shared" si="0"/>
        <v>0</v>
      </c>
      <c r="EJ14" s="221">
        <f t="shared" si="1"/>
        <v>0</v>
      </c>
      <c r="EM14" s="221">
        <f t="shared" si="2"/>
        <v>0</v>
      </c>
      <c r="EP14" s="221">
        <f t="shared" si="3"/>
        <v>0</v>
      </c>
      <c r="ES14" s="221">
        <f t="shared" si="4"/>
        <v>0</v>
      </c>
      <c r="EV14" s="221">
        <f t="shared" si="5"/>
        <v>0</v>
      </c>
      <c r="EY14" s="221">
        <f t="shared" si="6"/>
        <v>0</v>
      </c>
      <c r="FB14" s="221">
        <f t="shared" si="7"/>
        <v>0</v>
      </c>
      <c r="FE14" s="221">
        <f t="shared" si="8"/>
        <v>0</v>
      </c>
      <c r="FH14" s="221">
        <f t="shared" si="9"/>
        <v>0</v>
      </c>
      <c r="FK14" s="221">
        <f t="shared" si="10"/>
        <v>0</v>
      </c>
      <c r="FN14" s="221">
        <f t="shared" si="11"/>
        <v>0</v>
      </c>
      <c r="FQ14" s="221">
        <f t="shared" si="12"/>
        <v>0</v>
      </c>
      <c r="FT14" s="221">
        <f t="shared" si="13"/>
        <v>0</v>
      </c>
      <c r="FW14" s="221">
        <f t="shared" si="14"/>
        <v>0</v>
      </c>
      <c r="FZ14" s="221">
        <f t="shared" si="15"/>
        <v>0</v>
      </c>
      <c r="GC14" s="221">
        <f t="shared" si="22"/>
        <v>0</v>
      </c>
      <c r="GF14" s="221">
        <f t="shared" si="16"/>
        <v>0</v>
      </c>
      <c r="GI14" s="221">
        <f t="shared" si="17"/>
        <v>0</v>
      </c>
      <c r="GL14" s="221">
        <f t="shared" si="18"/>
        <v>0</v>
      </c>
      <c r="GO14" s="221">
        <f t="shared" si="19"/>
        <v>0</v>
      </c>
      <c r="GR14" s="221">
        <f t="shared" si="20"/>
        <v>0</v>
      </c>
      <c r="GU14" s="221">
        <f t="shared" si="20"/>
        <v>0</v>
      </c>
      <c r="HF14" s="221" t="str">
        <f t="shared" si="25"/>
        <v/>
      </c>
      <c r="HO14" s="221" t="b">
        <f t="shared" si="26"/>
        <v>0</v>
      </c>
      <c r="ID14" s="345" t="b">
        <f>CJ14</f>
        <v>0</v>
      </c>
      <c r="IE14" s="323" t="s">
        <v>435</v>
      </c>
      <c r="IF14" s="345" t="b">
        <f>DK14</f>
        <v>0</v>
      </c>
    </row>
    <row r="15" spans="1:253" ht="116.25" thickTop="1" thickBot="1">
      <c r="A15" s="408">
        <v>25</v>
      </c>
      <c r="B15" s="408"/>
      <c r="C15" s="408">
        <v>50</v>
      </c>
      <c r="D15" s="408"/>
      <c r="E15" s="409" t="s">
        <v>3</v>
      </c>
      <c r="F15" s="409"/>
      <c r="J15" s="1"/>
      <c r="K15" s="24"/>
      <c r="L15" s="26"/>
      <c r="M15" s="25"/>
      <c r="N15" s="29"/>
      <c r="O15" s="30"/>
      <c r="P15" s="31"/>
      <c r="Q15" s="24"/>
      <c r="R15" s="26"/>
      <c r="S15" s="25"/>
      <c r="T15" s="29"/>
      <c r="U15" s="30"/>
      <c r="V15" s="31"/>
      <c r="W15" s="24"/>
      <c r="X15" s="26"/>
      <c r="Y15" s="25"/>
      <c r="Z15" s="29"/>
      <c r="AA15" s="30"/>
      <c r="AB15" s="31"/>
      <c r="AC15" s="24"/>
      <c r="AD15" s="26"/>
      <c r="AE15" s="25"/>
      <c r="AF15" s="29"/>
      <c r="AG15" s="30"/>
      <c r="AH15" s="31"/>
      <c r="AI15" s="24"/>
      <c r="AJ15" s="26"/>
      <c r="AK15" s="25"/>
      <c r="AL15" s="29"/>
      <c r="AM15" s="30"/>
      <c r="AN15" s="31"/>
      <c r="AO15" s="24"/>
      <c r="AP15" s="26"/>
      <c r="AQ15" s="25"/>
      <c r="AR15" s="29"/>
      <c r="AS15" s="30"/>
      <c r="AT15" s="31"/>
      <c r="AU15" s="24"/>
      <c r="AV15" s="26"/>
      <c r="AW15" s="25"/>
      <c r="AX15" s="29"/>
      <c r="AY15" s="30"/>
      <c r="AZ15" s="31"/>
      <c r="BA15" s="24"/>
      <c r="BB15" s="26"/>
      <c r="BC15" s="25"/>
      <c r="BD15" s="29"/>
      <c r="BE15" s="30"/>
      <c r="BF15" s="31"/>
      <c r="BG15" s="24"/>
      <c r="BH15" s="26"/>
      <c r="BI15" s="25"/>
      <c r="BJ15" s="29"/>
      <c r="BK15" s="30"/>
      <c r="BL15" s="31"/>
      <c r="BM15" s="24"/>
      <c r="BN15" s="26"/>
      <c r="BO15" s="25"/>
      <c r="BP15" s="29"/>
      <c r="BQ15" s="30"/>
      <c r="BR15" s="31"/>
      <c r="BS15" s="24"/>
      <c r="BT15" s="26"/>
      <c r="BU15" s="25"/>
      <c r="BV15" s="29"/>
      <c r="BW15" s="30"/>
      <c r="BX15" s="31"/>
      <c r="BY15" s="24"/>
      <c r="BZ15" s="26"/>
      <c r="CA15" s="25"/>
      <c r="CB15" s="29"/>
      <c r="CC15" s="30"/>
      <c r="CD15" s="31"/>
      <c r="DN15" s="313" t="s">
        <v>458</v>
      </c>
      <c r="DO15" s="314">
        <f>IF($G$1=1,$K$166,IF($G$1=3,$Q$166,IF($G$1=5,$W$166,IF($G$1=7,$AC$166,IF($G$1=2,$N$166,IF($G$1=4,$T$166,IF($G$1=6,$Z$166,IF($G$1=8,$AF$166))))))))</f>
        <v>0</v>
      </c>
      <c r="ED15" s="221">
        <f t="shared" si="21"/>
        <v>0</v>
      </c>
      <c r="EG15" s="221">
        <f t="shared" si="0"/>
        <v>0</v>
      </c>
      <c r="EJ15" s="221">
        <f t="shared" si="1"/>
        <v>0</v>
      </c>
      <c r="EM15" s="221">
        <f t="shared" si="2"/>
        <v>0</v>
      </c>
      <c r="EP15" s="221">
        <f t="shared" si="3"/>
        <v>0</v>
      </c>
      <c r="ES15" s="221">
        <f t="shared" si="4"/>
        <v>0</v>
      </c>
      <c r="EV15" s="221">
        <f t="shared" si="5"/>
        <v>0</v>
      </c>
      <c r="EY15" s="221">
        <f t="shared" si="6"/>
        <v>0</v>
      </c>
      <c r="FB15" s="221">
        <f t="shared" si="7"/>
        <v>0</v>
      </c>
      <c r="FE15" s="221">
        <f t="shared" si="8"/>
        <v>0</v>
      </c>
      <c r="FH15" s="221">
        <f t="shared" si="9"/>
        <v>0</v>
      </c>
      <c r="FK15" s="221">
        <f t="shared" si="10"/>
        <v>0</v>
      </c>
      <c r="FN15" s="221">
        <f t="shared" si="11"/>
        <v>0</v>
      </c>
      <c r="FQ15" s="221">
        <f t="shared" si="12"/>
        <v>0</v>
      </c>
      <c r="FT15" s="221">
        <f t="shared" si="13"/>
        <v>0</v>
      </c>
      <c r="FW15" s="221">
        <f t="shared" si="14"/>
        <v>0</v>
      </c>
      <c r="FZ15" s="221">
        <f t="shared" si="15"/>
        <v>0</v>
      </c>
      <c r="GC15" s="221">
        <f t="shared" si="22"/>
        <v>0</v>
      </c>
      <c r="GF15" s="221">
        <f t="shared" si="16"/>
        <v>0</v>
      </c>
      <c r="GI15" s="221">
        <f t="shared" si="17"/>
        <v>0</v>
      </c>
      <c r="GL15" s="221">
        <f t="shared" si="18"/>
        <v>0</v>
      </c>
      <c r="GO15" s="221">
        <f t="shared" si="19"/>
        <v>0</v>
      </c>
      <c r="GR15" s="221">
        <f t="shared" si="20"/>
        <v>0</v>
      </c>
      <c r="GU15" s="221">
        <f t="shared" si="20"/>
        <v>0</v>
      </c>
      <c r="HF15" s="221" t="str">
        <f t="shared" si="25"/>
        <v/>
      </c>
      <c r="HO15" s="221" t="b">
        <f t="shared" si="26"/>
        <v>0</v>
      </c>
    </row>
    <row r="16" spans="1:253" ht="21.75" thickTop="1" thickBot="1">
      <c r="A16">
        <v>1</v>
      </c>
      <c r="B16">
        <v>2</v>
      </c>
      <c r="C16">
        <v>3</v>
      </c>
      <c r="D16">
        <v>4</v>
      </c>
      <c r="E16">
        <v>5</v>
      </c>
      <c r="F16">
        <v>6</v>
      </c>
      <c r="G16">
        <v>7</v>
      </c>
      <c r="H16">
        <v>8</v>
      </c>
      <c r="I16">
        <v>9</v>
      </c>
      <c r="J16" s="34">
        <v>10</v>
      </c>
      <c r="K16" s="34">
        <v>11</v>
      </c>
      <c r="L16" s="44">
        <v>12</v>
      </c>
      <c r="M16" s="44">
        <v>13</v>
      </c>
      <c r="N16" s="44">
        <v>14</v>
      </c>
      <c r="O16" s="44">
        <v>15</v>
      </c>
      <c r="P16" s="44">
        <v>16</v>
      </c>
      <c r="Q16" s="44">
        <v>17</v>
      </c>
      <c r="R16" s="44">
        <v>18</v>
      </c>
      <c r="S16" s="44">
        <v>19</v>
      </c>
      <c r="T16" s="44">
        <v>20</v>
      </c>
      <c r="U16" s="44">
        <v>21</v>
      </c>
      <c r="V16" s="44">
        <v>22</v>
      </c>
      <c r="W16" s="44">
        <v>23</v>
      </c>
      <c r="X16" s="44">
        <v>24</v>
      </c>
      <c r="Y16" s="44">
        <v>25</v>
      </c>
      <c r="Z16" s="44">
        <v>26</v>
      </c>
      <c r="AA16" s="44">
        <v>27</v>
      </c>
      <c r="AB16" s="44">
        <v>28</v>
      </c>
      <c r="AC16" s="44">
        <v>29</v>
      </c>
      <c r="AD16" s="44">
        <v>30</v>
      </c>
      <c r="AE16" s="44">
        <v>31</v>
      </c>
      <c r="AF16" s="44">
        <v>32</v>
      </c>
      <c r="AG16" s="44">
        <v>33</v>
      </c>
      <c r="AH16" s="44">
        <v>34</v>
      </c>
      <c r="AI16" s="53">
        <v>35</v>
      </c>
      <c r="AJ16" s="53">
        <v>36</v>
      </c>
      <c r="AK16" s="53">
        <v>37</v>
      </c>
      <c r="AL16" s="53">
        <v>38</v>
      </c>
      <c r="AM16" s="53">
        <v>39</v>
      </c>
      <c r="AN16" s="53">
        <v>40</v>
      </c>
      <c r="AO16" s="53">
        <v>41</v>
      </c>
      <c r="AP16" s="53">
        <v>42</v>
      </c>
      <c r="AQ16" s="53">
        <v>43</v>
      </c>
      <c r="AR16" s="53">
        <v>44</v>
      </c>
      <c r="AS16" s="53">
        <v>45</v>
      </c>
      <c r="AT16" s="53">
        <v>46</v>
      </c>
      <c r="AU16" s="54">
        <v>47</v>
      </c>
      <c r="AV16" s="54">
        <v>48</v>
      </c>
      <c r="AW16" s="54">
        <v>49</v>
      </c>
      <c r="AX16" s="54">
        <v>50</v>
      </c>
      <c r="AY16" s="54">
        <v>51</v>
      </c>
      <c r="AZ16" s="54">
        <v>52</v>
      </c>
      <c r="BA16" s="54">
        <v>53</v>
      </c>
      <c r="BB16" s="54">
        <v>54</v>
      </c>
      <c r="BC16" s="54">
        <v>55</v>
      </c>
      <c r="BD16" s="54">
        <v>56</v>
      </c>
      <c r="BE16" s="54">
        <v>57</v>
      </c>
      <c r="BF16" s="54">
        <v>58</v>
      </c>
      <c r="BG16" s="54">
        <v>59</v>
      </c>
      <c r="BH16" s="54">
        <v>60</v>
      </c>
      <c r="BI16" s="54">
        <v>61</v>
      </c>
      <c r="BJ16" s="54">
        <v>62</v>
      </c>
      <c r="BK16" s="54">
        <v>63</v>
      </c>
      <c r="BL16" s="54">
        <v>64</v>
      </c>
      <c r="BM16" s="54">
        <v>65</v>
      </c>
      <c r="BN16" s="54">
        <v>66</v>
      </c>
      <c r="BO16" s="54">
        <v>67</v>
      </c>
      <c r="BP16" s="54">
        <v>68</v>
      </c>
      <c r="BQ16" s="54">
        <v>69</v>
      </c>
      <c r="BR16" s="54">
        <v>70</v>
      </c>
      <c r="BS16" s="63">
        <v>71</v>
      </c>
      <c r="BT16" s="63">
        <v>72</v>
      </c>
      <c r="BU16" s="63">
        <v>73</v>
      </c>
      <c r="BV16" s="63">
        <v>74</v>
      </c>
      <c r="BW16" s="63">
        <v>75</v>
      </c>
      <c r="BX16" s="63">
        <v>76</v>
      </c>
      <c r="BY16" s="63">
        <v>77</v>
      </c>
      <c r="BZ16" s="63">
        <v>78</v>
      </c>
      <c r="CA16" s="63">
        <v>79</v>
      </c>
      <c r="CB16" s="63">
        <v>80</v>
      </c>
      <c r="CC16" s="63">
        <v>81</v>
      </c>
      <c r="CD16" s="63">
        <v>82</v>
      </c>
      <c r="CJ16" s="282" t="str">
        <f>EP5&amp;" "&amp;" "&amp;HI10&amp;" "&amp;HK2&amp;" "&amp;HJ10</f>
        <v xml:space="preserve">0    </v>
      </c>
      <c r="DL16" s="221"/>
      <c r="DM16" s="221"/>
      <c r="DP16" s="221"/>
      <c r="DQ16" s="221"/>
      <c r="ED16" s="221">
        <f t="shared" si="21"/>
        <v>0</v>
      </c>
      <c r="EG16" s="221">
        <f t="shared" si="0"/>
        <v>0</v>
      </c>
      <c r="EJ16" s="221">
        <f t="shared" si="1"/>
        <v>0</v>
      </c>
      <c r="EM16" s="221">
        <f t="shared" si="2"/>
        <v>0</v>
      </c>
      <c r="EP16" s="221">
        <f t="shared" si="3"/>
        <v>0</v>
      </c>
      <c r="ES16" s="221">
        <f t="shared" si="4"/>
        <v>0</v>
      </c>
      <c r="EV16" s="221">
        <f t="shared" si="5"/>
        <v>0</v>
      </c>
      <c r="EY16" s="221">
        <f t="shared" si="6"/>
        <v>0</v>
      </c>
      <c r="FB16" s="221">
        <f t="shared" si="7"/>
        <v>0</v>
      </c>
      <c r="FE16" s="221">
        <f t="shared" si="8"/>
        <v>0</v>
      </c>
      <c r="FH16" s="221">
        <f t="shared" si="9"/>
        <v>0</v>
      </c>
      <c r="FK16" s="221">
        <f t="shared" si="10"/>
        <v>0</v>
      </c>
      <c r="FN16" s="221">
        <f t="shared" si="11"/>
        <v>0</v>
      </c>
      <c r="FQ16" s="221">
        <f t="shared" si="12"/>
        <v>0</v>
      </c>
      <c r="FT16" s="221">
        <f t="shared" si="13"/>
        <v>0</v>
      </c>
      <c r="FW16" s="221">
        <f t="shared" si="14"/>
        <v>0</v>
      </c>
      <c r="FZ16" s="221">
        <f t="shared" si="15"/>
        <v>0</v>
      </c>
      <c r="GC16" s="221">
        <f t="shared" si="22"/>
        <v>0</v>
      </c>
      <c r="GF16" s="221">
        <f t="shared" si="16"/>
        <v>0</v>
      </c>
      <c r="GI16" s="221">
        <f t="shared" si="17"/>
        <v>0</v>
      </c>
      <c r="GL16" s="221">
        <f t="shared" si="18"/>
        <v>0</v>
      </c>
      <c r="GO16" s="221">
        <f t="shared" si="19"/>
        <v>0</v>
      </c>
      <c r="GR16" s="221">
        <f t="shared" si="20"/>
        <v>0</v>
      </c>
      <c r="GU16" s="221">
        <f t="shared" si="20"/>
        <v>0</v>
      </c>
      <c r="HF16" s="221" t="str">
        <f t="shared" si="25"/>
        <v/>
      </c>
      <c r="HO16" s="221" t="b">
        <f t="shared" si="26"/>
        <v>0</v>
      </c>
    </row>
    <row r="17" spans="1:278" ht="31.5">
      <c r="A17" s="348"/>
      <c r="B17" s="348"/>
      <c r="C17" s="348"/>
      <c r="D17" s="348"/>
      <c r="E17" s="348"/>
      <c r="F17" s="348"/>
      <c r="G17" s="348"/>
      <c r="H17" s="348"/>
      <c r="I17" s="348"/>
      <c r="J17" s="348"/>
      <c r="K17" s="348"/>
      <c r="L17" s="348"/>
      <c r="M17" s="348"/>
      <c r="N17" s="348"/>
      <c r="O17" s="348"/>
      <c r="P17" s="348"/>
      <c r="Q17" s="348"/>
      <c r="R17" s="348"/>
      <c r="S17" s="348"/>
      <c r="T17" s="348"/>
      <c r="U17" s="348"/>
      <c r="V17" s="348"/>
      <c r="W17" s="348"/>
      <c r="X17" s="348"/>
      <c r="Y17" s="348"/>
      <c r="Z17" s="348"/>
      <c r="AA17" s="348"/>
      <c r="AB17" s="348"/>
      <c r="AC17" s="348"/>
      <c r="AD17" s="348"/>
      <c r="AE17" s="348"/>
      <c r="AF17" s="348"/>
      <c r="AG17" s="348"/>
      <c r="AH17" s="348"/>
      <c r="AI17" s="348"/>
      <c r="AJ17" s="348"/>
      <c r="AK17" s="348"/>
      <c r="AL17" s="348"/>
      <c r="AM17" s="348"/>
      <c r="AN17" s="348"/>
      <c r="AO17" s="348"/>
      <c r="AP17" s="348"/>
      <c r="AQ17" s="348"/>
      <c r="AR17" s="348"/>
      <c r="AS17" s="348"/>
      <c r="AT17" s="348"/>
      <c r="AU17" s="348"/>
      <c r="AV17" s="348"/>
      <c r="AW17" s="348"/>
      <c r="AX17" s="348"/>
      <c r="AY17" s="348"/>
      <c r="AZ17" s="348"/>
      <c r="BA17" s="348"/>
      <c r="BB17" s="348"/>
      <c r="BC17" s="348"/>
      <c r="BD17" s="348"/>
      <c r="BE17" s="348"/>
      <c r="BF17" s="348"/>
      <c r="BG17" s="348"/>
      <c r="BH17" s="348"/>
      <c r="BI17" s="348"/>
      <c r="BJ17" s="348"/>
      <c r="BK17" s="348"/>
      <c r="BL17" s="348"/>
      <c r="BM17" s="348"/>
      <c r="BN17" s="348"/>
      <c r="BO17" s="348"/>
      <c r="BP17" s="348"/>
      <c r="BQ17" s="348"/>
      <c r="BR17" s="348"/>
      <c r="BS17" s="348"/>
      <c r="BT17" s="348"/>
      <c r="BU17" s="348"/>
      <c r="BV17" s="348"/>
      <c r="BW17" s="348"/>
      <c r="BX17" s="348"/>
      <c r="BY17" s="348"/>
      <c r="BZ17" s="348"/>
      <c r="CA17" s="348"/>
      <c r="CB17" s="348"/>
      <c r="CC17" s="348"/>
      <c r="CD17" s="348"/>
      <c r="CE17" s="348"/>
      <c r="CF17" s="348"/>
      <c r="CG17" s="348"/>
      <c r="CH17" s="348"/>
      <c r="CI17" s="348"/>
      <c r="CJ17" s="348"/>
      <c r="CK17" s="348"/>
      <c r="CL17" s="348"/>
      <c r="CM17" s="348"/>
      <c r="CN17" s="348"/>
      <c r="CO17" s="348"/>
      <c r="CP17" s="348"/>
      <c r="CQ17" s="348"/>
      <c r="CR17" s="348"/>
      <c r="CS17" s="348"/>
      <c r="CT17" s="348"/>
      <c r="CU17" s="348"/>
      <c r="CV17" s="348"/>
      <c r="CW17" s="348"/>
      <c r="CX17" s="348"/>
      <c r="CY17" s="348"/>
      <c r="CZ17" s="348"/>
      <c r="DA17" s="348"/>
      <c r="DB17" s="348"/>
      <c r="DC17" s="348"/>
      <c r="DD17" s="348"/>
      <c r="DE17" s="348"/>
      <c r="DF17" s="348"/>
      <c r="DG17" s="348"/>
      <c r="DH17" s="348"/>
      <c r="DI17" s="348"/>
      <c r="DJ17" s="348"/>
      <c r="DK17" s="348"/>
      <c r="DL17" s="348"/>
      <c r="DM17" s="348"/>
      <c r="DN17" s="348"/>
      <c r="DO17" s="348"/>
      <c r="DP17" s="348"/>
      <c r="DQ17" s="348"/>
      <c r="DR17" s="348"/>
      <c r="DS17" s="348"/>
      <c r="DT17" s="348"/>
      <c r="DU17" s="348"/>
      <c r="DV17" s="348"/>
      <c r="DW17" s="348"/>
      <c r="DX17" s="348"/>
      <c r="DY17" s="348"/>
      <c r="DZ17" s="348"/>
      <c r="EA17" s="348"/>
      <c r="EB17" s="348"/>
      <c r="EC17" s="348"/>
      <c r="ED17" s="221">
        <f t="shared" ref="ED17" si="27">K146</f>
        <v>0</v>
      </c>
      <c r="EG17" s="221">
        <f t="shared" ref="EG17" si="28">N146</f>
        <v>0</v>
      </c>
      <c r="EJ17" s="221">
        <f t="shared" ref="EJ17" si="29">Q146</f>
        <v>0</v>
      </c>
      <c r="EM17" s="221">
        <f t="shared" ref="EM17" si="30">T146</f>
        <v>0</v>
      </c>
      <c r="EP17" s="221">
        <f t="shared" ref="EP17" si="31">W146</f>
        <v>0</v>
      </c>
      <c r="ES17" s="221">
        <f t="shared" ref="ES17" si="32">Z146</f>
        <v>0</v>
      </c>
      <c r="EV17" s="221">
        <f t="shared" ref="EV17" si="33">AC146</f>
        <v>0</v>
      </c>
      <c r="EY17" s="221">
        <f t="shared" ref="EY17" si="34">AF146</f>
        <v>0</v>
      </c>
      <c r="FB17" s="221">
        <f t="shared" ref="FB17" si="35">AI146</f>
        <v>0</v>
      </c>
      <c r="FE17" s="221">
        <f t="shared" ref="FE17" si="36">AL146</f>
        <v>0</v>
      </c>
      <c r="FH17" s="221">
        <f t="shared" ref="FH17" si="37">AO146</f>
        <v>0</v>
      </c>
      <c r="FK17" s="221">
        <f t="shared" ref="FK17" si="38">AR146</f>
        <v>0</v>
      </c>
      <c r="FN17" s="221">
        <f t="shared" ref="FN17" si="39">AU146</f>
        <v>0</v>
      </c>
      <c r="FQ17" s="221">
        <f t="shared" ref="FQ17" si="40">AX146</f>
        <v>0</v>
      </c>
      <c r="FT17" s="221">
        <f t="shared" ref="FT17" si="41">BA146</f>
        <v>0</v>
      </c>
      <c r="FW17" s="221">
        <f t="shared" ref="FW17" si="42">BD146</f>
        <v>0</v>
      </c>
      <c r="FZ17" s="221">
        <f t="shared" ref="FZ17" si="43">BG146</f>
        <v>0</v>
      </c>
      <c r="GC17" s="221">
        <f t="shared" ref="GC17" si="44">BJ146</f>
        <v>0</v>
      </c>
      <c r="GF17" s="221">
        <f t="shared" ref="GF17" si="45">BM146</f>
        <v>0</v>
      </c>
      <c r="GI17" s="221">
        <f t="shared" ref="GI17" si="46">BP146</f>
        <v>0</v>
      </c>
      <c r="GL17" s="221">
        <f t="shared" ref="GL17" si="47">BS146</f>
        <v>0</v>
      </c>
      <c r="GO17" s="221">
        <f t="shared" ref="GO17" si="48">BV146</f>
        <v>0</v>
      </c>
      <c r="GR17" s="221">
        <f t="shared" ref="GR17" si="49">BY146</f>
        <v>0</v>
      </c>
      <c r="GU17" s="221">
        <f t="shared" ref="GU17" si="50">CB146</f>
        <v>0</v>
      </c>
      <c r="GV17" s="348"/>
      <c r="GW17" s="348"/>
      <c r="GX17" s="348"/>
      <c r="GY17" s="348"/>
      <c r="GZ17" s="348"/>
      <c r="HA17" s="348"/>
      <c r="HB17" s="348"/>
      <c r="HC17" s="348"/>
      <c r="HD17" s="348"/>
      <c r="HE17" s="348"/>
      <c r="HF17" s="221" t="str">
        <f t="shared" si="25"/>
        <v/>
      </c>
      <c r="HG17" s="348"/>
      <c r="HH17" s="348"/>
      <c r="HI17" s="348"/>
      <c r="HJ17" s="348"/>
      <c r="HK17" s="348"/>
      <c r="HL17" s="348"/>
      <c r="HM17" s="348"/>
      <c r="HN17" s="348"/>
      <c r="HO17" s="221" t="b">
        <f t="shared" si="26"/>
        <v>0</v>
      </c>
      <c r="HP17" s="348"/>
      <c r="HQ17" s="348"/>
      <c r="HR17" s="348"/>
      <c r="HS17" s="348"/>
      <c r="HT17" s="348"/>
      <c r="HU17" s="348"/>
      <c r="HV17" s="348"/>
      <c r="HW17" s="348"/>
      <c r="HX17" s="348"/>
      <c r="HY17" s="348"/>
      <c r="HZ17" s="348"/>
      <c r="IA17" s="348"/>
      <c r="IB17" s="348"/>
      <c r="IC17" s="348"/>
      <c r="ID17" s="348"/>
      <c r="IE17" s="348"/>
      <c r="IF17" s="348"/>
      <c r="IG17" s="348"/>
      <c r="IH17" s="348"/>
      <c r="II17" s="348"/>
      <c r="IJ17" s="348"/>
      <c r="IK17" s="348"/>
      <c r="IL17" s="348"/>
      <c r="IM17" s="348"/>
      <c r="IN17" s="348"/>
      <c r="IO17" s="348"/>
      <c r="IP17" s="348"/>
      <c r="IQ17" s="348"/>
      <c r="IR17" s="348"/>
      <c r="IS17" s="348"/>
      <c r="IT17" s="348"/>
      <c r="IU17" s="348"/>
      <c r="IV17" s="348"/>
      <c r="IW17" s="348"/>
      <c r="IX17" s="348"/>
      <c r="IY17" s="348"/>
      <c r="IZ17" s="348"/>
      <c r="JA17" s="348"/>
      <c r="JB17" s="348"/>
      <c r="JC17" s="348"/>
      <c r="JD17" s="348"/>
      <c r="JE17" s="348"/>
      <c r="JF17" s="348"/>
      <c r="JG17" s="348"/>
      <c r="JH17" s="348"/>
      <c r="JI17" s="348"/>
      <c r="JJ17" s="348"/>
      <c r="JK17" s="348"/>
      <c r="JL17" s="348"/>
      <c r="JM17" s="348"/>
      <c r="JN17" s="348"/>
      <c r="JO17" s="348"/>
      <c r="JP17" s="348"/>
      <c r="JQ17" s="348"/>
      <c r="JR17" s="348"/>
    </row>
    <row r="18" spans="1:278">
      <c r="C18" s="45"/>
      <c r="D18" s="45"/>
      <c r="E18" s="45"/>
      <c r="F18" s="45"/>
      <c r="G18" s="45"/>
      <c r="J18" s="13"/>
      <c r="K18" s="377" t="str">
        <f>K3</f>
        <v>Iris</v>
      </c>
      <c r="L18" s="377"/>
      <c r="M18" s="377"/>
      <c r="N18" s="377" t="str">
        <f>N3</f>
        <v>Adde</v>
      </c>
      <c r="O18" s="377"/>
      <c r="P18" s="377"/>
      <c r="Q18" s="377" t="str">
        <f>Q3</f>
        <v>Dieter G.</v>
      </c>
      <c r="R18" s="377"/>
      <c r="S18" s="377"/>
      <c r="T18" s="377" t="str">
        <f>T3</f>
        <v>Rommet</v>
      </c>
      <c r="U18" s="377"/>
      <c r="V18" s="377"/>
      <c r="W18" s="377" t="str">
        <f>W3</f>
        <v>Rainer</v>
      </c>
      <c r="X18" s="377"/>
      <c r="Y18" s="377"/>
      <c r="Z18" s="377" t="str">
        <f>Z3</f>
        <v>Carmen</v>
      </c>
      <c r="AA18" s="377"/>
      <c r="AB18" s="377"/>
      <c r="AC18" s="377" t="str">
        <f>AC3</f>
        <v>Dieter M.</v>
      </c>
      <c r="AD18" s="377"/>
      <c r="AE18" s="377"/>
      <c r="AF18" s="377" t="str">
        <f>AF3</f>
        <v>Thomas</v>
      </c>
      <c r="AG18" s="377"/>
      <c r="AH18" s="377"/>
      <c r="AI18" s="377" t="str">
        <f>AI3</f>
        <v>Adde</v>
      </c>
      <c r="AJ18" s="377"/>
      <c r="AK18" s="377"/>
      <c r="AL18" s="377" t="str">
        <f>AL3</f>
        <v>Dieter G.</v>
      </c>
      <c r="AM18" s="377"/>
      <c r="AN18" s="377"/>
      <c r="AO18" s="377" t="str">
        <f>AO3</f>
        <v>Rommet</v>
      </c>
      <c r="AP18" s="377"/>
      <c r="AQ18" s="377"/>
      <c r="AR18" s="377" t="str">
        <f>AR3</f>
        <v>Rainer</v>
      </c>
      <c r="AS18" s="377"/>
      <c r="AT18" s="377"/>
      <c r="AU18" s="377" t="str">
        <f>AU3</f>
        <v>Carmen</v>
      </c>
      <c r="AV18" s="377"/>
      <c r="AW18" s="377"/>
      <c r="AX18" s="377" t="str">
        <f>AX3</f>
        <v>Dieter M.</v>
      </c>
      <c r="AY18" s="377"/>
      <c r="AZ18" s="377"/>
      <c r="BA18" s="377" t="str">
        <f>BA3</f>
        <v>Thomas</v>
      </c>
      <c r="BB18" s="377"/>
      <c r="BC18" s="377"/>
      <c r="BD18" s="377" t="str">
        <f>BD3</f>
        <v>Iris</v>
      </c>
      <c r="BE18" s="377"/>
      <c r="BF18" s="377"/>
      <c r="BG18" s="377" t="str">
        <f>BG3</f>
        <v>Dieter G.</v>
      </c>
      <c r="BH18" s="377"/>
      <c r="BI18" s="377"/>
      <c r="BJ18" s="377" t="str">
        <f>BJ3</f>
        <v>Rommet</v>
      </c>
      <c r="BK18" s="377"/>
      <c r="BL18" s="377"/>
      <c r="BM18" s="377" t="str">
        <f>BM3</f>
        <v>Rainer</v>
      </c>
      <c r="BN18" s="377"/>
      <c r="BO18" s="377"/>
      <c r="BP18" s="377" t="str">
        <f>BP3</f>
        <v>Carmen</v>
      </c>
      <c r="BQ18" s="377"/>
      <c r="BR18" s="377"/>
      <c r="BS18" s="377" t="str">
        <f>BS3</f>
        <v>Dieter M.</v>
      </c>
      <c r="BT18" s="377"/>
      <c r="BU18" s="377"/>
      <c r="BV18" s="377" t="str">
        <f>BV3</f>
        <v>Thomas</v>
      </c>
      <c r="BW18" s="377"/>
      <c r="BX18" s="377"/>
      <c r="BY18" s="377" t="str">
        <f>BY3</f>
        <v>Iris</v>
      </c>
      <c r="BZ18" s="377"/>
      <c r="CA18" s="377"/>
      <c r="CB18" s="377" t="str">
        <f>CB3</f>
        <v>Adde</v>
      </c>
      <c r="CC18" s="377"/>
      <c r="CD18" s="377"/>
      <c r="DL18" s="221"/>
      <c r="DM18" s="221"/>
      <c r="DN18" s="221"/>
      <c r="DO18" s="221"/>
      <c r="DP18" s="221"/>
      <c r="DQ18" s="221"/>
      <c r="DR18" s="212" t="str">
        <f>CH6</f>
        <v>Rest - Punkte</v>
      </c>
      <c r="ED18" s="221">
        <f t="shared" si="21"/>
        <v>0</v>
      </c>
      <c r="EG18" s="221">
        <f t="shared" ref="EG18:EG80" si="51">N147</f>
        <v>0</v>
      </c>
      <c r="EJ18" s="221">
        <f t="shared" ref="EJ18:EJ80" si="52">Q147</f>
        <v>0</v>
      </c>
      <c r="EM18" s="221">
        <f t="shared" ref="EM18:EM80" si="53">T147</f>
        <v>0</v>
      </c>
      <c r="EP18" s="221">
        <f t="shared" ref="EP18:EP80" si="54">W147</f>
        <v>0</v>
      </c>
      <c r="ES18" s="221">
        <f t="shared" ref="ES18:ES80" si="55">Z147</f>
        <v>0</v>
      </c>
      <c r="EV18" s="221">
        <f t="shared" ref="EV18:EV80" si="56">AC147</f>
        <v>0</v>
      </c>
      <c r="EY18" s="221">
        <f t="shared" ref="EY18:EY80" si="57">AF147</f>
        <v>0</v>
      </c>
      <c r="FB18" s="221">
        <f t="shared" ref="FB18:FB80" si="58">AI147</f>
        <v>0</v>
      </c>
      <c r="FE18" s="221">
        <f t="shared" ref="FE18:FE80" si="59">AL147</f>
        <v>0</v>
      </c>
      <c r="FH18" s="221">
        <f t="shared" ref="FH18:FH80" si="60">AO147</f>
        <v>0</v>
      </c>
      <c r="FK18" s="221">
        <f t="shared" ref="FK18:FK80" si="61">AR147</f>
        <v>0</v>
      </c>
      <c r="FN18" s="221">
        <f t="shared" ref="FN18:FN80" si="62">AU147</f>
        <v>0</v>
      </c>
      <c r="FQ18" s="221">
        <f t="shared" ref="FQ18:FQ80" si="63">AX147</f>
        <v>0</v>
      </c>
      <c r="FT18" s="221">
        <f t="shared" ref="FT18:FT80" si="64">BA147</f>
        <v>0</v>
      </c>
      <c r="FW18" s="221">
        <f t="shared" ref="FW18:FW80" si="65">BD147</f>
        <v>0</v>
      </c>
      <c r="FZ18" s="221">
        <f t="shared" ref="FZ18:FZ80" si="66">BG147</f>
        <v>0</v>
      </c>
      <c r="GC18" s="221">
        <f t="shared" ref="GC18:GC80" si="67">BJ147</f>
        <v>0</v>
      </c>
      <c r="GF18" s="221">
        <f t="shared" ref="GF18:GF80" si="68">BM147</f>
        <v>0</v>
      </c>
      <c r="GI18" s="221">
        <f t="shared" ref="GI18:GI80" si="69">BP147</f>
        <v>0</v>
      </c>
      <c r="GL18" s="221">
        <f t="shared" ref="GL18:GL80" si="70">BS147</f>
        <v>0</v>
      </c>
      <c r="GO18" s="221">
        <f t="shared" ref="GO18:GO80" si="71">BV147</f>
        <v>0</v>
      </c>
      <c r="GR18" s="221">
        <f t="shared" ref="GR18:GR80" si="72">BY147</f>
        <v>0</v>
      </c>
      <c r="GU18" s="221">
        <f t="shared" ref="GU18:GU80" si="73">CB147</f>
        <v>0</v>
      </c>
    </row>
    <row r="19" spans="1:278" ht="26.25">
      <c r="A19" s="37" t="s">
        <v>183</v>
      </c>
      <c r="B19" s="46"/>
      <c r="C19" s="35"/>
      <c r="D19" s="36"/>
      <c r="E19" s="37"/>
      <c r="F19" s="37"/>
      <c r="G19" s="37"/>
      <c r="H19" s="37"/>
      <c r="I19" s="37"/>
      <c r="J19" s="41">
        <f t="shared" ref="J19:J32" si="74">IFERROR(SUM(B19:I19),"")</f>
        <v>0</v>
      </c>
      <c r="K19" s="10"/>
      <c r="L19" s="10"/>
      <c r="M19" s="10"/>
      <c r="N19" s="11"/>
      <c r="O19" s="11"/>
      <c r="P19" s="11"/>
      <c r="Q19" s="10"/>
      <c r="R19" s="10"/>
      <c r="S19" s="10"/>
      <c r="T19" s="11"/>
      <c r="U19" s="11"/>
      <c r="V19" s="11"/>
      <c r="W19" s="10"/>
      <c r="X19" s="10"/>
      <c r="Y19" s="10"/>
      <c r="Z19" s="11"/>
      <c r="AA19" s="11"/>
      <c r="AB19" s="11"/>
      <c r="AC19" s="10"/>
      <c r="AD19" s="10"/>
      <c r="AE19" s="10"/>
      <c r="AF19" s="11"/>
      <c r="AG19" s="11"/>
      <c r="AH19" s="11"/>
      <c r="AI19" s="10"/>
      <c r="AJ19" s="10"/>
      <c r="AK19" s="10"/>
      <c r="AL19" s="11"/>
      <c r="AM19" s="11"/>
      <c r="AN19" s="11"/>
      <c r="AO19" s="10"/>
      <c r="AP19" s="10"/>
      <c r="AQ19" s="10"/>
      <c r="AR19" s="11"/>
      <c r="AS19" s="11"/>
      <c r="AT19" s="11"/>
      <c r="AU19" s="10"/>
      <c r="AV19" s="10"/>
      <c r="AW19" s="10"/>
      <c r="AX19" s="11"/>
      <c r="AY19" s="11"/>
      <c r="AZ19" s="11"/>
      <c r="BA19" s="10"/>
      <c r="BB19" s="10"/>
      <c r="BC19" s="10"/>
      <c r="BD19" s="11"/>
      <c r="BE19" s="11"/>
      <c r="BF19" s="11"/>
      <c r="BG19" s="10"/>
      <c r="BH19" s="10"/>
      <c r="BI19" s="10"/>
      <c r="BJ19" s="11"/>
      <c r="BK19" s="11"/>
      <c r="BL19" s="11"/>
      <c r="BM19" s="10"/>
      <c r="BN19" s="10"/>
      <c r="BO19" s="10"/>
      <c r="BP19" s="11"/>
      <c r="BQ19" s="11"/>
      <c r="BR19" s="11"/>
      <c r="BS19" s="10"/>
      <c r="BT19" s="10"/>
      <c r="BU19" s="10"/>
      <c r="BV19" s="11"/>
      <c r="BW19" s="11"/>
      <c r="BX19" s="11"/>
      <c r="BY19" s="10"/>
      <c r="BZ19" s="10"/>
      <c r="CA19" s="10"/>
      <c r="CB19" s="11"/>
      <c r="CC19" s="11"/>
      <c r="CD19" s="11"/>
      <c r="DL19" s="222"/>
      <c r="DM19" s="221"/>
      <c r="DN19" s="414"/>
      <c r="DO19" s="414"/>
      <c r="DP19" s="414"/>
      <c r="DQ19" s="414"/>
      <c r="DR19" s="212">
        <f>CG6</f>
        <v>301</v>
      </c>
      <c r="ED19" s="221">
        <f t="shared" si="21"/>
        <v>0</v>
      </c>
      <c r="EG19" s="221">
        <f t="shared" si="51"/>
        <v>0</v>
      </c>
      <c r="EJ19" s="221">
        <f t="shared" si="52"/>
        <v>0</v>
      </c>
      <c r="EM19" s="221">
        <f t="shared" si="53"/>
        <v>0</v>
      </c>
      <c r="EP19" s="221">
        <f t="shared" si="54"/>
        <v>0</v>
      </c>
      <c r="ES19" s="221">
        <f t="shared" si="55"/>
        <v>0</v>
      </c>
      <c r="EV19" s="221">
        <f t="shared" si="56"/>
        <v>0</v>
      </c>
      <c r="EY19" s="221">
        <f t="shared" si="57"/>
        <v>0</v>
      </c>
      <c r="FB19" s="221">
        <f t="shared" si="58"/>
        <v>0</v>
      </c>
      <c r="FE19" s="221">
        <f t="shared" si="59"/>
        <v>0</v>
      </c>
      <c r="FH19" s="221">
        <f t="shared" si="60"/>
        <v>0</v>
      </c>
      <c r="FK19" s="221">
        <f t="shared" si="61"/>
        <v>0</v>
      </c>
      <c r="FN19" s="221">
        <f t="shared" si="62"/>
        <v>0</v>
      </c>
      <c r="FQ19" s="221">
        <f t="shared" si="63"/>
        <v>0</v>
      </c>
      <c r="FT19" s="221">
        <f t="shared" si="64"/>
        <v>0</v>
      </c>
      <c r="FW19" s="221">
        <f t="shared" si="65"/>
        <v>0</v>
      </c>
      <c r="FZ19" s="221">
        <f t="shared" si="66"/>
        <v>0</v>
      </c>
      <c r="GC19" s="221">
        <f t="shared" si="67"/>
        <v>0</v>
      </c>
      <c r="GF19" s="221">
        <f t="shared" si="68"/>
        <v>0</v>
      </c>
      <c r="GI19" s="221">
        <f t="shared" si="69"/>
        <v>0</v>
      </c>
      <c r="GL19" s="221">
        <f t="shared" si="70"/>
        <v>0</v>
      </c>
      <c r="GO19" s="221">
        <f t="shared" si="71"/>
        <v>0</v>
      </c>
      <c r="GR19" s="221">
        <f t="shared" si="72"/>
        <v>0</v>
      </c>
      <c r="GU19" s="221">
        <f t="shared" si="73"/>
        <v>0</v>
      </c>
    </row>
    <row r="20" spans="1:278" ht="26.25">
      <c r="A20" s="43" t="s">
        <v>184</v>
      </c>
      <c r="B20" s="40"/>
      <c r="C20" s="38"/>
      <c r="D20" s="39"/>
      <c r="E20" s="40"/>
      <c r="F20" s="40"/>
      <c r="G20" s="40"/>
      <c r="H20" s="40"/>
      <c r="I20" s="40"/>
      <c r="J20" s="41">
        <f t="shared" si="74"/>
        <v>0</v>
      </c>
      <c r="K20" s="10"/>
      <c r="L20" s="10"/>
      <c r="M20" s="10"/>
      <c r="N20" s="11"/>
      <c r="O20" s="11"/>
      <c r="P20" s="11"/>
      <c r="Q20" s="10"/>
      <c r="R20" s="10"/>
      <c r="S20" s="10"/>
      <c r="T20" s="11"/>
      <c r="U20" s="11"/>
      <c r="V20" s="11"/>
      <c r="W20" s="10"/>
      <c r="X20" s="10"/>
      <c r="Y20" s="10"/>
      <c r="Z20" s="11"/>
      <c r="AA20" s="11"/>
      <c r="AB20" s="11"/>
      <c r="AC20" s="10"/>
      <c r="AD20" s="10"/>
      <c r="AE20" s="10"/>
      <c r="AF20" s="11"/>
      <c r="AG20" s="11"/>
      <c r="AH20" s="11"/>
      <c r="AI20" s="10"/>
      <c r="AJ20" s="10"/>
      <c r="AK20" s="10"/>
      <c r="AL20" s="11"/>
      <c r="AM20" s="11"/>
      <c r="AN20" s="11"/>
      <c r="AO20" s="10"/>
      <c r="AP20" s="10"/>
      <c r="AQ20" s="10"/>
      <c r="AR20" s="11"/>
      <c r="AS20" s="11"/>
      <c r="AT20" s="11"/>
      <c r="AU20" s="10"/>
      <c r="AV20" s="10"/>
      <c r="AW20" s="10"/>
      <c r="AX20" s="11"/>
      <c r="AY20" s="11"/>
      <c r="AZ20" s="11"/>
      <c r="BA20" s="10"/>
      <c r="BB20" s="10"/>
      <c r="BC20" s="10"/>
      <c r="BD20" s="11"/>
      <c r="BE20" s="11"/>
      <c r="BF20" s="11"/>
      <c r="BG20" s="10"/>
      <c r="BH20" s="10"/>
      <c r="BI20" s="10"/>
      <c r="BJ20" s="11"/>
      <c r="BK20" s="11"/>
      <c r="BL20" s="11"/>
      <c r="BM20" s="10"/>
      <c r="BN20" s="10"/>
      <c r="BO20" s="10"/>
      <c r="BP20" s="11"/>
      <c r="BQ20" s="11"/>
      <c r="BR20" s="11"/>
      <c r="BS20" s="10"/>
      <c r="BT20" s="10"/>
      <c r="BU20" s="10"/>
      <c r="BV20" s="11"/>
      <c r="BW20" s="11"/>
      <c r="BX20" s="11"/>
      <c r="BY20" s="10"/>
      <c r="BZ20" s="10"/>
      <c r="CA20" s="10"/>
      <c r="CB20" s="11"/>
      <c r="CC20" s="11"/>
      <c r="CD20" s="11"/>
      <c r="DL20" s="223"/>
      <c r="DM20" s="221"/>
      <c r="DN20" s="414"/>
      <c r="DO20" s="414"/>
      <c r="DP20" s="414"/>
      <c r="DQ20" s="414"/>
      <c r="DR20" s="212" t="b">
        <f>CJ6</f>
        <v>0</v>
      </c>
      <c r="ED20" s="221">
        <f t="shared" si="21"/>
        <v>0</v>
      </c>
      <c r="EG20" s="221">
        <f t="shared" si="51"/>
        <v>0</v>
      </c>
      <c r="EJ20" s="221">
        <f t="shared" si="52"/>
        <v>0</v>
      </c>
      <c r="EM20" s="221">
        <f t="shared" si="53"/>
        <v>0</v>
      </c>
      <c r="EP20" s="221">
        <f t="shared" si="54"/>
        <v>0</v>
      </c>
      <c r="ES20" s="221">
        <f t="shared" si="55"/>
        <v>0</v>
      </c>
      <c r="EV20" s="221">
        <f t="shared" si="56"/>
        <v>0</v>
      </c>
      <c r="EY20" s="221">
        <f t="shared" si="57"/>
        <v>0</v>
      </c>
      <c r="FB20" s="221">
        <f t="shared" si="58"/>
        <v>0</v>
      </c>
      <c r="FE20" s="221">
        <f t="shared" si="59"/>
        <v>0</v>
      </c>
      <c r="FH20" s="221">
        <f t="shared" si="60"/>
        <v>0</v>
      </c>
      <c r="FK20" s="221">
        <f t="shared" si="61"/>
        <v>0</v>
      </c>
      <c r="FN20" s="221">
        <f t="shared" si="62"/>
        <v>0</v>
      </c>
      <c r="FQ20" s="221">
        <f t="shared" si="63"/>
        <v>0</v>
      </c>
      <c r="FT20" s="221">
        <f t="shared" si="64"/>
        <v>0</v>
      </c>
      <c r="FW20" s="221">
        <f t="shared" si="65"/>
        <v>0</v>
      </c>
      <c r="FZ20" s="221">
        <f t="shared" si="66"/>
        <v>0</v>
      </c>
      <c r="GC20" s="221">
        <f t="shared" si="67"/>
        <v>0</v>
      </c>
      <c r="GF20" s="221">
        <f t="shared" si="68"/>
        <v>0</v>
      </c>
      <c r="GI20" s="221">
        <f t="shared" si="69"/>
        <v>0</v>
      </c>
      <c r="GL20" s="221">
        <f t="shared" si="70"/>
        <v>0</v>
      </c>
      <c r="GO20" s="221">
        <f t="shared" si="71"/>
        <v>0</v>
      </c>
      <c r="GR20" s="221">
        <f t="shared" si="72"/>
        <v>0</v>
      </c>
      <c r="GU20" s="221">
        <f t="shared" si="73"/>
        <v>0</v>
      </c>
      <c r="HF20" s="221" t="str">
        <f>IFERROR(LARGE($HF$9:$HF$10,$GY$2),"")</f>
        <v/>
      </c>
    </row>
    <row r="21" spans="1:278" ht="26.25">
      <c r="A21" s="43" t="s">
        <v>185</v>
      </c>
      <c r="B21" s="40"/>
      <c r="C21" s="38"/>
      <c r="D21" s="39"/>
      <c r="E21" s="40"/>
      <c r="F21" s="40"/>
      <c r="G21" s="40"/>
      <c r="H21" s="40"/>
      <c r="I21" s="40"/>
      <c r="J21" s="41">
        <f>IFERROR(SUM(B21:I21),"")</f>
        <v>0</v>
      </c>
      <c r="K21" s="10"/>
      <c r="L21" s="10"/>
      <c r="M21" s="10"/>
      <c r="N21" s="11"/>
      <c r="O21" s="11"/>
      <c r="P21" s="11"/>
      <c r="Q21" s="10"/>
      <c r="R21" s="10"/>
      <c r="S21" s="10"/>
      <c r="T21" s="11"/>
      <c r="U21" s="11"/>
      <c r="V21" s="11"/>
      <c r="W21" s="10"/>
      <c r="X21" s="10"/>
      <c r="Y21" s="10"/>
      <c r="Z21" s="11"/>
      <c r="AA21" s="11"/>
      <c r="AB21" s="11"/>
      <c r="AC21" s="10"/>
      <c r="AD21" s="10"/>
      <c r="AE21" s="10"/>
      <c r="AF21" s="11"/>
      <c r="AG21" s="11"/>
      <c r="AH21" s="11"/>
      <c r="AI21" s="10"/>
      <c r="AJ21" s="10"/>
      <c r="AK21" s="10"/>
      <c r="AL21" s="11"/>
      <c r="AM21" s="11"/>
      <c r="AN21" s="11"/>
      <c r="AO21" s="10"/>
      <c r="AP21" s="10"/>
      <c r="AQ21" s="10"/>
      <c r="AR21" s="11"/>
      <c r="AS21" s="11"/>
      <c r="AT21" s="11"/>
      <c r="AU21" s="10"/>
      <c r="AV21" s="10"/>
      <c r="AW21" s="10"/>
      <c r="AX21" s="11"/>
      <c r="AY21" s="11"/>
      <c r="AZ21" s="11"/>
      <c r="BA21" s="10"/>
      <c r="BB21" s="10"/>
      <c r="BC21" s="10"/>
      <c r="BD21" s="11"/>
      <c r="BE21" s="11"/>
      <c r="BF21" s="11"/>
      <c r="BG21" s="10"/>
      <c r="BH21" s="10"/>
      <c r="BI21" s="10"/>
      <c r="BJ21" s="11"/>
      <c r="BK21" s="11"/>
      <c r="BL21" s="11"/>
      <c r="BM21" s="10"/>
      <c r="BN21" s="10"/>
      <c r="BO21" s="10"/>
      <c r="BP21" s="11"/>
      <c r="BQ21" s="11"/>
      <c r="BR21" s="11"/>
      <c r="BS21" s="10"/>
      <c r="BT21" s="10"/>
      <c r="BU21" s="10"/>
      <c r="BV21" s="11"/>
      <c r="BW21" s="11"/>
      <c r="BX21" s="11"/>
      <c r="BY21" s="10"/>
      <c r="BZ21" s="10"/>
      <c r="CA21" s="10"/>
      <c r="CB21" s="11"/>
      <c r="CC21" s="11"/>
      <c r="CD21" s="11"/>
      <c r="DL21" s="221"/>
      <c r="DM21" s="221"/>
      <c r="DN21" s="221"/>
      <c r="DO21" s="221"/>
      <c r="DP21" s="221"/>
      <c r="DQ21" s="221"/>
      <c r="ED21" s="221">
        <f t="shared" si="21"/>
        <v>0</v>
      </c>
      <c r="EG21" s="221">
        <f t="shared" si="51"/>
        <v>0</v>
      </c>
      <c r="EJ21" s="221">
        <f t="shared" si="52"/>
        <v>0</v>
      </c>
      <c r="EM21" s="221">
        <f t="shared" si="53"/>
        <v>0</v>
      </c>
      <c r="EP21" s="221">
        <f t="shared" si="54"/>
        <v>0</v>
      </c>
      <c r="ES21" s="221">
        <f t="shared" si="55"/>
        <v>0</v>
      </c>
      <c r="EV21" s="221">
        <f t="shared" si="56"/>
        <v>0</v>
      </c>
      <c r="EY21" s="221">
        <f t="shared" si="57"/>
        <v>0</v>
      </c>
      <c r="FB21" s="221">
        <f t="shared" si="58"/>
        <v>0</v>
      </c>
      <c r="FE21" s="221">
        <f t="shared" si="59"/>
        <v>0</v>
      </c>
      <c r="FH21" s="221">
        <f t="shared" si="60"/>
        <v>0</v>
      </c>
      <c r="FK21" s="221">
        <f t="shared" si="61"/>
        <v>0</v>
      </c>
      <c r="FN21" s="221">
        <f t="shared" si="62"/>
        <v>0</v>
      </c>
      <c r="FQ21" s="221">
        <f t="shared" si="63"/>
        <v>0</v>
      </c>
      <c r="FT21" s="221">
        <f t="shared" si="64"/>
        <v>0</v>
      </c>
      <c r="FW21" s="221">
        <f t="shared" si="65"/>
        <v>0</v>
      </c>
      <c r="FZ21" s="221">
        <f t="shared" si="66"/>
        <v>0</v>
      </c>
      <c r="GC21" s="221">
        <f t="shared" si="67"/>
        <v>0</v>
      </c>
      <c r="GF21" s="221">
        <f t="shared" si="68"/>
        <v>0</v>
      </c>
      <c r="GI21" s="221">
        <f t="shared" si="69"/>
        <v>0</v>
      </c>
      <c r="GL21" s="221">
        <f t="shared" si="70"/>
        <v>0</v>
      </c>
      <c r="GO21" s="221">
        <f t="shared" si="71"/>
        <v>0</v>
      </c>
      <c r="GR21" s="221">
        <f t="shared" si="72"/>
        <v>0</v>
      </c>
      <c r="GU21" s="221">
        <f t="shared" si="73"/>
        <v>0</v>
      </c>
    </row>
    <row r="22" spans="1:278" ht="26.25">
      <c r="A22" s="43" t="s">
        <v>186</v>
      </c>
      <c r="B22" s="40"/>
      <c r="C22" s="38"/>
      <c r="D22" s="39"/>
      <c r="E22" s="40"/>
      <c r="F22" s="40"/>
      <c r="G22" s="40"/>
      <c r="H22" s="40"/>
      <c r="I22" s="40"/>
      <c r="J22" s="41">
        <f t="shared" si="74"/>
        <v>0</v>
      </c>
      <c r="K22" s="10"/>
      <c r="L22" s="10"/>
      <c r="M22" s="10"/>
      <c r="N22" s="11"/>
      <c r="O22" s="11"/>
      <c r="P22" s="11"/>
      <c r="Q22" s="10"/>
      <c r="R22" s="10"/>
      <c r="S22" s="10"/>
      <c r="T22" s="11"/>
      <c r="U22" s="11"/>
      <c r="V22" s="11"/>
      <c r="W22" s="10"/>
      <c r="X22" s="10"/>
      <c r="Y22" s="10"/>
      <c r="Z22" s="11"/>
      <c r="AA22" s="11"/>
      <c r="AB22" s="11"/>
      <c r="AC22" s="10"/>
      <c r="AD22" s="10"/>
      <c r="AE22" s="10"/>
      <c r="AF22" s="11"/>
      <c r="AG22" s="11"/>
      <c r="AH22" s="11"/>
      <c r="AI22" s="10"/>
      <c r="AJ22" s="10"/>
      <c r="AK22" s="10"/>
      <c r="AL22" s="11"/>
      <c r="AM22" s="11"/>
      <c r="AN22" s="11"/>
      <c r="AO22" s="10"/>
      <c r="AP22" s="10"/>
      <c r="AQ22" s="10"/>
      <c r="AR22" s="11"/>
      <c r="AS22" s="11"/>
      <c r="AT22" s="11"/>
      <c r="AU22" s="10"/>
      <c r="AV22" s="10"/>
      <c r="AW22" s="10"/>
      <c r="AX22" s="11"/>
      <c r="AY22" s="11"/>
      <c r="AZ22" s="11"/>
      <c r="BA22" s="10"/>
      <c r="BB22" s="10"/>
      <c r="BC22" s="10"/>
      <c r="BD22" s="11"/>
      <c r="BE22" s="11"/>
      <c r="BF22" s="11"/>
      <c r="BG22" s="10"/>
      <c r="BH22" s="10"/>
      <c r="BI22" s="10"/>
      <c r="BJ22" s="11"/>
      <c r="BK22" s="11"/>
      <c r="BL22" s="11"/>
      <c r="BM22" s="10"/>
      <c r="BN22" s="10"/>
      <c r="BO22" s="10"/>
      <c r="BP22" s="11"/>
      <c r="BQ22" s="11"/>
      <c r="BR22" s="11"/>
      <c r="BS22" s="10"/>
      <c r="BT22" s="10"/>
      <c r="BU22" s="10"/>
      <c r="BV22" s="11"/>
      <c r="BW22" s="11"/>
      <c r="BX22" s="11"/>
      <c r="BY22" s="10"/>
      <c r="BZ22" s="10"/>
      <c r="CA22" s="10"/>
      <c r="CB22" s="11"/>
      <c r="CC22" s="11"/>
      <c r="CD22" s="11"/>
      <c r="DL22" s="221"/>
      <c r="DM22" s="221"/>
      <c r="DN22" s="221"/>
      <c r="DO22" s="221"/>
      <c r="DP22" s="221"/>
      <c r="DQ22" s="221"/>
      <c r="ED22" s="221">
        <f t="shared" si="21"/>
        <v>0</v>
      </c>
      <c r="EG22" s="221">
        <f t="shared" si="51"/>
        <v>0</v>
      </c>
      <c r="EJ22" s="221">
        <f t="shared" si="52"/>
        <v>0</v>
      </c>
      <c r="EM22" s="221">
        <f t="shared" si="53"/>
        <v>0</v>
      </c>
      <c r="EP22" s="221">
        <f t="shared" si="54"/>
        <v>0</v>
      </c>
      <c r="ES22" s="221">
        <f t="shared" si="55"/>
        <v>0</v>
      </c>
      <c r="EV22" s="221">
        <f t="shared" si="56"/>
        <v>0</v>
      </c>
      <c r="EY22" s="221">
        <f t="shared" si="57"/>
        <v>0</v>
      </c>
      <c r="FB22" s="221">
        <f t="shared" si="58"/>
        <v>0</v>
      </c>
      <c r="FE22" s="221">
        <f t="shared" si="59"/>
        <v>0</v>
      </c>
      <c r="FH22" s="221">
        <f t="shared" si="60"/>
        <v>0</v>
      </c>
      <c r="FK22" s="221">
        <f t="shared" si="61"/>
        <v>0</v>
      </c>
      <c r="FN22" s="221">
        <f t="shared" si="62"/>
        <v>0</v>
      </c>
      <c r="FQ22" s="221">
        <f t="shared" si="63"/>
        <v>0</v>
      </c>
      <c r="FT22" s="221">
        <f t="shared" si="64"/>
        <v>0</v>
      </c>
      <c r="FW22" s="221">
        <f t="shared" si="65"/>
        <v>0</v>
      </c>
      <c r="FZ22" s="221">
        <f t="shared" si="66"/>
        <v>0</v>
      </c>
      <c r="GC22" s="221">
        <f t="shared" si="67"/>
        <v>0</v>
      </c>
      <c r="GF22" s="221">
        <f t="shared" si="68"/>
        <v>0</v>
      </c>
      <c r="GI22" s="221">
        <f t="shared" si="69"/>
        <v>0</v>
      </c>
      <c r="GL22" s="221">
        <f t="shared" si="70"/>
        <v>0</v>
      </c>
      <c r="GO22" s="221">
        <f t="shared" si="71"/>
        <v>0</v>
      </c>
      <c r="GR22" s="221">
        <f t="shared" si="72"/>
        <v>0</v>
      </c>
      <c r="GU22" s="221">
        <f t="shared" si="73"/>
        <v>0</v>
      </c>
    </row>
    <row r="23" spans="1:278" ht="26.25">
      <c r="A23" s="43" t="s">
        <v>187</v>
      </c>
      <c r="B23" s="40"/>
      <c r="C23" s="38"/>
      <c r="D23" s="39"/>
      <c r="E23" s="40"/>
      <c r="F23" s="40"/>
      <c r="G23" s="40"/>
      <c r="H23" s="40"/>
      <c r="I23" s="40"/>
      <c r="J23" s="42">
        <f t="shared" si="74"/>
        <v>0</v>
      </c>
      <c r="K23" s="10"/>
      <c r="L23" s="10"/>
      <c r="M23" s="10"/>
      <c r="N23" s="11"/>
      <c r="O23" s="11"/>
      <c r="P23" s="11"/>
      <c r="Q23" s="10"/>
      <c r="R23" s="10"/>
      <c r="S23" s="10"/>
      <c r="T23" s="11"/>
      <c r="U23" s="11"/>
      <c r="V23" s="11"/>
      <c r="W23" s="10"/>
      <c r="X23" s="10"/>
      <c r="Y23" s="10"/>
      <c r="Z23" s="11"/>
      <c r="AA23" s="11"/>
      <c r="AB23" s="11"/>
      <c r="AC23" s="10"/>
      <c r="AD23" s="10"/>
      <c r="AE23" s="10"/>
      <c r="AF23" s="11"/>
      <c r="AG23" s="11"/>
      <c r="AH23" s="11"/>
      <c r="AI23" s="10"/>
      <c r="AJ23" s="10"/>
      <c r="AK23" s="10"/>
      <c r="AL23" s="11"/>
      <c r="AM23" s="11"/>
      <c r="AN23" s="11"/>
      <c r="AO23" s="10"/>
      <c r="AP23" s="10"/>
      <c r="AQ23" s="10"/>
      <c r="AR23" s="11"/>
      <c r="AS23" s="11"/>
      <c r="AT23" s="11"/>
      <c r="AU23" s="10"/>
      <c r="AV23" s="10"/>
      <c r="AW23" s="10"/>
      <c r="AX23" s="11"/>
      <c r="AY23" s="11"/>
      <c r="AZ23" s="11"/>
      <c r="BA23" s="10"/>
      <c r="BB23" s="10"/>
      <c r="BC23" s="10"/>
      <c r="BD23" s="11"/>
      <c r="BE23" s="11"/>
      <c r="BF23" s="11"/>
      <c r="BG23" s="10"/>
      <c r="BH23" s="10"/>
      <c r="BI23" s="10"/>
      <c r="BJ23" s="11"/>
      <c r="BK23" s="11"/>
      <c r="BL23" s="11"/>
      <c r="BM23" s="10"/>
      <c r="BN23" s="10"/>
      <c r="BO23" s="10"/>
      <c r="BP23" s="11"/>
      <c r="BQ23" s="11"/>
      <c r="BR23" s="11"/>
      <c r="BS23" s="10"/>
      <c r="BT23" s="10"/>
      <c r="BU23" s="10"/>
      <c r="BV23" s="11"/>
      <c r="BW23" s="11"/>
      <c r="BX23" s="11"/>
      <c r="BY23" s="10"/>
      <c r="BZ23" s="10"/>
      <c r="CA23" s="10"/>
      <c r="CB23" s="11"/>
      <c r="CC23" s="11"/>
      <c r="CD23" s="11"/>
      <c r="ED23" s="221">
        <f t="shared" si="21"/>
        <v>0</v>
      </c>
      <c r="EG23" s="221">
        <f t="shared" si="51"/>
        <v>0</v>
      </c>
      <c r="EJ23" s="221">
        <f t="shared" si="52"/>
        <v>0</v>
      </c>
      <c r="EM23" s="221">
        <f t="shared" si="53"/>
        <v>0</v>
      </c>
      <c r="EP23" s="221">
        <f t="shared" si="54"/>
        <v>0</v>
      </c>
      <c r="ES23" s="221">
        <f t="shared" si="55"/>
        <v>0</v>
      </c>
      <c r="EV23" s="221">
        <f t="shared" si="56"/>
        <v>0</v>
      </c>
      <c r="EY23" s="221">
        <f t="shared" si="57"/>
        <v>0</v>
      </c>
      <c r="FB23" s="221">
        <f t="shared" si="58"/>
        <v>0</v>
      </c>
      <c r="FE23" s="221">
        <f t="shared" si="59"/>
        <v>0</v>
      </c>
      <c r="FH23" s="221">
        <f t="shared" si="60"/>
        <v>0</v>
      </c>
      <c r="FK23" s="221">
        <f t="shared" si="61"/>
        <v>0</v>
      </c>
      <c r="FN23" s="221">
        <f t="shared" si="62"/>
        <v>0</v>
      </c>
      <c r="FQ23" s="221">
        <f t="shared" si="63"/>
        <v>0</v>
      </c>
      <c r="FT23" s="221">
        <f t="shared" si="64"/>
        <v>0</v>
      </c>
      <c r="FW23" s="221">
        <f t="shared" si="65"/>
        <v>0</v>
      </c>
      <c r="FZ23" s="221">
        <f t="shared" si="66"/>
        <v>0</v>
      </c>
      <c r="GC23" s="221">
        <f t="shared" si="67"/>
        <v>0</v>
      </c>
      <c r="GF23" s="221">
        <f t="shared" si="68"/>
        <v>0</v>
      </c>
      <c r="GI23" s="221">
        <f t="shared" si="69"/>
        <v>0</v>
      </c>
      <c r="GL23" s="221">
        <f t="shared" si="70"/>
        <v>0</v>
      </c>
      <c r="GO23" s="221">
        <f t="shared" si="71"/>
        <v>0</v>
      </c>
      <c r="GR23" s="221">
        <f t="shared" si="72"/>
        <v>0</v>
      </c>
      <c r="GU23" s="221">
        <f t="shared" si="73"/>
        <v>0</v>
      </c>
    </row>
    <row r="24" spans="1:278" ht="26.25">
      <c r="A24" s="43" t="s">
        <v>188</v>
      </c>
      <c r="B24" s="40"/>
      <c r="C24" s="38"/>
      <c r="D24" s="39"/>
      <c r="E24" s="40"/>
      <c r="F24" s="40"/>
      <c r="G24" s="40"/>
      <c r="H24" s="40"/>
      <c r="I24" s="40"/>
      <c r="J24" s="42">
        <f t="shared" si="74"/>
        <v>0</v>
      </c>
      <c r="K24" s="10"/>
      <c r="L24" s="10"/>
      <c r="M24" s="10"/>
      <c r="N24" s="11"/>
      <c r="O24" s="11"/>
      <c r="P24" s="11"/>
      <c r="Q24" s="10"/>
      <c r="R24" s="10"/>
      <c r="S24" s="10"/>
      <c r="T24" s="11"/>
      <c r="U24" s="11"/>
      <c r="V24" s="11"/>
      <c r="W24" s="10"/>
      <c r="X24" s="10"/>
      <c r="Y24" s="10"/>
      <c r="Z24" s="11"/>
      <c r="AA24" s="11"/>
      <c r="AB24" s="11"/>
      <c r="AC24" s="10"/>
      <c r="AD24" s="10"/>
      <c r="AE24" s="10"/>
      <c r="AF24" s="11"/>
      <c r="AG24" s="11"/>
      <c r="AH24" s="11"/>
      <c r="AI24" s="10"/>
      <c r="AJ24" s="10"/>
      <c r="AK24" s="10"/>
      <c r="AL24" s="11"/>
      <c r="AM24" s="11"/>
      <c r="AN24" s="11"/>
      <c r="AO24" s="10"/>
      <c r="AP24" s="10"/>
      <c r="AQ24" s="10"/>
      <c r="AR24" s="11"/>
      <c r="AS24" s="11"/>
      <c r="AT24" s="11"/>
      <c r="AU24" s="10"/>
      <c r="AV24" s="10"/>
      <c r="AW24" s="10"/>
      <c r="AX24" s="11"/>
      <c r="AY24" s="11"/>
      <c r="AZ24" s="11"/>
      <c r="BA24" s="10"/>
      <c r="BB24" s="10"/>
      <c r="BC24" s="10"/>
      <c r="BD24" s="11"/>
      <c r="BE24" s="11"/>
      <c r="BF24" s="11"/>
      <c r="BG24" s="10"/>
      <c r="BH24" s="10"/>
      <c r="BI24" s="10"/>
      <c r="BJ24" s="11"/>
      <c r="BK24" s="11"/>
      <c r="BL24" s="11"/>
      <c r="BM24" s="10"/>
      <c r="BN24" s="10"/>
      <c r="BO24" s="10"/>
      <c r="BP24" s="11"/>
      <c r="BQ24" s="11"/>
      <c r="BR24" s="11"/>
      <c r="BS24" s="10"/>
      <c r="BT24" s="10"/>
      <c r="BU24" s="10"/>
      <c r="BV24" s="11"/>
      <c r="BW24" s="11"/>
      <c r="BX24" s="11"/>
      <c r="BY24" s="10"/>
      <c r="BZ24" s="10"/>
      <c r="CA24" s="10"/>
      <c r="CB24" s="11"/>
      <c r="CC24" s="11"/>
      <c r="CD24" s="11"/>
      <c r="ED24" s="221">
        <f t="shared" si="21"/>
        <v>0</v>
      </c>
      <c r="EG24" s="221">
        <f t="shared" si="51"/>
        <v>0</v>
      </c>
      <c r="EJ24" s="221">
        <f t="shared" si="52"/>
        <v>0</v>
      </c>
      <c r="EM24" s="221">
        <f t="shared" si="53"/>
        <v>0</v>
      </c>
      <c r="EP24" s="221">
        <f t="shared" si="54"/>
        <v>0</v>
      </c>
      <c r="ES24" s="221">
        <f t="shared" si="55"/>
        <v>0</v>
      </c>
      <c r="EV24" s="221">
        <f t="shared" si="56"/>
        <v>0</v>
      </c>
      <c r="EY24" s="221">
        <f t="shared" si="57"/>
        <v>0</v>
      </c>
      <c r="FB24" s="221">
        <f t="shared" si="58"/>
        <v>0</v>
      </c>
      <c r="FE24" s="221">
        <f t="shared" si="59"/>
        <v>0</v>
      </c>
      <c r="FH24" s="221">
        <f t="shared" si="60"/>
        <v>0</v>
      </c>
      <c r="FK24" s="221">
        <f t="shared" si="61"/>
        <v>0</v>
      </c>
      <c r="FN24" s="221">
        <f t="shared" si="62"/>
        <v>0</v>
      </c>
      <c r="FQ24" s="221">
        <f t="shared" si="63"/>
        <v>0</v>
      </c>
      <c r="FT24" s="221">
        <f t="shared" si="64"/>
        <v>0</v>
      </c>
      <c r="FW24" s="221">
        <f t="shared" si="65"/>
        <v>0</v>
      </c>
      <c r="FZ24" s="221">
        <f t="shared" si="66"/>
        <v>0</v>
      </c>
      <c r="GC24" s="221">
        <f t="shared" si="67"/>
        <v>0</v>
      </c>
      <c r="GF24" s="221">
        <f t="shared" si="68"/>
        <v>0</v>
      </c>
      <c r="GI24" s="221">
        <f t="shared" si="69"/>
        <v>0</v>
      </c>
      <c r="GL24" s="221">
        <f t="shared" si="70"/>
        <v>0</v>
      </c>
      <c r="GO24" s="221">
        <f t="shared" si="71"/>
        <v>0</v>
      </c>
      <c r="GR24" s="221">
        <f t="shared" si="72"/>
        <v>0</v>
      </c>
      <c r="GU24" s="221">
        <f t="shared" si="73"/>
        <v>0</v>
      </c>
    </row>
    <row r="25" spans="1:278" ht="26.25">
      <c r="A25" s="43" t="s">
        <v>189</v>
      </c>
      <c r="B25" s="40"/>
      <c r="C25" s="38"/>
      <c r="D25" s="39"/>
      <c r="E25" s="40"/>
      <c r="F25" s="40"/>
      <c r="G25" s="40"/>
      <c r="H25" s="40"/>
      <c r="I25" s="40"/>
      <c r="J25" s="42">
        <f t="shared" si="74"/>
        <v>0</v>
      </c>
      <c r="K25" s="10"/>
      <c r="L25" s="10"/>
      <c r="M25" s="10"/>
      <c r="N25" s="11"/>
      <c r="O25" s="11"/>
      <c r="P25" s="11"/>
      <c r="Q25" s="10"/>
      <c r="R25" s="10"/>
      <c r="S25" s="10"/>
      <c r="T25" s="11"/>
      <c r="U25" s="11"/>
      <c r="V25" s="11"/>
      <c r="W25" s="10"/>
      <c r="X25" s="10"/>
      <c r="Y25" s="10"/>
      <c r="Z25" s="11"/>
      <c r="AA25" s="11"/>
      <c r="AB25" s="11"/>
      <c r="AC25" s="10"/>
      <c r="AD25" s="10"/>
      <c r="AE25" s="10"/>
      <c r="AF25" s="11"/>
      <c r="AG25" s="11"/>
      <c r="AH25" s="11"/>
      <c r="AI25" s="10"/>
      <c r="AJ25" s="10"/>
      <c r="AK25" s="10"/>
      <c r="AL25" s="11"/>
      <c r="AM25" s="11"/>
      <c r="AN25" s="11"/>
      <c r="AO25" s="10"/>
      <c r="AP25" s="10"/>
      <c r="AQ25" s="10"/>
      <c r="AR25" s="11"/>
      <c r="AS25" s="11"/>
      <c r="AT25" s="11"/>
      <c r="AU25" s="10"/>
      <c r="AV25" s="10"/>
      <c r="AW25" s="10"/>
      <c r="AX25" s="11"/>
      <c r="AY25" s="11"/>
      <c r="AZ25" s="11"/>
      <c r="BA25" s="10"/>
      <c r="BB25" s="10"/>
      <c r="BC25" s="10"/>
      <c r="BD25" s="11"/>
      <c r="BE25" s="11"/>
      <c r="BF25" s="11"/>
      <c r="BG25" s="10"/>
      <c r="BH25" s="10"/>
      <c r="BI25" s="10"/>
      <c r="BJ25" s="11"/>
      <c r="BK25" s="11"/>
      <c r="BL25" s="11"/>
      <c r="BM25" s="10"/>
      <c r="BN25" s="10"/>
      <c r="BO25" s="10"/>
      <c r="BP25" s="11"/>
      <c r="BQ25" s="11"/>
      <c r="BR25" s="11"/>
      <c r="BS25" s="10"/>
      <c r="BT25" s="10"/>
      <c r="BU25" s="10"/>
      <c r="BV25" s="11"/>
      <c r="BW25" s="11"/>
      <c r="BX25" s="11"/>
      <c r="BY25" s="10"/>
      <c r="BZ25" s="10"/>
      <c r="CA25" s="10"/>
      <c r="CB25" s="11"/>
      <c r="CC25" s="11"/>
      <c r="CD25" s="11"/>
      <c r="ED25" s="221">
        <f t="shared" si="21"/>
        <v>0</v>
      </c>
      <c r="EG25" s="221">
        <f t="shared" si="51"/>
        <v>0</v>
      </c>
      <c r="EJ25" s="221">
        <f t="shared" si="52"/>
        <v>0</v>
      </c>
      <c r="EM25" s="221">
        <f t="shared" si="53"/>
        <v>0</v>
      </c>
      <c r="EP25" s="221">
        <f t="shared" si="54"/>
        <v>0</v>
      </c>
      <c r="ES25" s="221">
        <f t="shared" si="55"/>
        <v>0</v>
      </c>
      <c r="EV25" s="221">
        <f t="shared" si="56"/>
        <v>0</v>
      </c>
      <c r="EY25" s="221">
        <f t="shared" si="57"/>
        <v>0</v>
      </c>
      <c r="FB25" s="221">
        <f t="shared" si="58"/>
        <v>0</v>
      </c>
      <c r="FE25" s="221">
        <f t="shared" si="59"/>
        <v>0</v>
      </c>
      <c r="FH25" s="221">
        <f t="shared" si="60"/>
        <v>0</v>
      </c>
      <c r="FK25" s="221">
        <f t="shared" si="61"/>
        <v>0</v>
      </c>
      <c r="FN25" s="221">
        <f t="shared" si="62"/>
        <v>0</v>
      </c>
      <c r="FQ25" s="221">
        <f t="shared" si="63"/>
        <v>0</v>
      </c>
      <c r="FT25" s="221">
        <f t="shared" si="64"/>
        <v>0</v>
      </c>
      <c r="FW25" s="221">
        <f t="shared" si="65"/>
        <v>0</v>
      </c>
      <c r="FZ25" s="221">
        <f t="shared" si="66"/>
        <v>0</v>
      </c>
      <c r="GC25" s="221">
        <f t="shared" si="67"/>
        <v>0</v>
      </c>
      <c r="GF25" s="221">
        <f t="shared" si="68"/>
        <v>0</v>
      </c>
      <c r="GI25" s="221">
        <f t="shared" si="69"/>
        <v>0</v>
      </c>
      <c r="GL25" s="221">
        <f t="shared" si="70"/>
        <v>0</v>
      </c>
      <c r="GO25" s="221">
        <f t="shared" si="71"/>
        <v>0</v>
      </c>
      <c r="GR25" s="221">
        <f t="shared" si="72"/>
        <v>0</v>
      </c>
      <c r="GU25" s="221">
        <f t="shared" si="73"/>
        <v>0</v>
      </c>
    </row>
    <row r="26" spans="1:278" ht="26.25">
      <c r="A26" s="43" t="s">
        <v>190</v>
      </c>
      <c r="B26" s="40"/>
      <c r="C26" s="38"/>
      <c r="D26" s="39"/>
      <c r="E26" s="40"/>
      <c r="F26" s="40"/>
      <c r="G26" s="40"/>
      <c r="H26" s="40"/>
      <c r="I26" s="40"/>
      <c r="J26" s="42">
        <f t="shared" si="74"/>
        <v>0</v>
      </c>
      <c r="K26" s="10"/>
      <c r="L26" s="10"/>
      <c r="M26" s="10"/>
      <c r="N26" s="11"/>
      <c r="O26" s="11"/>
      <c r="P26" s="11"/>
      <c r="Q26" s="10"/>
      <c r="R26" s="10"/>
      <c r="S26" s="10"/>
      <c r="T26" s="11"/>
      <c r="U26" s="11"/>
      <c r="V26" s="11"/>
      <c r="W26" s="10"/>
      <c r="X26" s="10"/>
      <c r="Y26" s="10"/>
      <c r="Z26" s="11"/>
      <c r="AA26" s="11"/>
      <c r="AB26" s="11"/>
      <c r="AC26" s="10"/>
      <c r="AD26" s="10"/>
      <c r="AE26" s="10"/>
      <c r="AF26" s="11"/>
      <c r="AG26" s="11"/>
      <c r="AH26" s="11"/>
      <c r="AI26" s="10"/>
      <c r="AJ26" s="10"/>
      <c r="AK26" s="10"/>
      <c r="AL26" s="11"/>
      <c r="AM26" s="11"/>
      <c r="AN26" s="11"/>
      <c r="AO26" s="10"/>
      <c r="AP26" s="10"/>
      <c r="AQ26" s="10"/>
      <c r="AR26" s="11"/>
      <c r="AS26" s="11"/>
      <c r="AT26" s="11"/>
      <c r="AU26" s="10"/>
      <c r="AV26" s="10"/>
      <c r="AW26" s="10"/>
      <c r="AX26" s="11"/>
      <c r="AY26" s="11"/>
      <c r="AZ26" s="11"/>
      <c r="BA26" s="10"/>
      <c r="BB26" s="10"/>
      <c r="BC26" s="10"/>
      <c r="BD26" s="11"/>
      <c r="BE26" s="11"/>
      <c r="BF26" s="11"/>
      <c r="BG26" s="10"/>
      <c r="BH26" s="10"/>
      <c r="BI26" s="10"/>
      <c r="BJ26" s="11"/>
      <c r="BK26" s="11"/>
      <c r="BL26" s="11"/>
      <c r="BM26" s="10"/>
      <c r="BN26" s="10"/>
      <c r="BO26" s="10"/>
      <c r="BP26" s="11"/>
      <c r="BQ26" s="11"/>
      <c r="BR26" s="11"/>
      <c r="BS26" s="10"/>
      <c r="BT26" s="10"/>
      <c r="BU26" s="10"/>
      <c r="BV26" s="11"/>
      <c r="BW26" s="11"/>
      <c r="BX26" s="11"/>
      <c r="BY26" s="10"/>
      <c r="BZ26" s="10"/>
      <c r="CA26" s="10"/>
      <c r="CB26" s="11"/>
      <c r="CC26" s="11"/>
      <c r="CD26" s="11"/>
      <c r="ED26" s="221">
        <f t="shared" si="21"/>
        <v>0</v>
      </c>
      <c r="EG26" s="221">
        <f t="shared" si="51"/>
        <v>0</v>
      </c>
      <c r="EJ26" s="221">
        <f t="shared" si="52"/>
        <v>0</v>
      </c>
      <c r="EM26" s="221">
        <f t="shared" si="53"/>
        <v>0</v>
      </c>
      <c r="EP26" s="221">
        <f t="shared" si="54"/>
        <v>0</v>
      </c>
      <c r="ES26" s="221">
        <f t="shared" si="55"/>
        <v>0</v>
      </c>
      <c r="EV26" s="221">
        <f t="shared" si="56"/>
        <v>0</v>
      </c>
      <c r="EY26" s="221">
        <f t="shared" si="57"/>
        <v>0</v>
      </c>
      <c r="FB26" s="221">
        <f t="shared" si="58"/>
        <v>0</v>
      </c>
      <c r="FE26" s="221">
        <f t="shared" si="59"/>
        <v>0</v>
      </c>
      <c r="FH26" s="221">
        <f t="shared" si="60"/>
        <v>0</v>
      </c>
      <c r="FK26" s="221">
        <f t="shared" si="61"/>
        <v>0</v>
      </c>
      <c r="FN26" s="221">
        <f t="shared" si="62"/>
        <v>0</v>
      </c>
      <c r="FQ26" s="221">
        <f t="shared" si="63"/>
        <v>0</v>
      </c>
      <c r="FT26" s="221">
        <f t="shared" si="64"/>
        <v>0</v>
      </c>
      <c r="FW26" s="221">
        <f t="shared" si="65"/>
        <v>0</v>
      </c>
      <c r="FZ26" s="221">
        <f t="shared" si="66"/>
        <v>0</v>
      </c>
      <c r="GC26" s="221">
        <f t="shared" si="67"/>
        <v>0</v>
      </c>
      <c r="GF26" s="221">
        <f t="shared" si="68"/>
        <v>0</v>
      </c>
      <c r="GI26" s="221">
        <f t="shared" si="69"/>
        <v>0</v>
      </c>
      <c r="GL26" s="221">
        <f t="shared" si="70"/>
        <v>0</v>
      </c>
      <c r="GO26" s="221">
        <f t="shared" si="71"/>
        <v>0</v>
      </c>
      <c r="GR26" s="221">
        <f t="shared" si="72"/>
        <v>0</v>
      </c>
      <c r="GU26" s="221">
        <f t="shared" si="73"/>
        <v>0</v>
      </c>
    </row>
    <row r="27" spans="1:278" ht="26.25">
      <c r="A27" s="43" t="s">
        <v>191</v>
      </c>
      <c r="B27" s="40"/>
      <c r="C27" s="38"/>
      <c r="D27" s="39"/>
      <c r="E27" s="40"/>
      <c r="F27" s="40"/>
      <c r="G27" s="40"/>
      <c r="H27" s="40"/>
      <c r="I27" s="40"/>
      <c r="J27" s="42">
        <f t="shared" si="74"/>
        <v>0</v>
      </c>
      <c r="K27" s="10"/>
      <c r="L27" s="10"/>
      <c r="M27" s="10"/>
      <c r="N27" s="11"/>
      <c r="O27" s="11"/>
      <c r="P27" s="11"/>
      <c r="Q27" s="10"/>
      <c r="R27" s="10"/>
      <c r="S27" s="10"/>
      <c r="T27" s="11"/>
      <c r="U27" s="11"/>
      <c r="V27" s="11"/>
      <c r="W27" s="10"/>
      <c r="X27" s="10"/>
      <c r="Y27" s="10"/>
      <c r="Z27" s="11"/>
      <c r="AA27" s="11"/>
      <c r="AB27" s="11"/>
      <c r="AC27" s="10"/>
      <c r="AD27" s="10"/>
      <c r="AE27" s="10"/>
      <c r="AF27" s="11"/>
      <c r="AG27" s="11"/>
      <c r="AH27" s="11"/>
      <c r="AI27" s="10"/>
      <c r="AJ27" s="10"/>
      <c r="AK27" s="10"/>
      <c r="AL27" s="11"/>
      <c r="AM27" s="11"/>
      <c r="AN27" s="11"/>
      <c r="AO27" s="10"/>
      <c r="AP27" s="10"/>
      <c r="AQ27" s="10"/>
      <c r="AR27" s="11"/>
      <c r="AS27" s="11"/>
      <c r="AT27" s="11"/>
      <c r="AU27" s="10"/>
      <c r="AV27" s="10"/>
      <c r="AW27" s="10"/>
      <c r="AX27" s="11"/>
      <c r="AY27" s="11"/>
      <c r="AZ27" s="11"/>
      <c r="BA27" s="10"/>
      <c r="BB27" s="10"/>
      <c r="BC27" s="10"/>
      <c r="BD27" s="11"/>
      <c r="BE27" s="11"/>
      <c r="BF27" s="11"/>
      <c r="BG27" s="10"/>
      <c r="BH27" s="10"/>
      <c r="BI27" s="10"/>
      <c r="BJ27" s="11"/>
      <c r="BK27" s="11"/>
      <c r="BL27" s="11"/>
      <c r="BM27" s="10"/>
      <c r="BN27" s="10"/>
      <c r="BO27" s="10"/>
      <c r="BP27" s="11"/>
      <c r="BQ27" s="11"/>
      <c r="BR27" s="11"/>
      <c r="BS27" s="10"/>
      <c r="BT27" s="10"/>
      <c r="BU27" s="10"/>
      <c r="BV27" s="11"/>
      <c r="BW27" s="11"/>
      <c r="BX27" s="11"/>
      <c r="BY27" s="10"/>
      <c r="BZ27" s="10"/>
      <c r="CA27" s="10"/>
      <c r="CB27" s="11"/>
      <c r="CC27" s="11"/>
      <c r="CD27" s="11"/>
      <c r="ED27" s="221">
        <f t="shared" si="21"/>
        <v>0</v>
      </c>
      <c r="EG27" s="221">
        <f t="shared" si="51"/>
        <v>0</v>
      </c>
      <c r="EJ27" s="221">
        <f t="shared" si="52"/>
        <v>0</v>
      </c>
      <c r="EM27" s="221">
        <f t="shared" si="53"/>
        <v>0</v>
      </c>
      <c r="EP27" s="221">
        <f t="shared" si="54"/>
        <v>0</v>
      </c>
      <c r="ES27" s="221">
        <f t="shared" si="55"/>
        <v>0</v>
      </c>
      <c r="EV27" s="221">
        <f t="shared" si="56"/>
        <v>0</v>
      </c>
      <c r="EY27" s="221">
        <f t="shared" si="57"/>
        <v>0</v>
      </c>
      <c r="FB27" s="221">
        <f t="shared" si="58"/>
        <v>0</v>
      </c>
      <c r="FE27" s="221">
        <f t="shared" si="59"/>
        <v>0</v>
      </c>
      <c r="FH27" s="221">
        <f t="shared" si="60"/>
        <v>0</v>
      </c>
      <c r="FK27" s="221">
        <f t="shared" si="61"/>
        <v>0</v>
      </c>
      <c r="FN27" s="221">
        <f t="shared" si="62"/>
        <v>0</v>
      </c>
      <c r="FQ27" s="221">
        <f t="shared" si="63"/>
        <v>0</v>
      </c>
      <c r="FT27" s="221">
        <f t="shared" si="64"/>
        <v>0</v>
      </c>
      <c r="FW27" s="221">
        <f t="shared" si="65"/>
        <v>0</v>
      </c>
      <c r="FZ27" s="221">
        <f t="shared" si="66"/>
        <v>0</v>
      </c>
      <c r="GC27" s="221">
        <f t="shared" si="67"/>
        <v>0</v>
      </c>
      <c r="GF27" s="221">
        <f t="shared" si="68"/>
        <v>0</v>
      </c>
      <c r="GI27" s="221">
        <f t="shared" si="69"/>
        <v>0</v>
      </c>
      <c r="GL27" s="221">
        <f t="shared" si="70"/>
        <v>0</v>
      </c>
      <c r="GO27" s="221">
        <f t="shared" si="71"/>
        <v>0</v>
      </c>
      <c r="GR27" s="221">
        <f t="shared" si="72"/>
        <v>0</v>
      </c>
      <c r="GU27" s="221">
        <f t="shared" si="73"/>
        <v>0</v>
      </c>
    </row>
    <row r="28" spans="1:278" ht="26.25">
      <c r="A28" s="43" t="s">
        <v>192</v>
      </c>
      <c r="B28" s="40"/>
      <c r="C28" s="38"/>
      <c r="D28" s="39"/>
      <c r="E28" s="40"/>
      <c r="F28" s="40"/>
      <c r="G28" s="40"/>
      <c r="H28" s="40"/>
      <c r="I28" s="40"/>
      <c r="J28" s="42">
        <f t="shared" si="74"/>
        <v>0</v>
      </c>
      <c r="K28" s="10"/>
      <c r="L28" s="10"/>
      <c r="M28" s="10"/>
      <c r="N28" s="11"/>
      <c r="O28" s="11"/>
      <c r="P28" s="11"/>
      <c r="Q28" s="10"/>
      <c r="R28" s="10"/>
      <c r="S28" s="10"/>
      <c r="T28" s="11"/>
      <c r="U28" s="11"/>
      <c r="V28" s="11"/>
      <c r="W28" s="10"/>
      <c r="X28" s="10"/>
      <c r="Y28" s="10"/>
      <c r="Z28" s="11"/>
      <c r="AA28" s="11"/>
      <c r="AB28" s="11"/>
      <c r="AC28" s="10"/>
      <c r="AD28" s="10"/>
      <c r="AE28" s="10"/>
      <c r="AF28" s="11"/>
      <c r="AG28" s="11"/>
      <c r="AH28" s="11"/>
      <c r="AI28" s="10"/>
      <c r="AJ28" s="10"/>
      <c r="AK28" s="10"/>
      <c r="AL28" s="11"/>
      <c r="AM28" s="11"/>
      <c r="AN28" s="11"/>
      <c r="AO28" s="10"/>
      <c r="AP28" s="10"/>
      <c r="AQ28" s="10"/>
      <c r="AR28" s="11"/>
      <c r="AS28" s="11"/>
      <c r="AT28" s="11"/>
      <c r="AU28" s="10"/>
      <c r="AV28" s="10"/>
      <c r="AW28" s="10"/>
      <c r="AX28" s="11"/>
      <c r="AY28" s="11"/>
      <c r="AZ28" s="11"/>
      <c r="BA28" s="10"/>
      <c r="BB28" s="10"/>
      <c r="BC28" s="10"/>
      <c r="BD28" s="11"/>
      <c r="BE28" s="11"/>
      <c r="BF28" s="11"/>
      <c r="BG28" s="10"/>
      <c r="BH28" s="10"/>
      <c r="BI28" s="10"/>
      <c r="BJ28" s="11"/>
      <c r="BK28" s="11"/>
      <c r="BL28" s="11"/>
      <c r="BM28" s="10"/>
      <c r="BN28" s="10"/>
      <c r="BO28" s="10"/>
      <c r="BP28" s="11"/>
      <c r="BQ28" s="11"/>
      <c r="BR28" s="11"/>
      <c r="BS28" s="10"/>
      <c r="BT28" s="10"/>
      <c r="BU28" s="10"/>
      <c r="BV28" s="11"/>
      <c r="BW28" s="11"/>
      <c r="BX28" s="11"/>
      <c r="BY28" s="10"/>
      <c r="BZ28" s="10"/>
      <c r="CA28" s="10"/>
      <c r="CB28" s="11"/>
      <c r="CC28" s="11"/>
      <c r="CD28" s="11"/>
      <c r="ED28" s="221">
        <f t="shared" si="21"/>
        <v>0</v>
      </c>
      <c r="EG28" s="221">
        <f t="shared" si="51"/>
        <v>0</v>
      </c>
      <c r="EJ28" s="221">
        <f t="shared" si="52"/>
        <v>0</v>
      </c>
      <c r="EM28" s="221">
        <f t="shared" si="53"/>
        <v>0</v>
      </c>
      <c r="EP28" s="221">
        <f t="shared" si="54"/>
        <v>0</v>
      </c>
      <c r="ES28" s="221">
        <f t="shared" si="55"/>
        <v>0</v>
      </c>
      <c r="EV28" s="221">
        <f t="shared" si="56"/>
        <v>0</v>
      </c>
      <c r="EY28" s="221">
        <f t="shared" si="57"/>
        <v>0</v>
      </c>
      <c r="FB28" s="221">
        <f t="shared" si="58"/>
        <v>0</v>
      </c>
      <c r="FE28" s="221">
        <f t="shared" si="59"/>
        <v>0</v>
      </c>
      <c r="FH28" s="221">
        <f t="shared" si="60"/>
        <v>0</v>
      </c>
      <c r="FK28" s="221">
        <f t="shared" si="61"/>
        <v>0</v>
      </c>
      <c r="FN28" s="221">
        <f t="shared" si="62"/>
        <v>0</v>
      </c>
      <c r="FQ28" s="221">
        <f t="shared" si="63"/>
        <v>0</v>
      </c>
      <c r="FT28" s="221">
        <f t="shared" si="64"/>
        <v>0</v>
      </c>
      <c r="FW28" s="221">
        <f t="shared" si="65"/>
        <v>0</v>
      </c>
      <c r="FZ28" s="221">
        <f t="shared" si="66"/>
        <v>0</v>
      </c>
      <c r="GC28" s="221">
        <f t="shared" si="67"/>
        <v>0</v>
      </c>
      <c r="GF28" s="221">
        <f t="shared" si="68"/>
        <v>0</v>
      </c>
      <c r="GI28" s="221">
        <f t="shared" si="69"/>
        <v>0</v>
      </c>
      <c r="GL28" s="221">
        <f t="shared" si="70"/>
        <v>0</v>
      </c>
      <c r="GO28" s="221">
        <f t="shared" si="71"/>
        <v>0</v>
      </c>
      <c r="GR28" s="221">
        <f t="shared" si="72"/>
        <v>0</v>
      </c>
      <c r="GU28" s="221">
        <f t="shared" si="73"/>
        <v>0</v>
      </c>
    </row>
    <row r="29" spans="1:278" ht="26.25">
      <c r="A29" s="43" t="s">
        <v>193</v>
      </c>
      <c r="B29" s="40"/>
      <c r="C29" s="38"/>
      <c r="D29" s="39"/>
      <c r="E29" s="40"/>
      <c r="F29" s="40"/>
      <c r="G29" s="40"/>
      <c r="H29" s="40"/>
      <c r="I29" s="40"/>
      <c r="J29" s="41">
        <f t="shared" si="74"/>
        <v>0</v>
      </c>
      <c r="K29" s="10"/>
      <c r="L29" s="10"/>
      <c r="M29" s="10"/>
      <c r="N29" s="11"/>
      <c r="O29" s="11"/>
      <c r="P29" s="11"/>
      <c r="Q29" s="10"/>
      <c r="R29" s="10"/>
      <c r="S29" s="10"/>
      <c r="T29" s="11"/>
      <c r="U29" s="11"/>
      <c r="V29" s="11"/>
      <c r="W29" s="10"/>
      <c r="X29" s="10"/>
      <c r="Y29" s="10"/>
      <c r="Z29" s="11"/>
      <c r="AA29" s="11"/>
      <c r="AB29" s="11"/>
      <c r="AC29" s="10"/>
      <c r="AD29" s="10"/>
      <c r="AE29" s="10"/>
      <c r="AF29" s="11"/>
      <c r="AG29" s="11"/>
      <c r="AH29" s="11"/>
      <c r="AI29" s="10"/>
      <c r="AJ29" s="10"/>
      <c r="AK29" s="10"/>
      <c r="AL29" s="11"/>
      <c r="AM29" s="11"/>
      <c r="AN29" s="11"/>
      <c r="AO29" s="10"/>
      <c r="AP29" s="10"/>
      <c r="AQ29" s="10"/>
      <c r="AR29" s="11"/>
      <c r="AS29" s="11"/>
      <c r="AT29" s="11"/>
      <c r="AU29" s="10"/>
      <c r="AV29" s="10"/>
      <c r="AW29" s="10"/>
      <c r="AX29" s="11"/>
      <c r="AY29" s="11"/>
      <c r="AZ29" s="11"/>
      <c r="BA29" s="10"/>
      <c r="BB29" s="10"/>
      <c r="BC29" s="10"/>
      <c r="BD29" s="11"/>
      <c r="BE29" s="11"/>
      <c r="BF29" s="11"/>
      <c r="BG29" s="10"/>
      <c r="BH29" s="10"/>
      <c r="BI29" s="10"/>
      <c r="BJ29" s="11"/>
      <c r="BK29" s="11"/>
      <c r="BL29" s="11"/>
      <c r="BM29" s="10"/>
      <c r="BN29" s="10"/>
      <c r="BO29" s="10"/>
      <c r="BP29" s="11"/>
      <c r="BQ29" s="11"/>
      <c r="BR29" s="11"/>
      <c r="BS29" s="10"/>
      <c r="BT29" s="10"/>
      <c r="BU29" s="10"/>
      <c r="BV29" s="11"/>
      <c r="BW29" s="11"/>
      <c r="BX29" s="11"/>
      <c r="BY29" s="10"/>
      <c r="BZ29" s="10"/>
      <c r="CA29" s="10"/>
      <c r="CB29" s="11"/>
      <c r="CC29" s="11"/>
      <c r="CD29" s="11"/>
      <c r="ED29" s="221">
        <f t="shared" si="21"/>
        <v>0</v>
      </c>
      <c r="EG29" s="221">
        <f t="shared" si="51"/>
        <v>0</v>
      </c>
      <c r="EJ29" s="221">
        <f t="shared" si="52"/>
        <v>0</v>
      </c>
      <c r="EM29" s="221">
        <f t="shared" si="53"/>
        <v>0</v>
      </c>
      <c r="EP29" s="221">
        <f t="shared" si="54"/>
        <v>0</v>
      </c>
      <c r="ES29" s="221">
        <f t="shared" si="55"/>
        <v>0</v>
      </c>
      <c r="EV29" s="221">
        <f t="shared" si="56"/>
        <v>0</v>
      </c>
      <c r="EY29" s="221">
        <f t="shared" si="57"/>
        <v>0</v>
      </c>
      <c r="FB29" s="221">
        <f t="shared" si="58"/>
        <v>0</v>
      </c>
      <c r="FE29" s="221">
        <f t="shared" si="59"/>
        <v>0</v>
      </c>
      <c r="FH29" s="221">
        <f t="shared" si="60"/>
        <v>0</v>
      </c>
      <c r="FK29" s="221">
        <f t="shared" si="61"/>
        <v>0</v>
      </c>
      <c r="FN29" s="221">
        <f t="shared" si="62"/>
        <v>0</v>
      </c>
      <c r="FQ29" s="221">
        <f t="shared" si="63"/>
        <v>0</v>
      </c>
      <c r="FT29" s="221">
        <f t="shared" si="64"/>
        <v>0</v>
      </c>
      <c r="FW29" s="221">
        <f t="shared" si="65"/>
        <v>0</v>
      </c>
      <c r="FZ29" s="221">
        <f t="shared" si="66"/>
        <v>0</v>
      </c>
      <c r="GC29" s="221">
        <f t="shared" si="67"/>
        <v>0</v>
      </c>
      <c r="GF29" s="221">
        <f t="shared" si="68"/>
        <v>0</v>
      </c>
      <c r="GI29" s="221">
        <f t="shared" si="69"/>
        <v>0</v>
      </c>
      <c r="GL29" s="221">
        <f t="shared" si="70"/>
        <v>0</v>
      </c>
      <c r="GO29" s="221">
        <f t="shared" si="71"/>
        <v>0</v>
      </c>
      <c r="GR29" s="221">
        <f t="shared" si="72"/>
        <v>0</v>
      </c>
      <c r="GU29" s="221">
        <f t="shared" si="73"/>
        <v>0</v>
      </c>
    </row>
    <row r="30" spans="1:278" ht="26.25">
      <c r="A30" s="43" t="s">
        <v>194</v>
      </c>
      <c r="B30" s="40"/>
      <c r="C30" s="38"/>
      <c r="D30" s="39"/>
      <c r="E30" s="40"/>
      <c r="F30" s="40"/>
      <c r="G30" s="40"/>
      <c r="H30" s="40"/>
      <c r="I30" s="40"/>
      <c r="J30" s="41">
        <f t="shared" si="74"/>
        <v>0</v>
      </c>
      <c r="K30" s="10"/>
      <c r="L30" s="10"/>
      <c r="M30" s="10"/>
      <c r="N30" s="11"/>
      <c r="O30" s="11"/>
      <c r="P30" s="11"/>
      <c r="Q30" s="10"/>
      <c r="R30" s="10"/>
      <c r="S30" s="10"/>
      <c r="T30" s="11"/>
      <c r="U30" s="11"/>
      <c r="V30" s="11"/>
      <c r="W30" s="10"/>
      <c r="X30" s="10"/>
      <c r="Y30" s="10"/>
      <c r="Z30" s="11"/>
      <c r="AA30" s="11"/>
      <c r="AB30" s="11"/>
      <c r="AC30" s="10"/>
      <c r="AD30" s="10"/>
      <c r="AE30" s="10"/>
      <c r="AF30" s="11"/>
      <c r="AG30" s="11"/>
      <c r="AH30" s="11"/>
      <c r="AI30" s="10"/>
      <c r="AJ30" s="10"/>
      <c r="AK30" s="10"/>
      <c r="AL30" s="11"/>
      <c r="AM30" s="11"/>
      <c r="AN30" s="11"/>
      <c r="AO30" s="10"/>
      <c r="AP30" s="10"/>
      <c r="AQ30" s="10"/>
      <c r="AR30" s="11"/>
      <c r="AS30" s="11"/>
      <c r="AT30" s="11"/>
      <c r="AU30" s="10"/>
      <c r="AV30" s="10"/>
      <c r="AW30" s="10"/>
      <c r="AX30" s="11"/>
      <c r="AY30" s="11"/>
      <c r="AZ30" s="11"/>
      <c r="BA30" s="10"/>
      <c r="BB30" s="10"/>
      <c r="BC30" s="10"/>
      <c r="BD30" s="11"/>
      <c r="BE30" s="11"/>
      <c r="BF30" s="11"/>
      <c r="BG30" s="10"/>
      <c r="BH30" s="10"/>
      <c r="BI30" s="10"/>
      <c r="BJ30" s="11"/>
      <c r="BK30" s="11"/>
      <c r="BL30" s="11"/>
      <c r="BM30" s="10"/>
      <c r="BN30" s="10"/>
      <c r="BO30" s="10"/>
      <c r="BP30" s="11"/>
      <c r="BQ30" s="11"/>
      <c r="BR30" s="11"/>
      <c r="BS30" s="10"/>
      <c r="BT30" s="10"/>
      <c r="BU30" s="10"/>
      <c r="BV30" s="11"/>
      <c r="BW30" s="11"/>
      <c r="BX30" s="11"/>
      <c r="BY30" s="10"/>
      <c r="BZ30" s="10"/>
      <c r="CA30" s="10"/>
      <c r="CB30" s="11"/>
      <c r="CC30" s="11"/>
      <c r="CD30" s="11"/>
      <c r="ED30" s="221">
        <f t="shared" si="21"/>
        <v>0</v>
      </c>
      <c r="EG30" s="221">
        <f t="shared" si="51"/>
        <v>0</v>
      </c>
      <c r="EJ30" s="221">
        <f t="shared" si="52"/>
        <v>0</v>
      </c>
      <c r="EM30" s="221">
        <f t="shared" si="53"/>
        <v>0</v>
      </c>
      <c r="EP30" s="221">
        <f t="shared" si="54"/>
        <v>0</v>
      </c>
      <c r="ES30" s="221">
        <f t="shared" si="55"/>
        <v>0</v>
      </c>
      <c r="EV30" s="221">
        <f t="shared" si="56"/>
        <v>0</v>
      </c>
      <c r="EY30" s="221">
        <f t="shared" si="57"/>
        <v>0</v>
      </c>
      <c r="FB30" s="221">
        <f t="shared" si="58"/>
        <v>0</v>
      </c>
      <c r="FE30" s="221">
        <f t="shared" si="59"/>
        <v>0</v>
      </c>
      <c r="FH30" s="221">
        <f t="shared" si="60"/>
        <v>0</v>
      </c>
      <c r="FK30" s="221">
        <f t="shared" si="61"/>
        <v>0</v>
      </c>
      <c r="FN30" s="221">
        <f t="shared" si="62"/>
        <v>0</v>
      </c>
      <c r="FQ30" s="221">
        <f t="shared" si="63"/>
        <v>0</v>
      </c>
      <c r="FT30" s="221">
        <f t="shared" si="64"/>
        <v>0</v>
      </c>
      <c r="FW30" s="221">
        <f t="shared" si="65"/>
        <v>0</v>
      </c>
      <c r="FZ30" s="221">
        <f t="shared" si="66"/>
        <v>0</v>
      </c>
      <c r="GC30" s="221">
        <f t="shared" si="67"/>
        <v>0</v>
      </c>
      <c r="GF30" s="221">
        <f t="shared" si="68"/>
        <v>0</v>
      </c>
      <c r="GI30" s="221">
        <f t="shared" si="69"/>
        <v>0</v>
      </c>
      <c r="GL30" s="221">
        <f t="shared" si="70"/>
        <v>0</v>
      </c>
      <c r="GO30" s="221">
        <f t="shared" si="71"/>
        <v>0</v>
      </c>
      <c r="GR30" s="221">
        <f t="shared" si="72"/>
        <v>0</v>
      </c>
      <c r="GU30" s="221">
        <f t="shared" si="73"/>
        <v>0</v>
      </c>
    </row>
    <row r="31" spans="1:278" ht="26.25">
      <c r="A31" s="43" t="s">
        <v>195</v>
      </c>
      <c r="B31" s="40"/>
      <c r="C31" s="38"/>
      <c r="D31" s="39"/>
      <c r="E31" s="40"/>
      <c r="F31" s="40"/>
      <c r="G31" s="40"/>
      <c r="H31" s="40"/>
      <c r="I31" s="40"/>
      <c r="J31" s="41">
        <f t="shared" si="74"/>
        <v>0</v>
      </c>
      <c r="K31" s="10"/>
      <c r="L31" s="10"/>
      <c r="M31" s="10"/>
      <c r="N31" s="11"/>
      <c r="O31" s="11"/>
      <c r="P31" s="11"/>
      <c r="Q31" s="10"/>
      <c r="R31" s="10"/>
      <c r="S31" s="10"/>
      <c r="T31" s="11"/>
      <c r="U31" s="11"/>
      <c r="V31" s="11"/>
      <c r="W31" s="10"/>
      <c r="X31" s="10"/>
      <c r="Y31" s="10"/>
      <c r="Z31" s="11"/>
      <c r="AA31" s="11"/>
      <c r="AB31" s="11"/>
      <c r="AC31" s="10"/>
      <c r="AD31" s="10"/>
      <c r="AE31" s="10"/>
      <c r="AF31" s="11"/>
      <c r="AG31" s="11"/>
      <c r="AH31" s="11"/>
      <c r="AI31" s="10"/>
      <c r="AJ31" s="10"/>
      <c r="AK31" s="10"/>
      <c r="AL31" s="11"/>
      <c r="AM31" s="11"/>
      <c r="AN31" s="11"/>
      <c r="AO31" s="10"/>
      <c r="AP31" s="10"/>
      <c r="AQ31" s="10"/>
      <c r="AR31" s="11"/>
      <c r="AS31" s="11"/>
      <c r="AT31" s="11"/>
      <c r="AU31" s="10"/>
      <c r="AV31" s="10"/>
      <c r="AW31" s="10"/>
      <c r="AX31" s="11"/>
      <c r="AY31" s="11"/>
      <c r="AZ31" s="11"/>
      <c r="BA31" s="10"/>
      <c r="BB31" s="10"/>
      <c r="BC31" s="10"/>
      <c r="BD31" s="11"/>
      <c r="BE31" s="11"/>
      <c r="BF31" s="11"/>
      <c r="BG31" s="10"/>
      <c r="BH31" s="10"/>
      <c r="BI31" s="10"/>
      <c r="BJ31" s="11"/>
      <c r="BK31" s="11"/>
      <c r="BL31" s="11"/>
      <c r="BM31" s="10"/>
      <c r="BN31" s="10"/>
      <c r="BO31" s="10"/>
      <c r="BP31" s="11"/>
      <c r="BQ31" s="11"/>
      <c r="BR31" s="11"/>
      <c r="BS31" s="10"/>
      <c r="BT31" s="10"/>
      <c r="BU31" s="10"/>
      <c r="BV31" s="11"/>
      <c r="BW31" s="11"/>
      <c r="BX31" s="11"/>
      <c r="BY31" s="10"/>
      <c r="BZ31" s="10"/>
      <c r="CA31" s="10"/>
      <c r="CB31" s="11"/>
      <c r="CC31" s="11"/>
      <c r="CD31" s="11"/>
      <c r="ED31" s="221">
        <f t="shared" si="21"/>
        <v>0</v>
      </c>
      <c r="EG31" s="221">
        <f t="shared" si="51"/>
        <v>0</v>
      </c>
      <c r="EJ31" s="221">
        <f t="shared" si="52"/>
        <v>0</v>
      </c>
      <c r="EM31" s="221">
        <f t="shared" si="53"/>
        <v>0</v>
      </c>
      <c r="EP31" s="221">
        <f t="shared" si="54"/>
        <v>0</v>
      </c>
      <c r="ES31" s="221">
        <f t="shared" si="55"/>
        <v>0</v>
      </c>
      <c r="EV31" s="221">
        <f t="shared" si="56"/>
        <v>0</v>
      </c>
      <c r="EY31" s="221">
        <f t="shared" si="57"/>
        <v>0</v>
      </c>
      <c r="FB31" s="221">
        <f t="shared" si="58"/>
        <v>0</v>
      </c>
      <c r="FE31" s="221">
        <f t="shared" si="59"/>
        <v>0</v>
      </c>
      <c r="FH31" s="221">
        <f t="shared" si="60"/>
        <v>0</v>
      </c>
      <c r="FK31" s="221">
        <f t="shared" si="61"/>
        <v>0</v>
      </c>
      <c r="FN31" s="221">
        <f t="shared" si="62"/>
        <v>0</v>
      </c>
      <c r="FQ31" s="221">
        <f t="shared" si="63"/>
        <v>0</v>
      </c>
      <c r="FT31" s="221">
        <f t="shared" si="64"/>
        <v>0</v>
      </c>
      <c r="FW31" s="221">
        <f t="shared" si="65"/>
        <v>0</v>
      </c>
      <c r="FZ31" s="221">
        <f t="shared" si="66"/>
        <v>0</v>
      </c>
      <c r="GC31" s="221">
        <f t="shared" si="67"/>
        <v>0</v>
      </c>
      <c r="GF31" s="221">
        <f t="shared" si="68"/>
        <v>0</v>
      </c>
      <c r="GI31" s="221">
        <f t="shared" si="69"/>
        <v>0</v>
      </c>
      <c r="GL31" s="221">
        <f t="shared" si="70"/>
        <v>0</v>
      </c>
      <c r="GO31" s="221">
        <f t="shared" si="71"/>
        <v>0</v>
      </c>
      <c r="GR31" s="221">
        <f t="shared" si="72"/>
        <v>0</v>
      </c>
      <c r="GU31" s="221">
        <f t="shared" si="73"/>
        <v>0</v>
      </c>
    </row>
    <row r="32" spans="1:278" ht="26.25">
      <c r="A32" s="43" t="s">
        <v>196</v>
      </c>
      <c r="B32" s="40"/>
      <c r="C32" s="38"/>
      <c r="D32" s="39"/>
      <c r="E32" s="40"/>
      <c r="F32" s="40"/>
      <c r="G32" s="40"/>
      <c r="H32" s="40"/>
      <c r="I32" s="40"/>
      <c r="J32" s="41">
        <f t="shared" si="74"/>
        <v>0</v>
      </c>
      <c r="K32" s="10"/>
      <c r="L32" s="10"/>
      <c r="M32" s="10"/>
      <c r="N32" s="11"/>
      <c r="O32" s="11"/>
      <c r="P32" s="11"/>
      <c r="Q32" s="10"/>
      <c r="R32" s="10"/>
      <c r="S32" s="10"/>
      <c r="T32" s="11"/>
      <c r="U32" s="11"/>
      <c r="V32" s="11"/>
      <c r="W32" s="10"/>
      <c r="X32" s="10"/>
      <c r="Y32" s="10"/>
      <c r="Z32" s="11"/>
      <c r="AA32" s="11"/>
      <c r="AB32" s="11"/>
      <c r="AC32" s="10"/>
      <c r="AD32" s="10"/>
      <c r="AE32" s="10"/>
      <c r="AF32" s="11"/>
      <c r="AG32" s="11"/>
      <c r="AH32" s="11"/>
      <c r="AI32" s="10"/>
      <c r="AJ32" s="10"/>
      <c r="AK32" s="10"/>
      <c r="AL32" s="11"/>
      <c r="AM32" s="11"/>
      <c r="AN32" s="11"/>
      <c r="AO32" s="10"/>
      <c r="AP32" s="10"/>
      <c r="AQ32" s="10"/>
      <c r="AR32" s="11"/>
      <c r="AS32" s="11"/>
      <c r="AT32" s="11"/>
      <c r="AU32" s="10"/>
      <c r="AV32" s="10"/>
      <c r="AW32" s="10"/>
      <c r="AX32" s="11"/>
      <c r="AY32" s="11"/>
      <c r="AZ32" s="11"/>
      <c r="BA32" s="10"/>
      <c r="BB32" s="10"/>
      <c r="BC32" s="10"/>
      <c r="BD32" s="11"/>
      <c r="BE32" s="11"/>
      <c r="BF32" s="11"/>
      <c r="BG32" s="10"/>
      <c r="BH32" s="10"/>
      <c r="BI32" s="10"/>
      <c r="BJ32" s="11"/>
      <c r="BK32" s="11"/>
      <c r="BL32" s="11"/>
      <c r="BM32" s="10"/>
      <c r="BN32" s="10"/>
      <c r="BO32" s="10"/>
      <c r="BP32" s="11"/>
      <c r="BQ32" s="11"/>
      <c r="BR32" s="11"/>
      <c r="BS32" s="10"/>
      <c r="BT32" s="10"/>
      <c r="BU32" s="10"/>
      <c r="BV32" s="11"/>
      <c r="BW32" s="11"/>
      <c r="BX32" s="11"/>
      <c r="BY32" s="10"/>
      <c r="BZ32" s="10"/>
      <c r="CA32" s="10"/>
      <c r="CB32" s="11"/>
      <c r="CC32" s="11"/>
      <c r="CD32" s="11"/>
      <c r="ED32" s="221">
        <f t="shared" si="21"/>
        <v>0</v>
      </c>
      <c r="EG32" s="221">
        <f t="shared" si="51"/>
        <v>0</v>
      </c>
      <c r="EJ32" s="221">
        <f t="shared" si="52"/>
        <v>0</v>
      </c>
      <c r="EM32" s="221">
        <f t="shared" si="53"/>
        <v>0</v>
      </c>
      <c r="EP32" s="221">
        <f t="shared" si="54"/>
        <v>0</v>
      </c>
      <c r="ES32" s="221">
        <f t="shared" si="55"/>
        <v>0</v>
      </c>
      <c r="EV32" s="221">
        <f t="shared" si="56"/>
        <v>0</v>
      </c>
      <c r="EY32" s="221">
        <f t="shared" si="57"/>
        <v>0</v>
      </c>
      <c r="FB32" s="221">
        <f t="shared" si="58"/>
        <v>0</v>
      </c>
      <c r="FE32" s="221">
        <f t="shared" si="59"/>
        <v>0</v>
      </c>
      <c r="FH32" s="221">
        <f t="shared" si="60"/>
        <v>0</v>
      </c>
      <c r="FK32" s="221">
        <f t="shared" si="61"/>
        <v>0</v>
      </c>
      <c r="FN32" s="221">
        <f t="shared" si="62"/>
        <v>0</v>
      </c>
      <c r="FQ32" s="221">
        <f t="shared" si="63"/>
        <v>0</v>
      </c>
      <c r="FT32" s="221">
        <f t="shared" si="64"/>
        <v>0</v>
      </c>
      <c r="FW32" s="221">
        <f t="shared" si="65"/>
        <v>0</v>
      </c>
      <c r="FZ32" s="221">
        <f t="shared" si="66"/>
        <v>0</v>
      </c>
      <c r="GC32" s="221">
        <f t="shared" si="67"/>
        <v>0</v>
      </c>
      <c r="GF32" s="221">
        <f t="shared" si="68"/>
        <v>0</v>
      </c>
      <c r="GI32" s="221">
        <f t="shared" si="69"/>
        <v>0</v>
      </c>
      <c r="GL32" s="221">
        <f t="shared" si="70"/>
        <v>0</v>
      </c>
      <c r="GO32" s="221">
        <f t="shared" si="71"/>
        <v>0</v>
      </c>
      <c r="GR32" s="221">
        <f t="shared" si="72"/>
        <v>0</v>
      </c>
      <c r="GU32" s="221">
        <f t="shared" si="73"/>
        <v>0</v>
      </c>
    </row>
    <row r="33" spans="1:203" ht="26.25">
      <c r="A33" s="43" t="s">
        <v>197</v>
      </c>
      <c r="B33" s="40"/>
      <c r="C33" s="38"/>
      <c r="D33" s="39"/>
      <c r="E33" s="40"/>
      <c r="F33" s="40"/>
      <c r="G33" s="40"/>
      <c r="H33" s="40"/>
      <c r="I33" s="40"/>
      <c r="J33" s="41">
        <f t="shared" ref="J33:J56" si="75">IFERROR(SUM(B33:I33),"")</f>
        <v>0</v>
      </c>
      <c r="K33" s="10"/>
      <c r="L33" s="10"/>
      <c r="M33" s="10"/>
      <c r="N33" s="11"/>
      <c r="O33" s="11"/>
      <c r="P33" s="11"/>
      <c r="Q33" s="10"/>
      <c r="R33" s="10"/>
      <c r="S33" s="10"/>
      <c r="T33" s="11"/>
      <c r="U33" s="11"/>
      <c r="V33" s="11"/>
      <c r="W33" s="10"/>
      <c r="X33" s="10"/>
      <c r="Y33" s="10"/>
      <c r="Z33" s="11"/>
      <c r="AA33" s="11"/>
      <c r="AB33" s="11"/>
      <c r="AC33" s="10"/>
      <c r="AD33" s="10"/>
      <c r="AE33" s="10"/>
      <c r="AF33" s="11"/>
      <c r="AG33" s="11"/>
      <c r="AH33" s="11"/>
      <c r="AI33" s="10"/>
      <c r="AJ33" s="10"/>
      <c r="AK33" s="10"/>
      <c r="AL33" s="11"/>
      <c r="AM33" s="11"/>
      <c r="AN33" s="11"/>
      <c r="AO33" s="10"/>
      <c r="AP33" s="10"/>
      <c r="AQ33" s="10"/>
      <c r="AR33" s="11"/>
      <c r="AS33" s="11"/>
      <c r="AT33" s="11"/>
      <c r="AU33" s="10"/>
      <c r="AV33" s="10"/>
      <c r="AW33" s="10"/>
      <c r="AX33" s="11"/>
      <c r="AY33" s="11"/>
      <c r="AZ33" s="11"/>
      <c r="BA33" s="10"/>
      <c r="BB33" s="10"/>
      <c r="BC33" s="10"/>
      <c r="BD33" s="11"/>
      <c r="BE33" s="11"/>
      <c r="BF33" s="11"/>
      <c r="BG33" s="10"/>
      <c r="BH33" s="10"/>
      <c r="BI33" s="10"/>
      <c r="BJ33" s="11"/>
      <c r="BK33" s="11"/>
      <c r="BL33" s="11"/>
      <c r="BM33" s="10"/>
      <c r="BN33" s="10"/>
      <c r="BO33" s="10"/>
      <c r="BP33" s="11"/>
      <c r="BQ33" s="11"/>
      <c r="BR33" s="11"/>
      <c r="BS33" s="10"/>
      <c r="BT33" s="10"/>
      <c r="BU33" s="10"/>
      <c r="BV33" s="11"/>
      <c r="BW33" s="11"/>
      <c r="BX33" s="11"/>
      <c r="BY33" s="10"/>
      <c r="BZ33" s="10"/>
      <c r="CA33" s="10"/>
      <c r="CB33" s="11"/>
      <c r="CC33" s="11"/>
      <c r="CD33" s="11"/>
      <c r="ED33" s="221">
        <f t="shared" si="21"/>
        <v>0</v>
      </c>
      <c r="EG33" s="221">
        <f t="shared" si="51"/>
        <v>0</v>
      </c>
      <c r="EJ33" s="221">
        <f t="shared" si="52"/>
        <v>0</v>
      </c>
      <c r="EM33" s="221">
        <f t="shared" si="53"/>
        <v>0</v>
      </c>
      <c r="EP33" s="221">
        <f t="shared" si="54"/>
        <v>0</v>
      </c>
      <c r="ES33" s="221">
        <f t="shared" si="55"/>
        <v>0</v>
      </c>
      <c r="EV33" s="221">
        <f t="shared" si="56"/>
        <v>0</v>
      </c>
      <c r="EY33" s="221">
        <f t="shared" si="57"/>
        <v>0</v>
      </c>
      <c r="FB33" s="221">
        <f t="shared" si="58"/>
        <v>0</v>
      </c>
      <c r="FE33" s="221">
        <f t="shared" si="59"/>
        <v>0</v>
      </c>
      <c r="FH33" s="221">
        <f t="shared" si="60"/>
        <v>0</v>
      </c>
      <c r="FK33" s="221">
        <f t="shared" si="61"/>
        <v>0</v>
      </c>
      <c r="FN33" s="221">
        <f t="shared" si="62"/>
        <v>0</v>
      </c>
      <c r="FQ33" s="221">
        <f t="shared" si="63"/>
        <v>0</v>
      </c>
      <c r="FT33" s="221">
        <f t="shared" si="64"/>
        <v>0</v>
      </c>
      <c r="FW33" s="221">
        <f t="shared" si="65"/>
        <v>0</v>
      </c>
      <c r="FZ33" s="221">
        <f t="shared" si="66"/>
        <v>0</v>
      </c>
      <c r="GC33" s="221">
        <f t="shared" si="67"/>
        <v>0</v>
      </c>
      <c r="GF33" s="221">
        <f t="shared" si="68"/>
        <v>0</v>
      </c>
      <c r="GI33" s="221">
        <f t="shared" si="69"/>
        <v>0</v>
      </c>
      <c r="GL33" s="221">
        <f t="shared" si="70"/>
        <v>0</v>
      </c>
      <c r="GO33" s="221">
        <f t="shared" si="71"/>
        <v>0</v>
      </c>
      <c r="GR33" s="221">
        <f t="shared" si="72"/>
        <v>0</v>
      </c>
      <c r="GU33" s="221">
        <f t="shared" si="73"/>
        <v>0</v>
      </c>
    </row>
    <row r="34" spans="1:203" ht="26.25">
      <c r="A34" s="43" t="s">
        <v>198</v>
      </c>
      <c r="B34" s="40"/>
      <c r="C34" s="38"/>
      <c r="D34" s="39"/>
      <c r="E34" s="40"/>
      <c r="F34" s="40"/>
      <c r="G34" s="40"/>
      <c r="H34" s="40"/>
      <c r="I34" s="40"/>
      <c r="J34" s="41">
        <f t="shared" si="75"/>
        <v>0</v>
      </c>
      <c r="K34" s="10"/>
      <c r="L34" s="10"/>
      <c r="M34" s="10"/>
      <c r="N34" s="11"/>
      <c r="O34" s="11"/>
      <c r="P34" s="11"/>
      <c r="Q34" s="10"/>
      <c r="R34" s="10"/>
      <c r="S34" s="10"/>
      <c r="T34" s="11"/>
      <c r="U34" s="11"/>
      <c r="V34" s="11"/>
      <c r="W34" s="10"/>
      <c r="X34" s="10"/>
      <c r="Y34" s="10"/>
      <c r="Z34" s="11"/>
      <c r="AA34" s="11"/>
      <c r="AB34" s="11"/>
      <c r="AC34" s="10"/>
      <c r="AD34" s="10"/>
      <c r="AE34" s="10"/>
      <c r="AF34" s="11"/>
      <c r="AG34" s="11"/>
      <c r="AH34" s="11"/>
      <c r="AI34" s="10"/>
      <c r="AJ34" s="10"/>
      <c r="AK34" s="10"/>
      <c r="AL34" s="11"/>
      <c r="AM34" s="11"/>
      <c r="AN34" s="11"/>
      <c r="AO34" s="10"/>
      <c r="AP34" s="10"/>
      <c r="AQ34" s="10"/>
      <c r="AR34" s="11"/>
      <c r="AS34" s="11"/>
      <c r="AT34" s="11"/>
      <c r="AU34" s="10"/>
      <c r="AV34" s="10"/>
      <c r="AW34" s="10"/>
      <c r="AX34" s="11"/>
      <c r="AY34" s="11"/>
      <c r="AZ34" s="11"/>
      <c r="BA34" s="10"/>
      <c r="BB34" s="10"/>
      <c r="BC34" s="10"/>
      <c r="BD34" s="11"/>
      <c r="BE34" s="11"/>
      <c r="BF34" s="11"/>
      <c r="BG34" s="10"/>
      <c r="BH34" s="10"/>
      <c r="BI34" s="10"/>
      <c r="BJ34" s="11"/>
      <c r="BK34" s="11"/>
      <c r="BL34" s="11"/>
      <c r="BM34" s="10"/>
      <c r="BN34" s="10"/>
      <c r="BO34" s="10"/>
      <c r="BP34" s="11"/>
      <c r="BQ34" s="11"/>
      <c r="BR34" s="11"/>
      <c r="BS34" s="10"/>
      <c r="BT34" s="10"/>
      <c r="BU34" s="10"/>
      <c r="BV34" s="11"/>
      <c r="BW34" s="11"/>
      <c r="BX34" s="11"/>
      <c r="BY34" s="10"/>
      <c r="BZ34" s="10"/>
      <c r="CA34" s="10"/>
      <c r="CB34" s="11"/>
      <c r="CC34" s="11"/>
      <c r="CD34" s="11"/>
      <c r="ED34" s="221">
        <f t="shared" si="21"/>
        <v>0</v>
      </c>
      <c r="EG34" s="221">
        <f t="shared" si="51"/>
        <v>0</v>
      </c>
      <c r="EJ34" s="221">
        <f t="shared" si="52"/>
        <v>0</v>
      </c>
      <c r="EM34" s="221">
        <f t="shared" si="53"/>
        <v>0</v>
      </c>
      <c r="EP34" s="221">
        <f t="shared" si="54"/>
        <v>0</v>
      </c>
      <c r="ES34" s="221">
        <f t="shared" si="55"/>
        <v>0</v>
      </c>
      <c r="EV34" s="221">
        <f t="shared" si="56"/>
        <v>0</v>
      </c>
      <c r="EY34" s="221">
        <f t="shared" si="57"/>
        <v>0</v>
      </c>
      <c r="FB34" s="221">
        <f t="shared" si="58"/>
        <v>0</v>
      </c>
      <c r="FE34" s="221">
        <f t="shared" si="59"/>
        <v>0</v>
      </c>
      <c r="FH34" s="221">
        <f t="shared" si="60"/>
        <v>0</v>
      </c>
      <c r="FK34" s="221">
        <f t="shared" si="61"/>
        <v>0</v>
      </c>
      <c r="FN34" s="221">
        <f t="shared" si="62"/>
        <v>0</v>
      </c>
      <c r="FQ34" s="221">
        <f t="shared" si="63"/>
        <v>0</v>
      </c>
      <c r="FT34" s="221">
        <f t="shared" si="64"/>
        <v>0</v>
      </c>
      <c r="FW34" s="221">
        <f t="shared" si="65"/>
        <v>0</v>
      </c>
      <c r="FZ34" s="221">
        <f t="shared" si="66"/>
        <v>0</v>
      </c>
      <c r="GC34" s="221">
        <f t="shared" si="67"/>
        <v>0</v>
      </c>
      <c r="GF34" s="221">
        <f t="shared" si="68"/>
        <v>0</v>
      </c>
      <c r="GI34" s="221">
        <f t="shared" si="69"/>
        <v>0</v>
      </c>
      <c r="GL34" s="221">
        <f t="shared" si="70"/>
        <v>0</v>
      </c>
      <c r="GO34" s="221">
        <f t="shared" si="71"/>
        <v>0</v>
      </c>
      <c r="GR34" s="221">
        <f t="shared" si="72"/>
        <v>0</v>
      </c>
      <c r="GU34" s="221">
        <f t="shared" si="73"/>
        <v>0</v>
      </c>
    </row>
    <row r="35" spans="1:203" ht="26.25">
      <c r="A35" s="43" t="s">
        <v>199</v>
      </c>
      <c r="B35" s="40"/>
      <c r="C35" s="38"/>
      <c r="D35" s="39"/>
      <c r="E35" s="40"/>
      <c r="F35" s="40"/>
      <c r="G35" s="40"/>
      <c r="H35" s="40"/>
      <c r="I35" s="40"/>
      <c r="J35" s="41">
        <f t="shared" si="75"/>
        <v>0</v>
      </c>
      <c r="K35" s="10"/>
      <c r="L35" s="10"/>
      <c r="M35" s="10"/>
      <c r="N35" s="11"/>
      <c r="O35" s="11"/>
      <c r="P35" s="11"/>
      <c r="Q35" s="10"/>
      <c r="R35" s="10"/>
      <c r="S35" s="10"/>
      <c r="T35" s="11"/>
      <c r="U35" s="11"/>
      <c r="V35" s="11"/>
      <c r="W35" s="10"/>
      <c r="X35" s="10"/>
      <c r="Y35" s="10"/>
      <c r="Z35" s="11"/>
      <c r="AA35" s="11"/>
      <c r="AB35" s="11"/>
      <c r="AC35" s="10"/>
      <c r="AD35" s="10"/>
      <c r="AE35" s="10"/>
      <c r="AF35" s="11"/>
      <c r="AG35" s="11"/>
      <c r="AH35" s="11"/>
      <c r="AI35" s="10"/>
      <c r="AJ35" s="10"/>
      <c r="AK35" s="10"/>
      <c r="AL35" s="11"/>
      <c r="AM35" s="11"/>
      <c r="AN35" s="11"/>
      <c r="AO35" s="10"/>
      <c r="AP35" s="10"/>
      <c r="AQ35" s="10"/>
      <c r="AR35" s="11"/>
      <c r="AS35" s="11"/>
      <c r="AT35" s="11"/>
      <c r="AU35" s="10"/>
      <c r="AV35" s="10"/>
      <c r="AW35" s="10"/>
      <c r="AX35" s="11"/>
      <c r="AY35" s="11"/>
      <c r="AZ35" s="11"/>
      <c r="BA35" s="10"/>
      <c r="BB35" s="10"/>
      <c r="BC35" s="10"/>
      <c r="BD35" s="11"/>
      <c r="BE35" s="11"/>
      <c r="BF35" s="11"/>
      <c r="BG35" s="10"/>
      <c r="BH35" s="10"/>
      <c r="BI35" s="10"/>
      <c r="BJ35" s="11"/>
      <c r="BK35" s="11"/>
      <c r="BL35" s="11"/>
      <c r="BM35" s="10"/>
      <c r="BN35" s="10"/>
      <c r="BO35" s="10"/>
      <c r="BP35" s="11"/>
      <c r="BQ35" s="11"/>
      <c r="BR35" s="11"/>
      <c r="BS35" s="10"/>
      <c r="BT35" s="10"/>
      <c r="BU35" s="10"/>
      <c r="BV35" s="11"/>
      <c r="BW35" s="11"/>
      <c r="BX35" s="11"/>
      <c r="BY35" s="10"/>
      <c r="BZ35" s="10"/>
      <c r="CA35" s="10"/>
      <c r="CB35" s="11"/>
      <c r="CC35" s="11"/>
      <c r="CD35" s="11"/>
      <c r="ED35" s="221">
        <f t="shared" si="21"/>
        <v>0</v>
      </c>
      <c r="EG35" s="221">
        <f t="shared" si="51"/>
        <v>0</v>
      </c>
      <c r="EJ35" s="221">
        <f t="shared" si="52"/>
        <v>0</v>
      </c>
      <c r="EM35" s="221">
        <f t="shared" si="53"/>
        <v>0</v>
      </c>
      <c r="EP35" s="221">
        <f t="shared" si="54"/>
        <v>0</v>
      </c>
      <c r="ES35" s="221">
        <f t="shared" si="55"/>
        <v>0</v>
      </c>
      <c r="EV35" s="221">
        <f t="shared" si="56"/>
        <v>0</v>
      </c>
      <c r="EY35" s="221">
        <f t="shared" si="57"/>
        <v>0</v>
      </c>
      <c r="FB35" s="221">
        <f t="shared" si="58"/>
        <v>0</v>
      </c>
      <c r="FE35" s="221">
        <f t="shared" si="59"/>
        <v>0</v>
      </c>
      <c r="FH35" s="221">
        <f t="shared" si="60"/>
        <v>0</v>
      </c>
      <c r="FK35" s="221">
        <f t="shared" si="61"/>
        <v>0</v>
      </c>
      <c r="FN35" s="221">
        <f t="shared" si="62"/>
        <v>0</v>
      </c>
      <c r="FQ35" s="221">
        <f t="shared" si="63"/>
        <v>0</v>
      </c>
      <c r="FT35" s="221">
        <f t="shared" si="64"/>
        <v>0</v>
      </c>
      <c r="FW35" s="221">
        <f t="shared" si="65"/>
        <v>0</v>
      </c>
      <c r="FZ35" s="221">
        <f t="shared" si="66"/>
        <v>0</v>
      </c>
      <c r="GC35" s="221">
        <f t="shared" si="67"/>
        <v>0</v>
      </c>
      <c r="GF35" s="221">
        <f t="shared" si="68"/>
        <v>0</v>
      </c>
      <c r="GI35" s="221">
        <f t="shared" si="69"/>
        <v>0</v>
      </c>
      <c r="GL35" s="221">
        <f t="shared" si="70"/>
        <v>0</v>
      </c>
      <c r="GO35" s="221">
        <f t="shared" si="71"/>
        <v>0</v>
      </c>
      <c r="GR35" s="221">
        <f t="shared" si="72"/>
        <v>0</v>
      </c>
      <c r="GU35" s="221">
        <f t="shared" si="73"/>
        <v>0</v>
      </c>
    </row>
    <row r="36" spans="1:203" ht="26.25">
      <c r="A36" s="43" t="s">
        <v>200</v>
      </c>
      <c r="B36" s="40"/>
      <c r="C36" s="38"/>
      <c r="D36" s="39"/>
      <c r="E36" s="40"/>
      <c r="F36" s="40"/>
      <c r="G36" s="40"/>
      <c r="H36" s="40"/>
      <c r="I36" s="40"/>
      <c r="J36" s="41">
        <f t="shared" si="75"/>
        <v>0</v>
      </c>
      <c r="K36" s="10"/>
      <c r="L36" s="10"/>
      <c r="M36" s="10"/>
      <c r="N36" s="11"/>
      <c r="O36" s="11"/>
      <c r="P36" s="11"/>
      <c r="Q36" s="10"/>
      <c r="R36" s="10"/>
      <c r="S36" s="10"/>
      <c r="T36" s="11"/>
      <c r="U36" s="11"/>
      <c r="V36" s="11"/>
      <c r="W36" s="10"/>
      <c r="X36" s="10"/>
      <c r="Y36" s="10"/>
      <c r="Z36" s="11"/>
      <c r="AA36" s="11"/>
      <c r="AB36" s="11"/>
      <c r="AC36" s="10"/>
      <c r="AD36" s="10"/>
      <c r="AE36" s="10"/>
      <c r="AF36" s="11"/>
      <c r="AG36" s="11"/>
      <c r="AH36" s="11"/>
      <c r="AI36" s="10"/>
      <c r="AJ36" s="10"/>
      <c r="AK36" s="10"/>
      <c r="AL36" s="11"/>
      <c r="AM36" s="11"/>
      <c r="AN36" s="11"/>
      <c r="AO36" s="10"/>
      <c r="AP36" s="10"/>
      <c r="AQ36" s="10"/>
      <c r="AR36" s="11"/>
      <c r="AS36" s="11"/>
      <c r="AT36" s="11"/>
      <c r="AU36" s="10"/>
      <c r="AV36" s="10"/>
      <c r="AW36" s="10"/>
      <c r="AX36" s="11"/>
      <c r="AY36" s="11"/>
      <c r="AZ36" s="11"/>
      <c r="BA36" s="10"/>
      <c r="BB36" s="10"/>
      <c r="BC36" s="10"/>
      <c r="BD36" s="11"/>
      <c r="BE36" s="11"/>
      <c r="BF36" s="11"/>
      <c r="BG36" s="10"/>
      <c r="BH36" s="10"/>
      <c r="BI36" s="10"/>
      <c r="BJ36" s="11"/>
      <c r="BK36" s="11"/>
      <c r="BL36" s="11"/>
      <c r="BM36" s="10"/>
      <c r="BN36" s="10"/>
      <c r="BO36" s="10"/>
      <c r="BP36" s="11"/>
      <c r="BQ36" s="11"/>
      <c r="BR36" s="11"/>
      <c r="BS36" s="10"/>
      <c r="BT36" s="10"/>
      <c r="BU36" s="10"/>
      <c r="BV36" s="11"/>
      <c r="BW36" s="11"/>
      <c r="BX36" s="11"/>
      <c r="BY36" s="10"/>
      <c r="BZ36" s="10"/>
      <c r="CA36" s="10"/>
      <c r="CB36" s="11"/>
      <c r="CC36" s="11"/>
      <c r="CD36" s="11"/>
      <c r="ED36" s="221">
        <f t="shared" si="21"/>
        <v>0</v>
      </c>
      <c r="EG36" s="221">
        <f t="shared" si="51"/>
        <v>0</v>
      </c>
      <c r="EJ36" s="221">
        <f t="shared" si="52"/>
        <v>0</v>
      </c>
      <c r="EM36" s="221">
        <f t="shared" si="53"/>
        <v>0</v>
      </c>
      <c r="EP36" s="221">
        <f t="shared" si="54"/>
        <v>0</v>
      </c>
      <c r="ES36" s="221">
        <f t="shared" si="55"/>
        <v>0</v>
      </c>
      <c r="EV36" s="221">
        <f t="shared" si="56"/>
        <v>0</v>
      </c>
      <c r="EY36" s="221">
        <f t="shared" si="57"/>
        <v>0</v>
      </c>
      <c r="FB36" s="221">
        <f t="shared" si="58"/>
        <v>0</v>
      </c>
      <c r="FE36" s="221">
        <f t="shared" si="59"/>
        <v>0</v>
      </c>
      <c r="FH36" s="221">
        <f t="shared" si="60"/>
        <v>0</v>
      </c>
      <c r="FK36" s="221">
        <f t="shared" si="61"/>
        <v>0</v>
      </c>
      <c r="FN36" s="221">
        <f t="shared" si="62"/>
        <v>0</v>
      </c>
      <c r="FQ36" s="221">
        <f t="shared" si="63"/>
        <v>0</v>
      </c>
      <c r="FT36" s="221">
        <f t="shared" si="64"/>
        <v>0</v>
      </c>
      <c r="FW36" s="221">
        <f t="shared" si="65"/>
        <v>0</v>
      </c>
      <c r="FZ36" s="221">
        <f t="shared" si="66"/>
        <v>0</v>
      </c>
      <c r="GC36" s="221">
        <f t="shared" si="67"/>
        <v>0</v>
      </c>
      <c r="GF36" s="221">
        <f t="shared" si="68"/>
        <v>0</v>
      </c>
      <c r="GI36" s="221">
        <f t="shared" si="69"/>
        <v>0</v>
      </c>
      <c r="GL36" s="221">
        <f t="shared" si="70"/>
        <v>0</v>
      </c>
      <c r="GO36" s="221">
        <f t="shared" si="71"/>
        <v>0</v>
      </c>
      <c r="GR36" s="221">
        <f t="shared" si="72"/>
        <v>0</v>
      </c>
      <c r="GU36" s="221">
        <f t="shared" si="73"/>
        <v>0</v>
      </c>
    </row>
    <row r="37" spans="1:203" ht="26.25">
      <c r="A37" s="43" t="s">
        <v>201</v>
      </c>
      <c r="B37" s="40"/>
      <c r="C37" s="38"/>
      <c r="D37" s="39"/>
      <c r="E37" s="40"/>
      <c r="F37" s="40"/>
      <c r="G37" s="40"/>
      <c r="H37" s="40"/>
      <c r="I37" s="40"/>
      <c r="J37" s="41">
        <f t="shared" si="75"/>
        <v>0</v>
      </c>
      <c r="K37" s="10"/>
      <c r="L37" s="10"/>
      <c r="M37" s="10"/>
      <c r="N37" s="11"/>
      <c r="O37" s="11"/>
      <c r="P37" s="11"/>
      <c r="Q37" s="10"/>
      <c r="R37" s="10"/>
      <c r="S37" s="10"/>
      <c r="T37" s="11"/>
      <c r="U37" s="11"/>
      <c r="V37" s="11"/>
      <c r="W37" s="10"/>
      <c r="X37" s="10"/>
      <c r="Y37" s="10"/>
      <c r="Z37" s="11"/>
      <c r="AA37" s="11"/>
      <c r="AB37" s="11"/>
      <c r="AC37" s="10"/>
      <c r="AD37" s="10"/>
      <c r="AE37" s="10"/>
      <c r="AF37" s="11"/>
      <c r="AG37" s="11"/>
      <c r="AH37" s="11"/>
      <c r="AI37" s="10"/>
      <c r="AJ37" s="10"/>
      <c r="AK37" s="10"/>
      <c r="AL37" s="11"/>
      <c r="AM37" s="11"/>
      <c r="AN37" s="11"/>
      <c r="AO37" s="10"/>
      <c r="AP37" s="10"/>
      <c r="AQ37" s="10"/>
      <c r="AR37" s="11"/>
      <c r="AS37" s="11"/>
      <c r="AT37" s="11"/>
      <c r="AU37" s="10"/>
      <c r="AV37" s="10"/>
      <c r="AW37" s="10"/>
      <c r="AX37" s="11"/>
      <c r="AY37" s="11"/>
      <c r="AZ37" s="11"/>
      <c r="BA37" s="10"/>
      <c r="BB37" s="10"/>
      <c r="BC37" s="10"/>
      <c r="BD37" s="11"/>
      <c r="BE37" s="11"/>
      <c r="BF37" s="11"/>
      <c r="BG37" s="10"/>
      <c r="BH37" s="10"/>
      <c r="BI37" s="10"/>
      <c r="BJ37" s="11"/>
      <c r="BK37" s="11"/>
      <c r="BL37" s="11"/>
      <c r="BM37" s="10"/>
      <c r="BN37" s="10"/>
      <c r="BO37" s="10"/>
      <c r="BP37" s="11"/>
      <c r="BQ37" s="11"/>
      <c r="BR37" s="11"/>
      <c r="BS37" s="10"/>
      <c r="BT37" s="10"/>
      <c r="BU37" s="10"/>
      <c r="BV37" s="11"/>
      <c r="BW37" s="11"/>
      <c r="BX37" s="11"/>
      <c r="BY37" s="10"/>
      <c r="BZ37" s="10"/>
      <c r="CA37" s="10"/>
      <c r="CB37" s="11"/>
      <c r="CC37" s="11"/>
      <c r="CD37" s="11"/>
      <c r="ED37" s="221">
        <f t="shared" si="21"/>
        <v>0</v>
      </c>
      <c r="EG37" s="221">
        <f t="shared" si="51"/>
        <v>0</v>
      </c>
      <c r="EJ37" s="221">
        <f t="shared" si="52"/>
        <v>0</v>
      </c>
      <c r="EM37" s="221">
        <f t="shared" si="53"/>
        <v>0</v>
      </c>
      <c r="EP37" s="221">
        <f t="shared" si="54"/>
        <v>0</v>
      </c>
      <c r="ES37" s="221">
        <f t="shared" si="55"/>
        <v>0</v>
      </c>
      <c r="EV37" s="221">
        <f t="shared" si="56"/>
        <v>0</v>
      </c>
      <c r="EY37" s="221">
        <f t="shared" si="57"/>
        <v>0</v>
      </c>
      <c r="FB37" s="221">
        <f t="shared" si="58"/>
        <v>0</v>
      </c>
      <c r="FE37" s="221">
        <f t="shared" si="59"/>
        <v>0</v>
      </c>
      <c r="FH37" s="221">
        <f t="shared" si="60"/>
        <v>0</v>
      </c>
      <c r="FK37" s="221">
        <f t="shared" si="61"/>
        <v>0</v>
      </c>
      <c r="FN37" s="221">
        <f t="shared" si="62"/>
        <v>0</v>
      </c>
      <c r="FQ37" s="221">
        <f t="shared" si="63"/>
        <v>0</v>
      </c>
      <c r="FT37" s="221">
        <f t="shared" si="64"/>
        <v>0</v>
      </c>
      <c r="FW37" s="221">
        <f t="shared" si="65"/>
        <v>0</v>
      </c>
      <c r="FZ37" s="221">
        <f t="shared" si="66"/>
        <v>0</v>
      </c>
      <c r="GC37" s="221">
        <f t="shared" si="67"/>
        <v>0</v>
      </c>
      <c r="GF37" s="221">
        <f t="shared" si="68"/>
        <v>0</v>
      </c>
      <c r="GI37" s="221">
        <f t="shared" si="69"/>
        <v>0</v>
      </c>
      <c r="GL37" s="221">
        <f t="shared" si="70"/>
        <v>0</v>
      </c>
      <c r="GO37" s="221">
        <f t="shared" si="71"/>
        <v>0</v>
      </c>
      <c r="GR37" s="221">
        <f t="shared" si="72"/>
        <v>0</v>
      </c>
      <c r="GU37" s="221">
        <f t="shared" si="73"/>
        <v>0</v>
      </c>
    </row>
    <row r="38" spans="1:203" ht="26.25">
      <c r="A38" s="43" t="s">
        <v>202</v>
      </c>
      <c r="B38" s="40"/>
      <c r="C38" s="38"/>
      <c r="D38" s="39"/>
      <c r="E38" s="40"/>
      <c r="F38" s="40"/>
      <c r="G38" s="40"/>
      <c r="H38" s="40"/>
      <c r="I38" s="40"/>
      <c r="J38" s="41">
        <f t="shared" si="75"/>
        <v>0</v>
      </c>
      <c r="K38" s="10"/>
      <c r="L38" s="10"/>
      <c r="M38" s="10"/>
      <c r="N38" s="11"/>
      <c r="O38" s="11"/>
      <c r="P38" s="11"/>
      <c r="Q38" s="10"/>
      <c r="R38" s="10"/>
      <c r="S38" s="10"/>
      <c r="T38" s="11"/>
      <c r="U38" s="11"/>
      <c r="V38" s="11"/>
      <c r="W38" s="10"/>
      <c r="X38" s="10"/>
      <c r="Y38" s="10"/>
      <c r="Z38" s="11"/>
      <c r="AA38" s="11"/>
      <c r="AB38" s="11"/>
      <c r="AC38" s="10"/>
      <c r="AD38" s="10"/>
      <c r="AE38" s="10"/>
      <c r="AF38" s="11"/>
      <c r="AG38" s="11"/>
      <c r="AH38" s="11"/>
      <c r="AI38" s="10"/>
      <c r="AJ38" s="10"/>
      <c r="AK38" s="10"/>
      <c r="AL38" s="11"/>
      <c r="AM38" s="11"/>
      <c r="AN38" s="11"/>
      <c r="AO38" s="10"/>
      <c r="AP38" s="10"/>
      <c r="AQ38" s="10"/>
      <c r="AR38" s="11"/>
      <c r="AS38" s="11"/>
      <c r="AT38" s="11"/>
      <c r="AU38" s="10"/>
      <c r="AV38" s="10"/>
      <c r="AW38" s="10"/>
      <c r="AX38" s="11"/>
      <c r="AY38" s="11"/>
      <c r="AZ38" s="11"/>
      <c r="BA38" s="10"/>
      <c r="BB38" s="10"/>
      <c r="BC38" s="10"/>
      <c r="BD38" s="11"/>
      <c r="BE38" s="11"/>
      <c r="BF38" s="11"/>
      <c r="BG38" s="10"/>
      <c r="BH38" s="10"/>
      <c r="BI38" s="10"/>
      <c r="BJ38" s="11"/>
      <c r="BK38" s="11"/>
      <c r="BL38" s="11"/>
      <c r="BM38" s="10"/>
      <c r="BN38" s="10"/>
      <c r="BO38" s="10"/>
      <c r="BP38" s="11"/>
      <c r="BQ38" s="11"/>
      <c r="BR38" s="11"/>
      <c r="BS38" s="10"/>
      <c r="BT38" s="10"/>
      <c r="BU38" s="10"/>
      <c r="BV38" s="11"/>
      <c r="BW38" s="11"/>
      <c r="BX38" s="11"/>
      <c r="BY38" s="10"/>
      <c r="BZ38" s="10"/>
      <c r="CA38" s="10"/>
      <c r="CB38" s="11"/>
      <c r="CC38" s="11"/>
      <c r="CD38" s="11"/>
      <c r="ED38" s="221">
        <f t="shared" si="21"/>
        <v>0</v>
      </c>
      <c r="EG38" s="221">
        <f t="shared" si="51"/>
        <v>0</v>
      </c>
      <c r="EJ38" s="221">
        <f t="shared" si="52"/>
        <v>0</v>
      </c>
      <c r="EM38" s="221">
        <f t="shared" si="53"/>
        <v>0</v>
      </c>
      <c r="EP38" s="221">
        <f t="shared" si="54"/>
        <v>0</v>
      </c>
      <c r="ES38" s="221">
        <f t="shared" si="55"/>
        <v>0</v>
      </c>
      <c r="EV38" s="221">
        <f t="shared" si="56"/>
        <v>0</v>
      </c>
      <c r="EY38" s="221">
        <f t="shared" si="57"/>
        <v>0</v>
      </c>
      <c r="FB38" s="221">
        <f t="shared" si="58"/>
        <v>0</v>
      </c>
      <c r="FE38" s="221">
        <f t="shared" si="59"/>
        <v>0</v>
      </c>
      <c r="FH38" s="221">
        <f t="shared" si="60"/>
        <v>0</v>
      </c>
      <c r="FK38" s="221">
        <f t="shared" si="61"/>
        <v>0</v>
      </c>
      <c r="FN38" s="221">
        <f t="shared" si="62"/>
        <v>0</v>
      </c>
      <c r="FQ38" s="221">
        <f t="shared" si="63"/>
        <v>0</v>
      </c>
      <c r="FT38" s="221">
        <f t="shared" si="64"/>
        <v>0</v>
      </c>
      <c r="FW38" s="221">
        <f t="shared" si="65"/>
        <v>0</v>
      </c>
      <c r="FZ38" s="221">
        <f t="shared" si="66"/>
        <v>0</v>
      </c>
      <c r="GC38" s="221">
        <f t="shared" si="67"/>
        <v>0</v>
      </c>
      <c r="GF38" s="221">
        <f t="shared" si="68"/>
        <v>0</v>
      </c>
      <c r="GI38" s="221">
        <f t="shared" si="69"/>
        <v>0</v>
      </c>
      <c r="GL38" s="221">
        <f t="shared" si="70"/>
        <v>0</v>
      </c>
      <c r="GO38" s="221">
        <f t="shared" si="71"/>
        <v>0</v>
      </c>
      <c r="GR38" s="221">
        <f t="shared" si="72"/>
        <v>0</v>
      </c>
      <c r="GU38" s="221">
        <f t="shared" si="73"/>
        <v>0</v>
      </c>
    </row>
    <row r="39" spans="1:203" ht="26.25">
      <c r="A39" s="43" t="s">
        <v>203</v>
      </c>
      <c r="B39" s="40"/>
      <c r="C39" s="38"/>
      <c r="D39" s="39"/>
      <c r="E39" s="40"/>
      <c r="F39" s="40"/>
      <c r="G39" s="40"/>
      <c r="H39" s="40"/>
      <c r="I39" s="40"/>
      <c r="J39" s="41">
        <f t="shared" si="75"/>
        <v>0</v>
      </c>
      <c r="K39" s="10"/>
      <c r="L39" s="10"/>
      <c r="M39" s="10"/>
      <c r="N39" s="11"/>
      <c r="O39" s="11"/>
      <c r="P39" s="11"/>
      <c r="Q39" s="10"/>
      <c r="R39" s="10"/>
      <c r="S39" s="10"/>
      <c r="T39" s="11"/>
      <c r="U39" s="11"/>
      <c r="V39" s="11"/>
      <c r="W39" s="10"/>
      <c r="X39" s="10"/>
      <c r="Y39" s="10"/>
      <c r="Z39" s="11"/>
      <c r="AA39" s="11"/>
      <c r="AB39" s="11"/>
      <c r="AC39" s="10"/>
      <c r="AD39" s="10"/>
      <c r="AE39" s="10"/>
      <c r="AF39" s="11"/>
      <c r="AG39" s="11"/>
      <c r="AH39" s="11"/>
      <c r="AI39" s="10"/>
      <c r="AJ39" s="10"/>
      <c r="AK39" s="10"/>
      <c r="AL39" s="11"/>
      <c r="AM39" s="11"/>
      <c r="AN39" s="11"/>
      <c r="AO39" s="10"/>
      <c r="AP39" s="10"/>
      <c r="AQ39" s="10"/>
      <c r="AR39" s="11"/>
      <c r="AS39" s="11"/>
      <c r="AT39" s="11"/>
      <c r="AU39" s="10"/>
      <c r="AV39" s="10"/>
      <c r="AW39" s="10"/>
      <c r="AX39" s="11"/>
      <c r="AY39" s="11"/>
      <c r="AZ39" s="11"/>
      <c r="BA39" s="10"/>
      <c r="BB39" s="10"/>
      <c r="BC39" s="10"/>
      <c r="BD39" s="11"/>
      <c r="BE39" s="11"/>
      <c r="BF39" s="11"/>
      <c r="BG39" s="10"/>
      <c r="BH39" s="10"/>
      <c r="BI39" s="10"/>
      <c r="BJ39" s="11"/>
      <c r="BK39" s="11"/>
      <c r="BL39" s="11"/>
      <c r="BM39" s="10"/>
      <c r="BN39" s="10"/>
      <c r="BO39" s="10"/>
      <c r="BP39" s="11"/>
      <c r="BQ39" s="11"/>
      <c r="BR39" s="11"/>
      <c r="BS39" s="10"/>
      <c r="BT39" s="10"/>
      <c r="BU39" s="10"/>
      <c r="BV39" s="11"/>
      <c r="BW39" s="11"/>
      <c r="BX39" s="11"/>
      <c r="BY39" s="10"/>
      <c r="BZ39" s="10"/>
      <c r="CA39" s="10"/>
      <c r="CB39" s="11"/>
      <c r="CC39" s="11"/>
      <c r="CD39" s="11"/>
      <c r="ED39" s="221">
        <f t="shared" si="21"/>
        <v>0</v>
      </c>
      <c r="EG39" s="221">
        <f t="shared" si="51"/>
        <v>0</v>
      </c>
      <c r="EJ39" s="221">
        <f t="shared" si="52"/>
        <v>0</v>
      </c>
      <c r="EM39" s="221">
        <f t="shared" si="53"/>
        <v>0</v>
      </c>
      <c r="EP39" s="221">
        <f t="shared" si="54"/>
        <v>0</v>
      </c>
      <c r="ES39" s="221">
        <f t="shared" si="55"/>
        <v>0</v>
      </c>
      <c r="EV39" s="221">
        <f t="shared" si="56"/>
        <v>0</v>
      </c>
      <c r="EY39" s="221">
        <f t="shared" si="57"/>
        <v>0</v>
      </c>
      <c r="FB39" s="221">
        <f t="shared" si="58"/>
        <v>0</v>
      </c>
      <c r="FE39" s="221">
        <f t="shared" si="59"/>
        <v>0</v>
      </c>
      <c r="FH39" s="221">
        <f t="shared" si="60"/>
        <v>0</v>
      </c>
      <c r="FK39" s="221">
        <f t="shared" si="61"/>
        <v>0</v>
      </c>
      <c r="FN39" s="221">
        <f t="shared" si="62"/>
        <v>0</v>
      </c>
      <c r="FQ39" s="221">
        <f t="shared" si="63"/>
        <v>0</v>
      </c>
      <c r="FT39" s="221">
        <f t="shared" si="64"/>
        <v>0</v>
      </c>
      <c r="FW39" s="221">
        <f t="shared" si="65"/>
        <v>0</v>
      </c>
      <c r="FZ39" s="221">
        <f t="shared" si="66"/>
        <v>0</v>
      </c>
      <c r="GC39" s="221">
        <f t="shared" si="67"/>
        <v>0</v>
      </c>
      <c r="GF39" s="221">
        <f t="shared" si="68"/>
        <v>0</v>
      </c>
      <c r="GI39" s="221">
        <f t="shared" si="69"/>
        <v>0</v>
      </c>
      <c r="GL39" s="221">
        <f t="shared" si="70"/>
        <v>0</v>
      </c>
      <c r="GO39" s="221">
        <f t="shared" si="71"/>
        <v>0</v>
      </c>
      <c r="GR39" s="221">
        <f t="shared" si="72"/>
        <v>0</v>
      </c>
      <c r="GU39" s="221">
        <f t="shared" si="73"/>
        <v>0</v>
      </c>
    </row>
    <row r="40" spans="1:203" ht="26.25">
      <c r="A40" s="43" t="s">
        <v>204</v>
      </c>
      <c r="B40" s="40"/>
      <c r="C40" s="38"/>
      <c r="D40" s="39"/>
      <c r="E40" s="40"/>
      <c r="F40" s="40"/>
      <c r="G40" s="40"/>
      <c r="H40" s="40"/>
      <c r="I40" s="40"/>
      <c r="J40" s="41">
        <f t="shared" si="75"/>
        <v>0</v>
      </c>
      <c r="K40" s="10"/>
      <c r="L40" s="10"/>
      <c r="M40" s="10"/>
      <c r="N40" s="11"/>
      <c r="O40" s="11"/>
      <c r="P40" s="11"/>
      <c r="Q40" s="10"/>
      <c r="R40" s="10"/>
      <c r="S40" s="10"/>
      <c r="T40" s="11"/>
      <c r="U40" s="11"/>
      <c r="V40" s="11"/>
      <c r="W40" s="10"/>
      <c r="X40" s="10"/>
      <c r="Y40" s="10"/>
      <c r="Z40" s="11"/>
      <c r="AA40" s="11"/>
      <c r="AB40" s="11"/>
      <c r="AC40" s="10"/>
      <c r="AD40" s="10"/>
      <c r="AE40" s="10"/>
      <c r="AF40" s="11"/>
      <c r="AG40" s="11"/>
      <c r="AH40" s="11"/>
      <c r="AI40" s="10"/>
      <c r="AJ40" s="10"/>
      <c r="AK40" s="10"/>
      <c r="AL40" s="11"/>
      <c r="AM40" s="11"/>
      <c r="AN40" s="11"/>
      <c r="AO40" s="10"/>
      <c r="AP40" s="10"/>
      <c r="AQ40" s="10"/>
      <c r="AR40" s="11"/>
      <c r="AS40" s="11"/>
      <c r="AT40" s="11"/>
      <c r="AU40" s="10"/>
      <c r="AV40" s="10"/>
      <c r="AW40" s="10"/>
      <c r="AX40" s="11"/>
      <c r="AY40" s="11"/>
      <c r="AZ40" s="11"/>
      <c r="BA40" s="10"/>
      <c r="BB40" s="10"/>
      <c r="BC40" s="10"/>
      <c r="BD40" s="11"/>
      <c r="BE40" s="11"/>
      <c r="BF40" s="11"/>
      <c r="BG40" s="10"/>
      <c r="BH40" s="10"/>
      <c r="BI40" s="10"/>
      <c r="BJ40" s="11"/>
      <c r="BK40" s="11"/>
      <c r="BL40" s="11"/>
      <c r="BM40" s="10"/>
      <c r="BN40" s="10"/>
      <c r="BO40" s="10"/>
      <c r="BP40" s="11"/>
      <c r="BQ40" s="11"/>
      <c r="BR40" s="11"/>
      <c r="BS40" s="10"/>
      <c r="BT40" s="10"/>
      <c r="BU40" s="10"/>
      <c r="BV40" s="11"/>
      <c r="BW40" s="11"/>
      <c r="BX40" s="11"/>
      <c r="BY40" s="10"/>
      <c r="BZ40" s="10"/>
      <c r="CA40" s="10"/>
      <c r="CB40" s="11"/>
      <c r="CC40" s="11"/>
      <c r="CD40" s="11"/>
      <c r="ED40" s="221">
        <f t="shared" si="21"/>
        <v>0</v>
      </c>
      <c r="EG40" s="221">
        <f t="shared" si="51"/>
        <v>0</v>
      </c>
      <c r="EJ40" s="221">
        <f t="shared" si="52"/>
        <v>0</v>
      </c>
      <c r="EM40" s="221">
        <f t="shared" si="53"/>
        <v>0</v>
      </c>
      <c r="EP40" s="221">
        <f t="shared" si="54"/>
        <v>0</v>
      </c>
      <c r="ES40" s="221">
        <f t="shared" si="55"/>
        <v>0</v>
      </c>
      <c r="EV40" s="221">
        <f t="shared" si="56"/>
        <v>0</v>
      </c>
      <c r="EY40" s="221">
        <f t="shared" si="57"/>
        <v>0</v>
      </c>
      <c r="FB40" s="221">
        <f t="shared" si="58"/>
        <v>0</v>
      </c>
      <c r="FE40" s="221">
        <f t="shared" si="59"/>
        <v>0</v>
      </c>
      <c r="FH40" s="221">
        <f t="shared" si="60"/>
        <v>0</v>
      </c>
      <c r="FK40" s="221">
        <f t="shared" si="61"/>
        <v>0</v>
      </c>
      <c r="FN40" s="221">
        <f t="shared" si="62"/>
        <v>0</v>
      </c>
      <c r="FQ40" s="221">
        <f t="shared" si="63"/>
        <v>0</v>
      </c>
      <c r="FT40" s="221">
        <f t="shared" si="64"/>
        <v>0</v>
      </c>
      <c r="FW40" s="221">
        <f t="shared" si="65"/>
        <v>0</v>
      </c>
      <c r="FZ40" s="221">
        <f t="shared" si="66"/>
        <v>0</v>
      </c>
      <c r="GC40" s="221">
        <f t="shared" si="67"/>
        <v>0</v>
      </c>
      <c r="GF40" s="221">
        <f t="shared" si="68"/>
        <v>0</v>
      </c>
      <c r="GI40" s="221">
        <f t="shared" si="69"/>
        <v>0</v>
      </c>
      <c r="GL40" s="221">
        <f t="shared" si="70"/>
        <v>0</v>
      </c>
      <c r="GO40" s="221">
        <f t="shared" si="71"/>
        <v>0</v>
      </c>
      <c r="GR40" s="221">
        <f t="shared" si="72"/>
        <v>0</v>
      </c>
      <c r="GU40" s="221">
        <f t="shared" si="73"/>
        <v>0</v>
      </c>
    </row>
    <row r="41" spans="1:203" ht="26.25">
      <c r="A41" s="43" t="s">
        <v>205</v>
      </c>
      <c r="B41" s="40"/>
      <c r="C41" s="38"/>
      <c r="D41" s="39"/>
      <c r="E41" s="40"/>
      <c r="F41" s="40"/>
      <c r="G41" s="40"/>
      <c r="H41" s="40"/>
      <c r="I41" s="40"/>
      <c r="J41" s="41">
        <f t="shared" si="75"/>
        <v>0</v>
      </c>
      <c r="K41" s="10"/>
      <c r="L41" s="10"/>
      <c r="M41" s="10"/>
      <c r="N41" s="11"/>
      <c r="O41" s="11"/>
      <c r="P41" s="11"/>
      <c r="Q41" s="10"/>
      <c r="R41" s="10"/>
      <c r="S41" s="10"/>
      <c r="T41" s="11"/>
      <c r="U41" s="11"/>
      <c r="V41" s="11"/>
      <c r="W41" s="10"/>
      <c r="X41" s="10"/>
      <c r="Y41" s="10"/>
      <c r="Z41" s="11"/>
      <c r="AA41" s="11"/>
      <c r="AB41" s="11"/>
      <c r="AC41" s="10"/>
      <c r="AD41" s="10"/>
      <c r="AE41" s="10"/>
      <c r="AF41" s="11"/>
      <c r="AG41" s="11"/>
      <c r="AH41" s="11"/>
      <c r="AI41" s="10"/>
      <c r="AJ41" s="10"/>
      <c r="AK41" s="10"/>
      <c r="AL41" s="11"/>
      <c r="AM41" s="11"/>
      <c r="AN41" s="11"/>
      <c r="AO41" s="10"/>
      <c r="AP41" s="10"/>
      <c r="AQ41" s="10"/>
      <c r="AR41" s="11"/>
      <c r="AS41" s="11"/>
      <c r="AT41" s="11"/>
      <c r="AU41" s="10"/>
      <c r="AV41" s="10"/>
      <c r="AW41" s="10"/>
      <c r="AX41" s="11"/>
      <c r="AY41" s="11"/>
      <c r="AZ41" s="11"/>
      <c r="BA41" s="10"/>
      <c r="BB41" s="10"/>
      <c r="BC41" s="10"/>
      <c r="BD41" s="11"/>
      <c r="BE41" s="11"/>
      <c r="BF41" s="11"/>
      <c r="BG41" s="10"/>
      <c r="BH41" s="10"/>
      <c r="BI41" s="10"/>
      <c r="BJ41" s="11"/>
      <c r="BK41" s="11"/>
      <c r="BL41" s="11"/>
      <c r="BM41" s="10"/>
      <c r="BN41" s="10"/>
      <c r="BO41" s="10"/>
      <c r="BP41" s="11"/>
      <c r="BQ41" s="11"/>
      <c r="BR41" s="11"/>
      <c r="BS41" s="10"/>
      <c r="BT41" s="10"/>
      <c r="BU41" s="10"/>
      <c r="BV41" s="11"/>
      <c r="BW41" s="11"/>
      <c r="BX41" s="11"/>
      <c r="BY41" s="10"/>
      <c r="BZ41" s="10"/>
      <c r="CA41" s="10"/>
      <c r="CB41" s="11"/>
      <c r="CC41" s="11"/>
      <c r="CD41" s="11"/>
      <c r="ED41" s="221">
        <f t="shared" si="21"/>
        <v>0</v>
      </c>
      <c r="EG41" s="221">
        <f t="shared" si="51"/>
        <v>0</v>
      </c>
      <c r="EJ41" s="221">
        <f t="shared" si="52"/>
        <v>0</v>
      </c>
      <c r="EM41" s="221">
        <f t="shared" si="53"/>
        <v>0</v>
      </c>
      <c r="EP41" s="221">
        <f t="shared" si="54"/>
        <v>0</v>
      </c>
      <c r="ES41" s="221">
        <f t="shared" si="55"/>
        <v>0</v>
      </c>
      <c r="EV41" s="221">
        <f t="shared" si="56"/>
        <v>0</v>
      </c>
      <c r="EY41" s="221">
        <f t="shared" si="57"/>
        <v>0</v>
      </c>
      <c r="FB41" s="221">
        <f t="shared" si="58"/>
        <v>0</v>
      </c>
      <c r="FE41" s="221">
        <f t="shared" si="59"/>
        <v>0</v>
      </c>
      <c r="FH41" s="221">
        <f t="shared" si="60"/>
        <v>0</v>
      </c>
      <c r="FK41" s="221">
        <f t="shared" si="61"/>
        <v>0</v>
      </c>
      <c r="FN41" s="221">
        <f t="shared" si="62"/>
        <v>0</v>
      </c>
      <c r="FQ41" s="221">
        <f t="shared" si="63"/>
        <v>0</v>
      </c>
      <c r="FT41" s="221">
        <f t="shared" si="64"/>
        <v>0</v>
      </c>
      <c r="FW41" s="221">
        <f t="shared" si="65"/>
        <v>0</v>
      </c>
      <c r="FZ41" s="221">
        <f t="shared" si="66"/>
        <v>0</v>
      </c>
      <c r="GC41" s="221">
        <f t="shared" si="67"/>
        <v>0</v>
      </c>
      <c r="GF41" s="221">
        <f t="shared" si="68"/>
        <v>0</v>
      </c>
      <c r="GI41" s="221">
        <f t="shared" si="69"/>
        <v>0</v>
      </c>
      <c r="GL41" s="221">
        <f t="shared" si="70"/>
        <v>0</v>
      </c>
      <c r="GO41" s="221">
        <f t="shared" si="71"/>
        <v>0</v>
      </c>
      <c r="GR41" s="221">
        <f t="shared" si="72"/>
        <v>0</v>
      </c>
      <c r="GU41" s="221">
        <f t="shared" si="73"/>
        <v>0</v>
      </c>
    </row>
    <row r="42" spans="1:203" ht="26.25">
      <c r="A42" s="43" t="s">
        <v>206</v>
      </c>
      <c r="B42" s="40"/>
      <c r="C42" s="38"/>
      <c r="D42" s="39"/>
      <c r="E42" s="40"/>
      <c r="F42" s="40"/>
      <c r="G42" s="40"/>
      <c r="H42" s="40"/>
      <c r="I42" s="40"/>
      <c r="J42" s="41">
        <f t="shared" si="75"/>
        <v>0</v>
      </c>
      <c r="K42" s="10"/>
      <c r="L42" s="10"/>
      <c r="M42" s="10"/>
      <c r="N42" s="11"/>
      <c r="O42" s="11"/>
      <c r="P42" s="11"/>
      <c r="Q42" s="10"/>
      <c r="R42" s="10"/>
      <c r="S42" s="10"/>
      <c r="T42" s="11"/>
      <c r="U42" s="11"/>
      <c r="V42" s="11"/>
      <c r="W42" s="10"/>
      <c r="X42" s="10"/>
      <c r="Y42" s="10"/>
      <c r="Z42" s="11"/>
      <c r="AA42" s="11"/>
      <c r="AB42" s="11"/>
      <c r="AC42" s="10"/>
      <c r="AD42" s="10"/>
      <c r="AE42" s="10"/>
      <c r="AF42" s="11"/>
      <c r="AG42" s="11"/>
      <c r="AH42" s="11"/>
      <c r="AI42" s="10"/>
      <c r="AJ42" s="10"/>
      <c r="AK42" s="10"/>
      <c r="AL42" s="11"/>
      <c r="AM42" s="11"/>
      <c r="AN42" s="11"/>
      <c r="AO42" s="10"/>
      <c r="AP42" s="10"/>
      <c r="AQ42" s="10"/>
      <c r="AR42" s="11"/>
      <c r="AS42" s="11"/>
      <c r="AT42" s="11"/>
      <c r="AU42" s="10"/>
      <c r="AV42" s="10"/>
      <c r="AW42" s="10"/>
      <c r="AX42" s="11"/>
      <c r="AY42" s="11"/>
      <c r="AZ42" s="11"/>
      <c r="BA42" s="10"/>
      <c r="BB42" s="10"/>
      <c r="BC42" s="10"/>
      <c r="BD42" s="11"/>
      <c r="BE42" s="11"/>
      <c r="BF42" s="11"/>
      <c r="BG42" s="10"/>
      <c r="BH42" s="10"/>
      <c r="BI42" s="10"/>
      <c r="BJ42" s="11"/>
      <c r="BK42" s="11"/>
      <c r="BL42" s="11"/>
      <c r="BM42" s="10"/>
      <c r="BN42" s="10"/>
      <c r="BO42" s="10"/>
      <c r="BP42" s="11"/>
      <c r="BQ42" s="11"/>
      <c r="BR42" s="11"/>
      <c r="BS42" s="10"/>
      <c r="BT42" s="10"/>
      <c r="BU42" s="10"/>
      <c r="BV42" s="11"/>
      <c r="BW42" s="11"/>
      <c r="BX42" s="11"/>
      <c r="BY42" s="10"/>
      <c r="BZ42" s="10"/>
      <c r="CA42" s="10"/>
      <c r="CB42" s="11"/>
      <c r="CC42" s="11"/>
      <c r="CD42" s="11"/>
      <c r="ED42" s="221">
        <f t="shared" si="21"/>
        <v>0</v>
      </c>
      <c r="EG42" s="221">
        <f t="shared" si="51"/>
        <v>0</v>
      </c>
      <c r="EJ42" s="221">
        <f t="shared" si="52"/>
        <v>0</v>
      </c>
      <c r="EM42" s="221">
        <f t="shared" si="53"/>
        <v>0</v>
      </c>
      <c r="EP42" s="221">
        <f t="shared" si="54"/>
        <v>0</v>
      </c>
      <c r="ES42" s="221">
        <f t="shared" si="55"/>
        <v>0</v>
      </c>
      <c r="EV42" s="221">
        <f t="shared" si="56"/>
        <v>0</v>
      </c>
      <c r="EY42" s="221">
        <f t="shared" si="57"/>
        <v>0</v>
      </c>
      <c r="FB42" s="221">
        <f t="shared" si="58"/>
        <v>0</v>
      </c>
      <c r="FE42" s="221">
        <f t="shared" si="59"/>
        <v>0</v>
      </c>
      <c r="FH42" s="221">
        <f t="shared" si="60"/>
        <v>0</v>
      </c>
      <c r="FK42" s="221">
        <f t="shared" si="61"/>
        <v>0</v>
      </c>
      <c r="FN42" s="221">
        <f t="shared" si="62"/>
        <v>0</v>
      </c>
      <c r="FQ42" s="221">
        <f t="shared" si="63"/>
        <v>0</v>
      </c>
      <c r="FT42" s="221">
        <f t="shared" si="64"/>
        <v>0</v>
      </c>
      <c r="FW42" s="221">
        <f t="shared" si="65"/>
        <v>0</v>
      </c>
      <c r="FZ42" s="221">
        <f t="shared" si="66"/>
        <v>0</v>
      </c>
      <c r="GC42" s="221">
        <f t="shared" si="67"/>
        <v>0</v>
      </c>
      <c r="GF42" s="221">
        <f t="shared" si="68"/>
        <v>0</v>
      </c>
      <c r="GI42" s="221">
        <f t="shared" si="69"/>
        <v>0</v>
      </c>
      <c r="GL42" s="221">
        <f t="shared" si="70"/>
        <v>0</v>
      </c>
      <c r="GO42" s="221">
        <f t="shared" si="71"/>
        <v>0</v>
      </c>
      <c r="GR42" s="221">
        <f t="shared" si="72"/>
        <v>0</v>
      </c>
      <c r="GU42" s="221">
        <f t="shared" si="73"/>
        <v>0</v>
      </c>
    </row>
    <row r="43" spans="1:203" ht="26.25">
      <c r="A43" s="43" t="s">
        <v>207</v>
      </c>
      <c r="B43" s="40"/>
      <c r="C43" s="38"/>
      <c r="D43" s="39"/>
      <c r="E43" s="40"/>
      <c r="F43" s="40"/>
      <c r="G43" s="40"/>
      <c r="H43" s="40"/>
      <c r="I43" s="40"/>
      <c r="J43" s="41">
        <f t="shared" si="75"/>
        <v>0</v>
      </c>
      <c r="K43" s="10"/>
      <c r="L43" s="10"/>
      <c r="M43" s="10"/>
      <c r="N43" s="11"/>
      <c r="O43" s="11"/>
      <c r="P43" s="11"/>
      <c r="Q43" s="10"/>
      <c r="R43" s="10"/>
      <c r="S43" s="10"/>
      <c r="T43" s="11"/>
      <c r="U43" s="11"/>
      <c r="V43" s="11"/>
      <c r="W43" s="10"/>
      <c r="X43" s="10"/>
      <c r="Y43" s="10"/>
      <c r="Z43" s="11"/>
      <c r="AA43" s="11"/>
      <c r="AB43" s="11"/>
      <c r="AC43" s="10"/>
      <c r="AD43" s="10"/>
      <c r="AE43" s="10"/>
      <c r="AF43" s="11"/>
      <c r="AG43" s="11"/>
      <c r="AH43" s="11"/>
      <c r="AI43" s="10"/>
      <c r="AJ43" s="10"/>
      <c r="AK43" s="10"/>
      <c r="AL43" s="11"/>
      <c r="AM43" s="11"/>
      <c r="AN43" s="11"/>
      <c r="AO43" s="10"/>
      <c r="AP43" s="10"/>
      <c r="AQ43" s="10"/>
      <c r="AR43" s="11"/>
      <c r="AS43" s="11"/>
      <c r="AT43" s="11"/>
      <c r="AU43" s="10"/>
      <c r="AV43" s="10"/>
      <c r="AW43" s="10"/>
      <c r="AX43" s="11"/>
      <c r="AY43" s="11"/>
      <c r="AZ43" s="11"/>
      <c r="BA43" s="10"/>
      <c r="BB43" s="10"/>
      <c r="BC43" s="10"/>
      <c r="BD43" s="11"/>
      <c r="BE43" s="11"/>
      <c r="BF43" s="11"/>
      <c r="BG43" s="10"/>
      <c r="BH43" s="10"/>
      <c r="BI43" s="10"/>
      <c r="BJ43" s="11"/>
      <c r="BK43" s="11"/>
      <c r="BL43" s="11"/>
      <c r="BM43" s="10"/>
      <c r="BN43" s="10"/>
      <c r="BO43" s="10"/>
      <c r="BP43" s="11"/>
      <c r="BQ43" s="11"/>
      <c r="BR43" s="11"/>
      <c r="BS43" s="10"/>
      <c r="BT43" s="10"/>
      <c r="BU43" s="10"/>
      <c r="BV43" s="11"/>
      <c r="BW43" s="11"/>
      <c r="BX43" s="11"/>
      <c r="BY43" s="10"/>
      <c r="BZ43" s="10"/>
      <c r="CA43" s="10"/>
      <c r="CB43" s="11"/>
      <c r="CC43" s="11"/>
      <c r="CD43" s="11"/>
      <c r="ED43" s="221">
        <f t="shared" si="21"/>
        <v>0</v>
      </c>
      <c r="EG43" s="221">
        <f t="shared" si="51"/>
        <v>0</v>
      </c>
      <c r="EJ43" s="221">
        <f t="shared" si="52"/>
        <v>0</v>
      </c>
      <c r="EM43" s="221">
        <f t="shared" si="53"/>
        <v>0</v>
      </c>
      <c r="EP43" s="221">
        <f t="shared" si="54"/>
        <v>0</v>
      </c>
      <c r="ES43" s="221">
        <f t="shared" si="55"/>
        <v>0</v>
      </c>
      <c r="EV43" s="221">
        <f t="shared" si="56"/>
        <v>0</v>
      </c>
      <c r="EY43" s="221">
        <f t="shared" si="57"/>
        <v>0</v>
      </c>
      <c r="FB43" s="221">
        <f t="shared" si="58"/>
        <v>0</v>
      </c>
      <c r="FE43" s="221">
        <f t="shared" si="59"/>
        <v>0</v>
      </c>
      <c r="FH43" s="221">
        <f t="shared" si="60"/>
        <v>0</v>
      </c>
      <c r="FK43" s="221">
        <f t="shared" si="61"/>
        <v>0</v>
      </c>
      <c r="FN43" s="221">
        <f t="shared" si="62"/>
        <v>0</v>
      </c>
      <c r="FQ43" s="221">
        <f t="shared" si="63"/>
        <v>0</v>
      </c>
      <c r="FT43" s="221">
        <f t="shared" si="64"/>
        <v>0</v>
      </c>
      <c r="FW43" s="221">
        <f t="shared" si="65"/>
        <v>0</v>
      </c>
      <c r="FZ43" s="221">
        <f t="shared" si="66"/>
        <v>0</v>
      </c>
      <c r="GC43" s="221">
        <f t="shared" si="67"/>
        <v>0</v>
      </c>
      <c r="GF43" s="221">
        <f t="shared" si="68"/>
        <v>0</v>
      </c>
      <c r="GI43" s="221">
        <f t="shared" si="69"/>
        <v>0</v>
      </c>
      <c r="GL43" s="221">
        <f t="shared" si="70"/>
        <v>0</v>
      </c>
      <c r="GO43" s="221">
        <f t="shared" si="71"/>
        <v>0</v>
      </c>
      <c r="GR43" s="221">
        <f t="shared" si="72"/>
        <v>0</v>
      </c>
      <c r="GU43" s="221">
        <f t="shared" si="73"/>
        <v>0</v>
      </c>
    </row>
    <row r="44" spans="1:203" ht="26.25">
      <c r="A44" s="43" t="s">
        <v>208</v>
      </c>
      <c r="B44" s="40"/>
      <c r="C44" s="38"/>
      <c r="D44" s="39"/>
      <c r="E44" s="40"/>
      <c r="F44" s="40"/>
      <c r="G44" s="40"/>
      <c r="H44" s="40"/>
      <c r="I44" s="40"/>
      <c r="J44" s="41">
        <f t="shared" si="75"/>
        <v>0</v>
      </c>
      <c r="K44" s="10"/>
      <c r="L44" s="10"/>
      <c r="M44" s="10"/>
      <c r="N44" s="11"/>
      <c r="O44" s="11"/>
      <c r="P44" s="11"/>
      <c r="Q44" s="10"/>
      <c r="R44" s="10"/>
      <c r="S44" s="10"/>
      <c r="T44" s="11"/>
      <c r="U44" s="11"/>
      <c r="V44" s="11"/>
      <c r="W44" s="10"/>
      <c r="X44" s="10"/>
      <c r="Y44" s="10"/>
      <c r="Z44" s="11"/>
      <c r="AA44" s="11"/>
      <c r="AB44" s="11"/>
      <c r="AC44" s="10"/>
      <c r="AD44" s="10"/>
      <c r="AE44" s="10"/>
      <c r="AF44" s="11"/>
      <c r="AG44" s="11"/>
      <c r="AH44" s="11"/>
      <c r="AI44" s="10"/>
      <c r="AJ44" s="10"/>
      <c r="AK44" s="10"/>
      <c r="AL44" s="11"/>
      <c r="AM44" s="11"/>
      <c r="AN44" s="11"/>
      <c r="AO44" s="10"/>
      <c r="AP44" s="10"/>
      <c r="AQ44" s="10"/>
      <c r="AR44" s="11"/>
      <c r="AS44" s="11"/>
      <c r="AT44" s="11"/>
      <c r="AU44" s="10"/>
      <c r="AV44" s="10"/>
      <c r="AW44" s="10"/>
      <c r="AX44" s="11"/>
      <c r="AY44" s="11"/>
      <c r="AZ44" s="11"/>
      <c r="BA44" s="10"/>
      <c r="BB44" s="10"/>
      <c r="BC44" s="10"/>
      <c r="BD44" s="11"/>
      <c r="BE44" s="11"/>
      <c r="BF44" s="11"/>
      <c r="BG44" s="10"/>
      <c r="BH44" s="10"/>
      <c r="BI44" s="10"/>
      <c r="BJ44" s="11"/>
      <c r="BK44" s="11"/>
      <c r="BL44" s="11"/>
      <c r="BM44" s="10"/>
      <c r="BN44" s="10"/>
      <c r="BO44" s="10"/>
      <c r="BP44" s="11"/>
      <c r="BQ44" s="11"/>
      <c r="BR44" s="11"/>
      <c r="BS44" s="10"/>
      <c r="BT44" s="10"/>
      <c r="BU44" s="10"/>
      <c r="BV44" s="11"/>
      <c r="BW44" s="11"/>
      <c r="BX44" s="11"/>
      <c r="BY44" s="10"/>
      <c r="BZ44" s="10"/>
      <c r="CA44" s="10"/>
      <c r="CB44" s="11"/>
      <c r="CC44" s="11"/>
      <c r="CD44" s="11"/>
      <c r="ED44" s="221">
        <f t="shared" si="21"/>
        <v>0</v>
      </c>
      <c r="EG44" s="221">
        <f t="shared" si="51"/>
        <v>0</v>
      </c>
      <c r="EJ44" s="221">
        <f t="shared" si="52"/>
        <v>0</v>
      </c>
      <c r="EM44" s="221">
        <f t="shared" si="53"/>
        <v>0</v>
      </c>
      <c r="EP44" s="221">
        <f t="shared" si="54"/>
        <v>0</v>
      </c>
      <c r="ES44" s="221">
        <f t="shared" si="55"/>
        <v>0</v>
      </c>
      <c r="EV44" s="221">
        <f t="shared" si="56"/>
        <v>0</v>
      </c>
      <c r="EY44" s="221">
        <f t="shared" si="57"/>
        <v>0</v>
      </c>
      <c r="FB44" s="221">
        <f t="shared" si="58"/>
        <v>0</v>
      </c>
      <c r="FE44" s="221">
        <f t="shared" si="59"/>
        <v>0</v>
      </c>
      <c r="FH44" s="221">
        <f t="shared" si="60"/>
        <v>0</v>
      </c>
      <c r="FK44" s="221">
        <f t="shared" si="61"/>
        <v>0</v>
      </c>
      <c r="FN44" s="221">
        <f t="shared" si="62"/>
        <v>0</v>
      </c>
      <c r="FQ44" s="221">
        <f t="shared" si="63"/>
        <v>0</v>
      </c>
      <c r="FT44" s="221">
        <f t="shared" si="64"/>
        <v>0</v>
      </c>
      <c r="FW44" s="221">
        <f t="shared" si="65"/>
        <v>0</v>
      </c>
      <c r="FZ44" s="221">
        <f t="shared" si="66"/>
        <v>0</v>
      </c>
      <c r="GC44" s="221">
        <f t="shared" si="67"/>
        <v>0</v>
      </c>
      <c r="GF44" s="221">
        <f t="shared" si="68"/>
        <v>0</v>
      </c>
      <c r="GI44" s="221">
        <f t="shared" si="69"/>
        <v>0</v>
      </c>
      <c r="GL44" s="221">
        <f t="shared" si="70"/>
        <v>0</v>
      </c>
      <c r="GO44" s="221">
        <f t="shared" si="71"/>
        <v>0</v>
      </c>
      <c r="GR44" s="221">
        <f t="shared" si="72"/>
        <v>0</v>
      </c>
      <c r="GU44" s="221">
        <f t="shared" si="73"/>
        <v>0</v>
      </c>
    </row>
    <row r="45" spans="1:203" ht="26.25">
      <c r="A45" s="43" t="s">
        <v>209</v>
      </c>
      <c r="B45" s="40"/>
      <c r="C45" s="38"/>
      <c r="D45" s="39"/>
      <c r="E45" s="40"/>
      <c r="F45" s="40"/>
      <c r="G45" s="40"/>
      <c r="H45" s="40"/>
      <c r="I45" s="40"/>
      <c r="J45" s="41">
        <f t="shared" si="75"/>
        <v>0</v>
      </c>
      <c r="K45" s="10"/>
      <c r="L45" s="10"/>
      <c r="M45" s="10"/>
      <c r="N45" s="11"/>
      <c r="O45" s="11"/>
      <c r="P45" s="11"/>
      <c r="Q45" s="10"/>
      <c r="R45" s="10"/>
      <c r="S45" s="10"/>
      <c r="T45" s="11"/>
      <c r="U45" s="11"/>
      <c r="V45" s="11"/>
      <c r="W45" s="10"/>
      <c r="X45" s="10"/>
      <c r="Y45" s="10"/>
      <c r="Z45" s="11"/>
      <c r="AA45" s="11"/>
      <c r="AB45" s="11"/>
      <c r="AC45" s="10"/>
      <c r="AD45" s="10"/>
      <c r="AE45" s="10"/>
      <c r="AF45" s="11"/>
      <c r="AG45" s="11"/>
      <c r="AH45" s="11"/>
      <c r="AI45" s="10"/>
      <c r="AJ45" s="10"/>
      <c r="AK45" s="10"/>
      <c r="AL45" s="11"/>
      <c r="AM45" s="11"/>
      <c r="AN45" s="11"/>
      <c r="AO45" s="10"/>
      <c r="AP45" s="10"/>
      <c r="AQ45" s="10"/>
      <c r="AR45" s="11"/>
      <c r="AS45" s="11"/>
      <c r="AT45" s="11"/>
      <c r="AU45" s="10"/>
      <c r="AV45" s="10"/>
      <c r="AW45" s="10"/>
      <c r="AX45" s="11"/>
      <c r="AY45" s="11"/>
      <c r="AZ45" s="11"/>
      <c r="BA45" s="10"/>
      <c r="BB45" s="10"/>
      <c r="BC45" s="10"/>
      <c r="BD45" s="11"/>
      <c r="BE45" s="11"/>
      <c r="BF45" s="11"/>
      <c r="BG45" s="10"/>
      <c r="BH45" s="10"/>
      <c r="BI45" s="10"/>
      <c r="BJ45" s="11"/>
      <c r="BK45" s="11"/>
      <c r="BL45" s="11"/>
      <c r="BM45" s="10"/>
      <c r="BN45" s="10"/>
      <c r="BO45" s="10"/>
      <c r="BP45" s="11"/>
      <c r="BQ45" s="11"/>
      <c r="BR45" s="11"/>
      <c r="BS45" s="10"/>
      <c r="BT45" s="10"/>
      <c r="BU45" s="10"/>
      <c r="BV45" s="11"/>
      <c r="BW45" s="11"/>
      <c r="BX45" s="11"/>
      <c r="BY45" s="10"/>
      <c r="BZ45" s="10"/>
      <c r="CA45" s="10"/>
      <c r="CB45" s="11"/>
      <c r="CC45" s="11"/>
      <c r="CD45" s="11"/>
      <c r="ED45" s="221">
        <f t="shared" si="21"/>
        <v>0</v>
      </c>
      <c r="EG45" s="221">
        <f t="shared" si="51"/>
        <v>0</v>
      </c>
      <c r="EJ45" s="221">
        <f t="shared" si="52"/>
        <v>0</v>
      </c>
      <c r="EM45" s="221">
        <f t="shared" si="53"/>
        <v>0</v>
      </c>
      <c r="EP45" s="221">
        <f t="shared" si="54"/>
        <v>0</v>
      </c>
      <c r="ES45" s="221">
        <f t="shared" si="55"/>
        <v>0</v>
      </c>
      <c r="EV45" s="221">
        <f t="shared" si="56"/>
        <v>0</v>
      </c>
      <c r="EY45" s="221">
        <f t="shared" si="57"/>
        <v>0</v>
      </c>
      <c r="FB45" s="221">
        <f t="shared" si="58"/>
        <v>0</v>
      </c>
      <c r="FE45" s="221">
        <f t="shared" si="59"/>
        <v>0</v>
      </c>
      <c r="FH45" s="221">
        <f t="shared" si="60"/>
        <v>0</v>
      </c>
      <c r="FK45" s="221">
        <f t="shared" si="61"/>
        <v>0</v>
      </c>
      <c r="FN45" s="221">
        <f t="shared" si="62"/>
        <v>0</v>
      </c>
      <c r="FQ45" s="221">
        <f t="shared" si="63"/>
        <v>0</v>
      </c>
      <c r="FT45" s="221">
        <f t="shared" si="64"/>
        <v>0</v>
      </c>
      <c r="FW45" s="221">
        <f t="shared" si="65"/>
        <v>0</v>
      </c>
      <c r="FZ45" s="221">
        <f t="shared" si="66"/>
        <v>0</v>
      </c>
      <c r="GC45" s="221">
        <f t="shared" si="67"/>
        <v>0</v>
      </c>
      <c r="GF45" s="221">
        <f t="shared" si="68"/>
        <v>0</v>
      </c>
      <c r="GI45" s="221">
        <f t="shared" si="69"/>
        <v>0</v>
      </c>
      <c r="GL45" s="221">
        <f t="shared" si="70"/>
        <v>0</v>
      </c>
      <c r="GO45" s="221">
        <f t="shared" si="71"/>
        <v>0</v>
      </c>
      <c r="GR45" s="221">
        <f t="shared" si="72"/>
        <v>0</v>
      </c>
      <c r="GU45" s="221">
        <f t="shared" si="73"/>
        <v>0</v>
      </c>
    </row>
    <row r="46" spans="1:203" ht="26.25">
      <c r="A46" s="43" t="s">
        <v>210</v>
      </c>
      <c r="B46" s="40"/>
      <c r="C46" s="38"/>
      <c r="D46" s="39"/>
      <c r="E46" s="40"/>
      <c r="F46" s="40"/>
      <c r="G46" s="40"/>
      <c r="H46" s="40"/>
      <c r="I46" s="40"/>
      <c r="J46" s="41">
        <f t="shared" si="75"/>
        <v>0</v>
      </c>
      <c r="K46" s="10"/>
      <c r="L46" s="10"/>
      <c r="M46" s="10"/>
      <c r="N46" s="11"/>
      <c r="O46" s="11"/>
      <c r="P46" s="11"/>
      <c r="Q46" s="10"/>
      <c r="R46" s="10"/>
      <c r="S46" s="10"/>
      <c r="T46" s="11"/>
      <c r="U46" s="11"/>
      <c r="V46" s="11"/>
      <c r="W46" s="10"/>
      <c r="X46" s="10"/>
      <c r="Y46" s="10"/>
      <c r="Z46" s="11"/>
      <c r="AA46" s="11"/>
      <c r="AB46" s="11"/>
      <c r="AC46" s="10"/>
      <c r="AD46" s="10"/>
      <c r="AE46" s="10"/>
      <c r="AF46" s="11"/>
      <c r="AG46" s="11"/>
      <c r="AH46" s="11"/>
      <c r="AI46" s="10"/>
      <c r="AJ46" s="10"/>
      <c r="AK46" s="10"/>
      <c r="AL46" s="11"/>
      <c r="AM46" s="11"/>
      <c r="AN46" s="11"/>
      <c r="AO46" s="10"/>
      <c r="AP46" s="10"/>
      <c r="AQ46" s="10"/>
      <c r="AR46" s="11"/>
      <c r="AS46" s="11"/>
      <c r="AT46" s="11"/>
      <c r="AU46" s="10"/>
      <c r="AV46" s="10"/>
      <c r="AW46" s="10"/>
      <c r="AX46" s="11"/>
      <c r="AY46" s="11"/>
      <c r="AZ46" s="11"/>
      <c r="BA46" s="10"/>
      <c r="BB46" s="10"/>
      <c r="BC46" s="10"/>
      <c r="BD46" s="11"/>
      <c r="BE46" s="11"/>
      <c r="BF46" s="11"/>
      <c r="BG46" s="10"/>
      <c r="BH46" s="10"/>
      <c r="BI46" s="10"/>
      <c r="BJ46" s="11"/>
      <c r="BK46" s="11"/>
      <c r="BL46" s="11"/>
      <c r="BM46" s="10"/>
      <c r="BN46" s="10"/>
      <c r="BO46" s="10"/>
      <c r="BP46" s="11"/>
      <c r="BQ46" s="11"/>
      <c r="BR46" s="11"/>
      <c r="BS46" s="10"/>
      <c r="BT46" s="10"/>
      <c r="BU46" s="10"/>
      <c r="BV46" s="11"/>
      <c r="BW46" s="11"/>
      <c r="BX46" s="11"/>
      <c r="BY46" s="10"/>
      <c r="BZ46" s="10"/>
      <c r="CA46" s="10"/>
      <c r="CB46" s="11"/>
      <c r="CC46" s="11"/>
      <c r="CD46" s="11"/>
      <c r="ED46" s="221">
        <f t="shared" si="21"/>
        <v>0</v>
      </c>
      <c r="EG46" s="221">
        <f t="shared" si="51"/>
        <v>0</v>
      </c>
      <c r="EJ46" s="221">
        <f t="shared" si="52"/>
        <v>0</v>
      </c>
      <c r="EM46" s="221">
        <f t="shared" si="53"/>
        <v>0</v>
      </c>
      <c r="EP46" s="221">
        <f t="shared" si="54"/>
        <v>0</v>
      </c>
      <c r="ES46" s="221">
        <f t="shared" si="55"/>
        <v>0</v>
      </c>
      <c r="EV46" s="221">
        <f t="shared" si="56"/>
        <v>0</v>
      </c>
      <c r="EY46" s="221">
        <f t="shared" si="57"/>
        <v>0</v>
      </c>
      <c r="FB46" s="221">
        <f t="shared" si="58"/>
        <v>0</v>
      </c>
      <c r="FE46" s="221">
        <f t="shared" si="59"/>
        <v>0</v>
      </c>
      <c r="FH46" s="221">
        <f t="shared" si="60"/>
        <v>0</v>
      </c>
      <c r="FK46" s="221">
        <f t="shared" si="61"/>
        <v>0</v>
      </c>
      <c r="FN46" s="221">
        <f t="shared" si="62"/>
        <v>0</v>
      </c>
      <c r="FQ46" s="221">
        <f t="shared" si="63"/>
        <v>0</v>
      </c>
      <c r="FT46" s="221">
        <f t="shared" si="64"/>
        <v>0</v>
      </c>
      <c r="FW46" s="221">
        <f t="shared" si="65"/>
        <v>0</v>
      </c>
      <c r="FZ46" s="221">
        <f t="shared" si="66"/>
        <v>0</v>
      </c>
      <c r="GC46" s="221">
        <f t="shared" si="67"/>
        <v>0</v>
      </c>
      <c r="GF46" s="221">
        <f t="shared" si="68"/>
        <v>0</v>
      </c>
      <c r="GI46" s="221">
        <f t="shared" si="69"/>
        <v>0</v>
      </c>
      <c r="GL46" s="221">
        <f t="shared" si="70"/>
        <v>0</v>
      </c>
      <c r="GO46" s="221">
        <f t="shared" si="71"/>
        <v>0</v>
      </c>
      <c r="GR46" s="221">
        <f t="shared" si="72"/>
        <v>0</v>
      </c>
      <c r="GU46" s="221">
        <f t="shared" si="73"/>
        <v>0</v>
      </c>
    </row>
    <row r="47" spans="1:203" ht="26.25">
      <c r="A47" s="43" t="s">
        <v>211</v>
      </c>
      <c r="B47" s="40"/>
      <c r="C47" s="38"/>
      <c r="D47" s="39"/>
      <c r="E47" s="40"/>
      <c r="F47" s="40"/>
      <c r="G47" s="40"/>
      <c r="H47" s="40"/>
      <c r="I47" s="40"/>
      <c r="J47" s="41">
        <f t="shared" si="75"/>
        <v>0</v>
      </c>
      <c r="K47" s="10"/>
      <c r="L47" s="10"/>
      <c r="M47" s="10"/>
      <c r="N47" s="11"/>
      <c r="O47" s="11"/>
      <c r="P47" s="11"/>
      <c r="Q47" s="10"/>
      <c r="R47" s="10"/>
      <c r="S47" s="10"/>
      <c r="T47" s="11"/>
      <c r="U47" s="11"/>
      <c r="V47" s="11"/>
      <c r="W47" s="10"/>
      <c r="X47" s="10"/>
      <c r="Y47" s="10"/>
      <c r="Z47" s="11"/>
      <c r="AA47" s="11"/>
      <c r="AB47" s="11"/>
      <c r="AC47" s="10"/>
      <c r="AD47" s="10"/>
      <c r="AE47" s="10"/>
      <c r="AF47" s="11"/>
      <c r="AG47" s="11"/>
      <c r="AH47" s="11"/>
      <c r="AI47" s="10"/>
      <c r="AJ47" s="10"/>
      <c r="AK47" s="10"/>
      <c r="AL47" s="11"/>
      <c r="AM47" s="11"/>
      <c r="AN47" s="11"/>
      <c r="AO47" s="10"/>
      <c r="AP47" s="10"/>
      <c r="AQ47" s="10"/>
      <c r="AR47" s="11"/>
      <c r="AS47" s="11"/>
      <c r="AT47" s="11"/>
      <c r="AU47" s="10"/>
      <c r="AV47" s="10"/>
      <c r="AW47" s="10"/>
      <c r="AX47" s="11"/>
      <c r="AY47" s="11"/>
      <c r="AZ47" s="11"/>
      <c r="BA47" s="10"/>
      <c r="BB47" s="10"/>
      <c r="BC47" s="10"/>
      <c r="BD47" s="11"/>
      <c r="BE47" s="11"/>
      <c r="BF47" s="11"/>
      <c r="BG47" s="10"/>
      <c r="BH47" s="10"/>
      <c r="BI47" s="10"/>
      <c r="BJ47" s="11"/>
      <c r="BK47" s="11"/>
      <c r="BL47" s="11"/>
      <c r="BM47" s="10"/>
      <c r="BN47" s="10"/>
      <c r="BO47" s="10"/>
      <c r="BP47" s="11"/>
      <c r="BQ47" s="11"/>
      <c r="BR47" s="11"/>
      <c r="BS47" s="10"/>
      <c r="BT47" s="10"/>
      <c r="BU47" s="10"/>
      <c r="BV47" s="11"/>
      <c r="BW47" s="11"/>
      <c r="BX47" s="11"/>
      <c r="BY47" s="10"/>
      <c r="BZ47" s="10"/>
      <c r="CA47" s="10"/>
      <c r="CB47" s="11"/>
      <c r="CC47" s="11"/>
      <c r="CD47" s="11"/>
      <c r="ED47" s="221">
        <f t="shared" si="21"/>
        <v>0</v>
      </c>
      <c r="EG47" s="221">
        <f t="shared" si="51"/>
        <v>0</v>
      </c>
      <c r="EJ47" s="221">
        <f t="shared" si="52"/>
        <v>0</v>
      </c>
      <c r="EM47" s="221">
        <f t="shared" si="53"/>
        <v>0</v>
      </c>
      <c r="EP47" s="221">
        <f t="shared" si="54"/>
        <v>0</v>
      </c>
      <c r="ES47" s="221">
        <f t="shared" si="55"/>
        <v>0</v>
      </c>
      <c r="EV47" s="221">
        <f t="shared" si="56"/>
        <v>0</v>
      </c>
      <c r="EY47" s="221">
        <f t="shared" si="57"/>
        <v>0</v>
      </c>
      <c r="FB47" s="221">
        <f t="shared" si="58"/>
        <v>0</v>
      </c>
      <c r="FE47" s="221">
        <f t="shared" si="59"/>
        <v>0</v>
      </c>
      <c r="FH47" s="221">
        <f t="shared" si="60"/>
        <v>0</v>
      </c>
      <c r="FK47" s="221">
        <f t="shared" si="61"/>
        <v>0</v>
      </c>
      <c r="FN47" s="221">
        <f t="shared" si="62"/>
        <v>0</v>
      </c>
      <c r="FQ47" s="221">
        <f t="shared" si="63"/>
        <v>0</v>
      </c>
      <c r="FT47" s="221">
        <f t="shared" si="64"/>
        <v>0</v>
      </c>
      <c r="FW47" s="221">
        <f t="shared" si="65"/>
        <v>0</v>
      </c>
      <c r="FZ47" s="221">
        <f t="shared" si="66"/>
        <v>0</v>
      </c>
      <c r="GC47" s="221">
        <f t="shared" si="67"/>
        <v>0</v>
      </c>
      <c r="GF47" s="221">
        <f t="shared" si="68"/>
        <v>0</v>
      </c>
      <c r="GI47" s="221">
        <f t="shared" si="69"/>
        <v>0</v>
      </c>
      <c r="GL47" s="221">
        <f t="shared" si="70"/>
        <v>0</v>
      </c>
      <c r="GO47" s="221">
        <f t="shared" si="71"/>
        <v>0</v>
      </c>
      <c r="GR47" s="221">
        <f t="shared" si="72"/>
        <v>0</v>
      </c>
      <c r="GU47" s="221">
        <f t="shared" si="73"/>
        <v>0</v>
      </c>
    </row>
    <row r="48" spans="1:203" ht="26.25">
      <c r="A48" s="43" t="s">
        <v>212</v>
      </c>
      <c r="B48" s="40"/>
      <c r="C48" s="38"/>
      <c r="D48" s="39"/>
      <c r="E48" s="40"/>
      <c r="F48" s="40"/>
      <c r="G48" s="40"/>
      <c r="H48" s="40"/>
      <c r="I48" s="40"/>
      <c r="J48" s="41">
        <f t="shared" si="75"/>
        <v>0</v>
      </c>
      <c r="K48" s="10"/>
      <c r="L48" s="10"/>
      <c r="M48" s="10"/>
      <c r="N48" s="11"/>
      <c r="O48" s="11"/>
      <c r="P48" s="11"/>
      <c r="Q48" s="10"/>
      <c r="R48" s="10"/>
      <c r="S48" s="10"/>
      <c r="T48" s="11"/>
      <c r="U48" s="11"/>
      <c r="V48" s="11"/>
      <c r="W48" s="10"/>
      <c r="X48" s="10"/>
      <c r="Y48" s="10"/>
      <c r="Z48" s="11"/>
      <c r="AA48" s="11"/>
      <c r="AB48" s="11"/>
      <c r="AC48" s="10"/>
      <c r="AD48" s="10"/>
      <c r="AE48" s="10"/>
      <c r="AF48" s="11"/>
      <c r="AG48" s="11"/>
      <c r="AH48" s="11"/>
      <c r="AI48" s="10"/>
      <c r="AJ48" s="10"/>
      <c r="AK48" s="10"/>
      <c r="AL48" s="11"/>
      <c r="AM48" s="11"/>
      <c r="AN48" s="11"/>
      <c r="AO48" s="10"/>
      <c r="AP48" s="10"/>
      <c r="AQ48" s="10"/>
      <c r="AR48" s="11"/>
      <c r="AS48" s="11"/>
      <c r="AT48" s="11"/>
      <c r="AU48" s="10"/>
      <c r="AV48" s="10"/>
      <c r="AW48" s="10"/>
      <c r="AX48" s="11"/>
      <c r="AY48" s="11"/>
      <c r="AZ48" s="11"/>
      <c r="BA48" s="10"/>
      <c r="BB48" s="10"/>
      <c r="BC48" s="10"/>
      <c r="BD48" s="11"/>
      <c r="BE48" s="11"/>
      <c r="BF48" s="11"/>
      <c r="BG48" s="10"/>
      <c r="BH48" s="10"/>
      <c r="BI48" s="10"/>
      <c r="BJ48" s="11"/>
      <c r="BK48" s="11"/>
      <c r="BL48" s="11"/>
      <c r="BM48" s="10"/>
      <c r="BN48" s="10"/>
      <c r="BO48" s="10"/>
      <c r="BP48" s="11"/>
      <c r="BQ48" s="11"/>
      <c r="BR48" s="11"/>
      <c r="BS48" s="10"/>
      <c r="BT48" s="10"/>
      <c r="BU48" s="10"/>
      <c r="BV48" s="11"/>
      <c r="BW48" s="11"/>
      <c r="BX48" s="11"/>
      <c r="BY48" s="10"/>
      <c r="BZ48" s="10"/>
      <c r="CA48" s="10"/>
      <c r="CB48" s="11"/>
      <c r="CC48" s="11"/>
      <c r="CD48" s="11"/>
      <c r="ED48" s="221">
        <f t="shared" si="21"/>
        <v>0</v>
      </c>
      <c r="EG48" s="221">
        <f t="shared" si="51"/>
        <v>0</v>
      </c>
      <c r="EJ48" s="221">
        <f t="shared" si="52"/>
        <v>0</v>
      </c>
      <c r="EM48" s="221">
        <f t="shared" si="53"/>
        <v>0</v>
      </c>
      <c r="EP48" s="221">
        <f t="shared" si="54"/>
        <v>0</v>
      </c>
      <c r="ES48" s="221">
        <f t="shared" si="55"/>
        <v>0</v>
      </c>
      <c r="EV48" s="221">
        <f t="shared" si="56"/>
        <v>0</v>
      </c>
      <c r="EY48" s="221">
        <f t="shared" si="57"/>
        <v>0</v>
      </c>
      <c r="FB48" s="221">
        <f t="shared" si="58"/>
        <v>0</v>
      </c>
      <c r="FE48" s="221">
        <f t="shared" si="59"/>
        <v>0</v>
      </c>
      <c r="FH48" s="221">
        <f t="shared" si="60"/>
        <v>0</v>
      </c>
      <c r="FK48" s="221">
        <f t="shared" si="61"/>
        <v>0</v>
      </c>
      <c r="FN48" s="221">
        <f t="shared" si="62"/>
        <v>0</v>
      </c>
      <c r="FQ48" s="221">
        <f t="shared" si="63"/>
        <v>0</v>
      </c>
      <c r="FT48" s="221">
        <f t="shared" si="64"/>
        <v>0</v>
      </c>
      <c r="FW48" s="221">
        <f t="shared" si="65"/>
        <v>0</v>
      </c>
      <c r="FZ48" s="221">
        <f t="shared" si="66"/>
        <v>0</v>
      </c>
      <c r="GC48" s="221">
        <f t="shared" si="67"/>
        <v>0</v>
      </c>
      <c r="GF48" s="221">
        <f t="shared" si="68"/>
        <v>0</v>
      </c>
      <c r="GI48" s="221">
        <f t="shared" si="69"/>
        <v>0</v>
      </c>
      <c r="GL48" s="221">
        <f t="shared" si="70"/>
        <v>0</v>
      </c>
      <c r="GO48" s="221">
        <f t="shared" si="71"/>
        <v>0</v>
      </c>
      <c r="GR48" s="221">
        <f t="shared" si="72"/>
        <v>0</v>
      </c>
      <c r="GU48" s="221">
        <f t="shared" si="73"/>
        <v>0</v>
      </c>
    </row>
    <row r="49" spans="1:203" ht="26.25">
      <c r="A49" s="43" t="s">
        <v>213</v>
      </c>
      <c r="B49" s="40"/>
      <c r="C49" s="38"/>
      <c r="D49" s="39"/>
      <c r="E49" s="40"/>
      <c r="F49" s="40"/>
      <c r="G49" s="40"/>
      <c r="H49" s="40"/>
      <c r="I49" s="40"/>
      <c r="J49" s="41">
        <f t="shared" si="75"/>
        <v>0</v>
      </c>
      <c r="K49" s="10"/>
      <c r="L49" s="10"/>
      <c r="M49" s="10"/>
      <c r="N49" s="11"/>
      <c r="O49" s="11"/>
      <c r="P49" s="11"/>
      <c r="Q49" s="10"/>
      <c r="R49" s="10"/>
      <c r="S49" s="10"/>
      <c r="T49" s="11"/>
      <c r="U49" s="11"/>
      <c r="V49" s="11"/>
      <c r="W49" s="10"/>
      <c r="X49" s="10"/>
      <c r="Y49" s="10"/>
      <c r="Z49" s="11"/>
      <c r="AA49" s="11"/>
      <c r="AB49" s="11"/>
      <c r="AC49" s="10"/>
      <c r="AD49" s="10"/>
      <c r="AE49" s="10"/>
      <c r="AF49" s="11"/>
      <c r="AG49" s="11"/>
      <c r="AH49" s="11"/>
      <c r="AI49" s="10"/>
      <c r="AJ49" s="10"/>
      <c r="AK49" s="10"/>
      <c r="AL49" s="11"/>
      <c r="AM49" s="11"/>
      <c r="AN49" s="11"/>
      <c r="AO49" s="10"/>
      <c r="AP49" s="10"/>
      <c r="AQ49" s="10"/>
      <c r="AR49" s="11"/>
      <c r="AS49" s="11"/>
      <c r="AT49" s="11"/>
      <c r="AU49" s="10"/>
      <c r="AV49" s="10"/>
      <c r="AW49" s="10"/>
      <c r="AX49" s="11"/>
      <c r="AY49" s="11"/>
      <c r="AZ49" s="11"/>
      <c r="BA49" s="10"/>
      <c r="BB49" s="10"/>
      <c r="BC49" s="10"/>
      <c r="BD49" s="11"/>
      <c r="BE49" s="11"/>
      <c r="BF49" s="11"/>
      <c r="BG49" s="10"/>
      <c r="BH49" s="10"/>
      <c r="BI49" s="10"/>
      <c r="BJ49" s="11"/>
      <c r="BK49" s="11"/>
      <c r="BL49" s="11"/>
      <c r="BM49" s="10"/>
      <c r="BN49" s="10"/>
      <c r="BO49" s="10"/>
      <c r="BP49" s="11"/>
      <c r="BQ49" s="11"/>
      <c r="BR49" s="11"/>
      <c r="BS49" s="10"/>
      <c r="BT49" s="10"/>
      <c r="BU49" s="10"/>
      <c r="BV49" s="11"/>
      <c r="BW49" s="11"/>
      <c r="BX49" s="11"/>
      <c r="BY49" s="10"/>
      <c r="BZ49" s="10"/>
      <c r="CA49" s="10"/>
      <c r="CB49" s="11"/>
      <c r="CC49" s="11"/>
      <c r="CD49" s="11"/>
      <c r="ED49" s="221">
        <f t="shared" si="21"/>
        <v>0</v>
      </c>
      <c r="EG49" s="221">
        <f t="shared" si="51"/>
        <v>0</v>
      </c>
      <c r="EJ49" s="221">
        <f t="shared" si="52"/>
        <v>0</v>
      </c>
      <c r="EM49" s="221">
        <f t="shared" si="53"/>
        <v>0</v>
      </c>
      <c r="EP49" s="221">
        <f t="shared" si="54"/>
        <v>0</v>
      </c>
      <c r="ES49" s="221">
        <f t="shared" si="55"/>
        <v>0</v>
      </c>
      <c r="EV49" s="221">
        <f t="shared" si="56"/>
        <v>0</v>
      </c>
      <c r="EY49" s="221">
        <f t="shared" si="57"/>
        <v>0</v>
      </c>
      <c r="FB49" s="221">
        <f t="shared" si="58"/>
        <v>0</v>
      </c>
      <c r="FE49" s="221">
        <f t="shared" si="59"/>
        <v>0</v>
      </c>
      <c r="FH49" s="221">
        <f t="shared" si="60"/>
        <v>0</v>
      </c>
      <c r="FK49" s="221">
        <f t="shared" si="61"/>
        <v>0</v>
      </c>
      <c r="FN49" s="221">
        <f t="shared" si="62"/>
        <v>0</v>
      </c>
      <c r="FQ49" s="221">
        <f t="shared" si="63"/>
        <v>0</v>
      </c>
      <c r="FT49" s="221">
        <f t="shared" si="64"/>
        <v>0</v>
      </c>
      <c r="FW49" s="221">
        <f t="shared" si="65"/>
        <v>0</v>
      </c>
      <c r="FZ49" s="221">
        <f t="shared" si="66"/>
        <v>0</v>
      </c>
      <c r="GC49" s="221">
        <f t="shared" si="67"/>
        <v>0</v>
      </c>
      <c r="GF49" s="221">
        <f t="shared" si="68"/>
        <v>0</v>
      </c>
      <c r="GI49" s="221">
        <f t="shared" si="69"/>
        <v>0</v>
      </c>
      <c r="GL49" s="221">
        <f t="shared" si="70"/>
        <v>0</v>
      </c>
      <c r="GO49" s="221">
        <f t="shared" si="71"/>
        <v>0</v>
      </c>
      <c r="GR49" s="221">
        <f t="shared" si="72"/>
        <v>0</v>
      </c>
      <c r="GU49" s="221">
        <f t="shared" si="73"/>
        <v>0</v>
      </c>
    </row>
    <row r="50" spans="1:203" ht="26.25">
      <c r="A50" s="43" t="s">
        <v>214</v>
      </c>
      <c r="B50" s="40"/>
      <c r="C50" s="38"/>
      <c r="D50" s="39"/>
      <c r="E50" s="40"/>
      <c r="F50" s="40"/>
      <c r="G50" s="40"/>
      <c r="H50" s="40"/>
      <c r="I50" s="40"/>
      <c r="J50" s="41">
        <f t="shared" si="75"/>
        <v>0</v>
      </c>
      <c r="K50" s="10"/>
      <c r="L50" s="10"/>
      <c r="M50" s="10"/>
      <c r="N50" s="11"/>
      <c r="O50" s="11"/>
      <c r="P50" s="11"/>
      <c r="Q50" s="10"/>
      <c r="R50" s="10"/>
      <c r="S50" s="10"/>
      <c r="T50" s="11"/>
      <c r="U50" s="11"/>
      <c r="V50" s="11"/>
      <c r="W50" s="10"/>
      <c r="X50" s="10"/>
      <c r="Y50" s="10"/>
      <c r="Z50" s="11"/>
      <c r="AA50" s="11"/>
      <c r="AB50" s="11"/>
      <c r="AC50" s="10"/>
      <c r="AD50" s="10"/>
      <c r="AE50" s="10"/>
      <c r="AF50" s="11"/>
      <c r="AG50" s="11"/>
      <c r="AH50" s="11"/>
      <c r="AI50" s="10"/>
      <c r="AJ50" s="10"/>
      <c r="AK50" s="10"/>
      <c r="AL50" s="11"/>
      <c r="AM50" s="11"/>
      <c r="AN50" s="11"/>
      <c r="AO50" s="10"/>
      <c r="AP50" s="10"/>
      <c r="AQ50" s="10"/>
      <c r="AR50" s="11"/>
      <c r="AS50" s="11"/>
      <c r="AT50" s="11"/>
      <c r="AU50" s="10"/>
      <c r="AV50" s="10"/>
      <c r="AW50" s="10"/>
      <c r="AX50" s="11"/>
      <c r="AY50" s="11"/>
      <c r="AZ50" s="11"/>
      <c r="BA50" s="10"/>
      <c r="BB50" s="10"/>
      <c r="BC50" s="10"/>
      <c r="BD50" s="11"/>
      <c r="BE50" s="11"/>
      <c r="BF50" s="11"/>
      <c r="BG50" s="10"/>
      <c r="BH50" s="10"/>
      <c r="BI50" s="10"/>
      <c r="BJ50" s="11"/>
      <c r="BK50" s="11"/>
      <c r="BL50" s="11"/>
      <c r="BM50" s="10"/>
      <c r="BN50" s="10"/>
      <c r="BO50" s="10"/>
      <c r="BP50" s="11"/>
      <c r="BQ50" s="11"/>
      <c r="BR50" s="11"/>
      <c r="BS50" s="10"/>
      <c r="BT50" s="10"/>
      <c r="BU50" s="10"/>
      <c r="BV50" s="11"/>
      <c r="BW50" s="11"/>
      <c r="BX50" s="11"/>
      <c r="BY50" s="10"/>
      <c r="BZ50" s="10"/>
      <c r="CA50" s="10"/>
      <c r="CB50" s="11"/>
      <c r="CC50" s="11"/>
      <c r="CD50" s="11"/>
      <c r="ED50" s="221">
        <f t="shared" si="21"/>
        <v>0</v>
      </c>
      <c r="EG50" s="221">
        <f t="shared" si="51"/>
        <v>0</v>
      </c>
      <c r="EJ50" s="221">
        <f t="shared" si="52"/>
        <v>0</v>
      </c>
      <c r="EM50" s="221">
        <f t="shared" si="53"/>
        <v>0</v>
      </c>
      <c r="EP50" s="221">
        <f t="shared" si="54"/>
        <v>0</v>
      </c>
      <c r="ES50" s="221">
        <f t="shared" si="55"/>
        <v>0</v>
      </c>
      <c r="EV50" s="221">
        <f t="shared" si="56"/>
        <v>0</v>
      </c>
      <c r="EY50" s="221">
        <f t="shared" si="57"/>
        <v>0</v>
      </c>
      <c r="FB50" s="221">
        <f t="shared" si="58"/>
        <v>0</v>
      </c>
      <c r="FE50" s="221">
        <f t="shared" si="59"/>
        <v>0</v>
      </c>
      <c r="FH50" s="221">
        <f t="shared" si="60"/>
        <v>0</v>
      </c>
      <c r="FK50" s="221">
        <f t="shared" si="61"/>
        <v>0</v>
      </c>
      <c r="FN50" s="221">
        <f t="shared" si="62"/>
        <v>0</v>
      </c>
      <c r="FQ50" s="221">
        <f t="shared" si="63"/>
        <v>0</v>
      </c>
      <c r="FT50" s="221">
        <f t="shared" si="64"/>
        <v>0</v>
      </c>
      <c r="FW50" s="221">
        <f t="shared" si="65"/>
        <v>0</v>
      </c>
      <c r="FZ50" s="221">
        <f t="shared" si="66"/>
        <v>0</v>
      </c>
      <c r="GC50" s="221">
        <f t="shared" si="67"/>
        <v>0</v>
      </c>
      <c r="GF50" s="221">
        <f t="shared" si="68"/>
        <v>0</v>
      </c>
      <c r="GI50" s="221">
        <f t="shared" si="69"/>
        <v>0</v>
      </c>
      <c r="GL50" s="221">
        <f t="shared" si="70"/>
        <v>0</v>
      </c>
      <c r="GO50" s="221">
        <f t="shared" si="71"/>
        <v>0</v>
      </c>
      <c r="GR50" s="221">
        <f t="shared" si="72"/>
        <v>0</v>
      </c>
      <c r="GU50" s="221">
        <f t="shared" si="73"/>
        <v>0</v>
      </c>
    </row>
    <row r="51" spans="1:203" ht="26.25">
      <c r="A51" s="43" t="s">
        <v>215</v>
      </c>
      <c r="B51" s="40"/>
      <c r="C51" s="38"/>
      <c r="D51" s="39"/>
      <c r="E51" s="40"/>
      <c r="F51" s="40"/>
      <c r="G51" s="40"/>
      <c r="H51" s="40"/>
      <c r="I51" s="40"/>
      <c r="J51" s="41">
        <f t="shared" si="75"/>
        <v>0</v>
      </c>
      <c r="K51" s="10"/>
      <c r="L51" s="10"/>
      <c r="M51" s="10"/>
      <c r="N51" s="11"/>
      <c r="O51" s="11"/>
      <c r="P51" s="11"/>
      <c r="Q51" s="10"/>
      <c r="R51" s="10"/>
      <c r="S51" s="10"/>
      <c r="T51" s="11"/>
      <c r="U51" s="11"/>
      <c r="V51" s="11"/>
      <c r="W51" s="10"/>
      <c r="X51" s="10"/>
      <c r="Y51" s="10"/>
      <c r="Z51" s="11"/>
      <c r="AA51" s="11"/>
      <c r="AB51" s="11"/>
      <c r="AC51" s="10"/>
      <c r="AD51" s="10"/>
      <c r="AE51" s="10"/>
      <c r="AF51" s="11"/>
      <c r="AG51" s="11"/>
      <c r="AH51" s="11"/>
      <c r="AI51" s="10"/>
      <c r="AJ51" s="10"/>
      <c r="AK51" s="10"/>
      <c r="AL51" s="11"/>
      <c r="AM51" s="11"/>
      <c r="AN51" s="11"/>
      <c r="AO51" s="10"/>
      <c r="AP51" s="10"/>
      <c r="AQ51" s="10"/>
      <c r="AR51" s="11"/>
      <c r="AS51" s="11"/>
      <c r="AT51" s="11"/>
      <c r="AU51" s="10"/>
      <c r="AV51" s="10"/>
      <c r="AW51" s="10"/>
      <c r="AX51" s="11"/>
      <c r="AY51" s="11"/>
      <c r="AZ51" s="11"/>
      <c r="BA51" s="10"/>
      <c r="BB51" s="10"/>
      <c r="BC51" s="10"/>
      <c r="BD51" s="11"/>
      <c r="BE51" s="11"/>
      <c r="BF51" s="11"/>
      <c r="BG51" s="10"/>
      <c r="BH51" s="10"/>
      <c r="BI51" s="10"/>
      <c r="BJ51" s="11"/>
      <c r="BK51" s="11"/>
      <c r="BL51" s="11"/>
      <c r="BM51" s="10"/>
      <c r="BN51" s="10"/>
      <c r="BO51" s="10"/>
      <c r="BP51" s="11"/>
      <c r="BQ51" s="11"/>
      <c r="BR51" s="11"/>
      <c r="BS51" s="10"/>
      <c r="BT51" s="10"/>
      <c r="BU51" s="10"/>
      <c r="BV51" s="11"/>
      <c r="BW51" s="11"/>
      <c r="BX51" s="11"/>
      <c r="BY51" s="10"/>
      <c r="BZ51" s="10"/>
      <c r="CA51" s="10"/>
      <c r="CB51" s="11"/>
      <c r="CC51" s="11"/>
      <c r="CD51" s="11"/>
      <c r="ED51" s="221">
        <f t="shared" si="21"/>
        <v>0</v>
      </c>
      <c r="EG51" s="221">
        <f t="shared" si="51"/>
        <v>0</v>
      </c>
      <c r="EJ51" s="221">
        <f t="shared" si="52"/>
        <v>0</v>
      </c>
      <c r="EM51" s="221">
        <f t="shared" si="53"/>
        <v>0</v>
      </c>
      <c r="EP51" s="221">
        <f t="shared" si="54"/>
        <v>0</v>
      </c>
      <c r="ES51" s="221">
        <f t="shared" si="55"/>
        <v>0</v>
      </c>
      <c r="EV51" s="221">
        <f t="shared" si="56"/>
        <v>0</v>
      </c>
      <c r="EY51" s="221">
        <f t="shared" si="57"/>
        <v>0</v>
      </c>
      <c r="FB51" s="221">
        <f t="shared" si="58"/>
        <v>0</v>
      </c>
      <c r="FE51" s="221">
        <f t="shared" si="59"/>
        <v>0</v>
      </c>
      <c r="FH51" s="221">
        <f t="shared" si="60"/>
        <v>0</v>
      </c>
      <c r="FK51" s="221">
        <f t="shared" si="61"/>
        <v>0</v>
      </c>
      <c r="FN51" s="221">
        <f t="shared" si="62"/>
        <v>0</v>
      </c>
      <c r="FQ51" s="221">
        <f t="shared" si="63"/>
        <v>0</v>
      </c>
      <c r="FT51" s="221">
        <f t="shared" si="64"/>
        <v>0</v>
      </c>
      <c r="FW51" s="221">
        <f t="shared" si="65"/>
        <v>0</v>
      </c>
      <c r="FZ51" s="221">
        <f t="shared" si="66"/>
        <v>0</v>
      </c>
      <c r="GC51" s="221">
        <f t="shared" si="67"/>
        <v>0</v>
      </c>
      <c r="GF51" s="221">
        <f t="shared" si="68"/>
        <v>0</v>
      </c>
      <c r="GI51" s="221">
        <f t="shared" si="69"/>
        <v>0</v>
      </c>
      <c r="GL51" s="221">
        <f t="shared" si="70"/>
        <v>0</v>
      </c>
      <c r="GO51" s="221">
        <f t="shared" si="71"/>
        <v>0</v>
      </c>
      <c r="GR51" s="221">
        <f t="shared" si="72"/>
        <v>0</v>
      </c>
      <c r="GU51" s="221">
        <f t="shared" si="73"/>
        <v>0</v>
      </c>
    </row>
    <row r="52" spans="1:203" ht="26.25">
      <c r="A52" s="43" t="s">
        <v>216</v>
      </c>
      <c r="B52" s="40"/>
      <c r="C52" s="38"/>
      <c r="D52" s="39"/>
      <c r="E52" s="40"/>
      <c r="F52" s="40"/>
      <c r="G52" s="40"/>
      <c r="H52" s="40"/>
      <c r="I52" s="40"/>
      <c r="J52" s="41">
        <f t="shared" si="75"/>
        <v>0</v>
      </c>
      <c r="K52" s="10"/>
      <c r="L52" s="10"/>
      <c r="M52" s="10"/>
      <c r="N52" s="11"/>
      <c r="O52" s="11"/>
      <c r="P52" s="11"/>
      <c r="Q52" s="10"/>
      <c r="R52" s="10"/>
      <c r="S52" s="10"/>
      <c r="T52" s="11"/>
      <c r="U52" s="11"/>
      <c r="V52" s="11"/>
      <c r="W52" s="10"/>
      <c r="X52" s="10"/>
      <c r="Y52" s="10"/>
      <c r="Z52" s="11"/>
      <c r="AA52" s="11"/>
      <c r="AB52" s="11"/>
      <c r="AC52" s="10"/>
      <c r="AD52" s="10"/>
      <c r="AE52" s="10"/>
      <c r="AF52" s="11"/>
      <c r="AG52" s="11"/>
      <c r="AH52" s="11"/>
      <c r="AI52" s="10"/>
      <c r="AJ52" s="10"/>
      <c r="AK52" s="10"/>
      <c r="AL52" s="11"/>
      <c r="AM52" s="11"/>
      <c r="AN52" s="11"/>
      <c r="AO52" s="10"/>
      <c r="AP52" s="10"/>
      <c r="AQ52" s="10"/>
      <c r="AR52" s="11"/>
      <c r="AS52" s="11"/>
      <c r="AT52" s="11"/>
      <c r="AU52" s="10"/>
      <c r="AV52" s="10"/>
      <c r="AW52" s="10"/>
      <c r="AX52" s="11"/>
      <c r="AY52" s="11"/>
      <c r="AZ52" s="11"/>
      <c r="BA52" s="10"/>
      <c r="BB52" s="10"/>
      <c r="BC52" s="10"/>
      <c r="BD52" s="11"/>
      <c r="BE52" s="11"/>
      <c r="BF52" s="11"/>
      <c r="BG52" s="10"/>
      <c r="BH52" s="10"/>
      <c r="BI52" s="10"/>
      <c r="BJ52" s="11"/>
      <c r="BK52" s="11"/>
      <c r="BL52" s="11"/>
      <c r="BM52" s="10"/>
      <c r="BN52" s="10"/>
      <c r="BO52" s="10"/>
      <c r="BP52" s="11"/>
      <c r="BQ52" s="11"/>
      <c r="BR52" s="11"/>
      <c r="BS52" s="10"/>
      <c r="BT52" s="10"/>
      <c r="BU52" s="10"/>
      <c r="BV52" s="11"/>
      <c r="BW52" s="11"/>
      <c r="BX52" s="11"/>
      <c r="BY52" s="10"/>
      <c r="BZ52" s="10"/>
      <c r="CA52" s="10"/>
      <c r="CB52" s="11"/>
      <c r="CC52" s="11"/>
      <c r="CD52" s="11"/>
      <c r="ED52" s="221">
        <f t="shared" si="21"/>
        <v>0</v>
      </c>
      <c r="EG52" s="221">
        <f t="shared" si="51"/>
        <v>0</v>
      </c>
      <c r="EJ52" s="221">
        <f t="shared" si="52"/>
        <v>0</v>
      </c>
      <c r="EM52" s="221">
        <f t="shared" si="53"/>
        <v>0</v>
      </c>
      <c r="EP52" s="221">
        <f t="shared" si="54"/>
        <v>0</v>
      </c>
      <c r="ES52" s="221">
        <f t="shared" si="55"/>
        <v>0</v>
      </c>
      <c r="EV52" s="221">
        <f t="shared" si="56"/>
        <v>0</v>
      </c>
      <c r="EY52" s="221">
        <f t="shared" si="57"/>
        <v>0</v>
      </c>
      <c r="FB52" s="221">
        <f t="shared" si="58"/>
        <v>0</v>
      </c>
      <c r="FE52" s="221">
        <f t="shared" si="59"/>
        <v>0</v>
      </c>
      <c r="FH52" s="221">
        <f t="shared" si="60"/>
        <v>0</v>
      </c>
      <c r="FK52" s="221">
        <f t="shared" si="61"/>
        <v>0</v>
      </c>
      <c r="FN52" s="221">
        <f t="shared" si="62"/>
        <v>0</v>
      </c>
      <c r="FQ52" s="221">
        <f t="shared" si="63"/>
        <v>0</v>
      </c>
      <c r="FT52" s="221">
        <f t="shared" si="64"/>
        <v>0</v>
      </c>
      <c r="FW52" s="221">
        <f t="shared" si="65"/>
        <v>0</v>
      </c>
      <c r="FZ52" s="221">
        <f t="shared" si="66"/>
        <v>0</v>
      </c>
      <c r="GC52" s="221">
        <f t="shared" si="67"/>
        <v>0</v>
      </c>
      <c r="GF52" s="221">
        <f t="shared" si="68"/>
        <v>0</v>
      </c>
      <c r="GI52" s="221">
        <f t="shared" si="69"/>
        <v>0</v>
      </c>
      <c r="GL52" s="221">
        <f t="shared" si="70"/>
        <v>0</v>
      </c>
      <c r="GO52" s="221">
        <f t="shared" si="71"/>
        <v>0</v>
      </c>
      <c r="GR52" s="221">
        <f t="shared" si="72"/>
        <v>0</v>
      </c>
      <c r="GU52" s="221">
        <f t="shared" si="73"/>
        <v>0</v>
      </c>
    </row>
    <row r="53" spans="1:203" ht="26.25">
      <c r="A53" s="43" t="s">
        <v>217</v>
      </c>
      <c r="B53" s="40"/>
      <c r="C53" s="38"/>
      <c r="D53" s="39"/>
      <c r="E53" s="40"/>
      <c r="F53" s="40"/>
      <c r="G53" s="40"/>
      <c r="H53" s="40"/>
      <c r="I53" s="40"/>
      <c r="J53" s="41">
        <f t="shared" si="75"/>
        <v>0</v>
      </c>
      <c r="K53" s="10"/>
      <c r="L53" s="10"/>
      <c r="M53" s="10"/>
      <c r="N53" s="11"/>
      <c r="O53" s="11"/>
      <c r="P53" s="11"/>
      <c r="Q53" s="10"/>
      <c r="R53" s="10"/>
      <c r="S53" s="10"/>
      <c r="T53" s="11"/>
      <c r="U53" s="11"/>
      <c r="V53" s="11"/>
      <c r="W53" s="10"/>
      <c r="X53" s="10"/>
      <c r="Y53" s="10"/>
      <c r="Z53" s="11"/>
      <c r="AA53" s="11"/>
      <c r="AB53" s="11"/>
      <c r="AC53" s="10"/>
      <c r="AD53" s="10"/>
      <c r="AE53" s="10"/>
      <c r="AF53" s="11"/>
      <c r="AG53" s="11"/>
      <c r="AH53" s="11"/>
      <c r="AI53" s="10"/>
      <c r="AJ53" s="10"/>
      <c r="AK53" s="10"/>
      <c r="AL53" s="11"/>
      <c r="AM53" s="11"/>
      <c r="AN53" s="11"/>
      <c r="AO53" s="10"/>
      <c r="AP53" s="10"/>
      <c r="AQ53" s="10"/>
      <c r="AR53" s="11"/>
      <c r="AS53" s="11"/>
      <c r="AT53" s="11"/>
      <c r="AU53" s="10"/>
      <c r="AV53" s="10"/>
      <c r="AW53" s="10"/>
      <c r="AX53" s="11"/>
      <c r="AY53" s="11"/>
      <c r="AZ53" s="11"/>
      <c r="BA53" s="10"/>
      <c r="BB53" s="10"/>
      <c r="BC53" s="10"/>
      <c r="BD53" s="11"/>
      <c r="BE53" s="11"/>
      <c r="BF53" s="11"/>
      <c r="BG53" s="10"/>
      <c r="BH53" s="10"/>
      <c r="BI53" s="10"/>
      <c r="BJ53" s="11"/>
      <c r="BK53" s="11"/>
      <c r="BL53" s="11"/>
      <c r="BM53" s="10"/>
      <c r="BN53" s="10"/>
      <c r="BO53" s="10"/>
      <c r="BP53" s="11"/>
      <c r="BQ53" s="11"/>
      <c r="BR53" s="11"/>
      <c r="BS53" s="10"/>
      <c r="BT53" s="10"/>
      <c r="BU53" s="10"/>
      <c r="BV53" s="11"/>
      <c r="BW53" s="11"/>
      <c r="BX53" s="11"/>
      <c r="BY53" s="10"/>
      <c r="BZ53" s="10"/>
      <c r="CA53" s="10"/>
      <c r="CB53" s="11"/>
      <c r="CC53" s="11"/>
      <c r="CD53" s="11"/>
      <c r="ED53" s="221">
        <f t="shared" si="21"/>
        <v>0</v>
      </c>
      <c r="EG53" s="221">
        <f t="shared" si="51"/>
        <v>0</v>
      </c>
      <c r="EJ53" s="221">
        <f t="shared" si="52"/>
        <v>0</v>
      </c>
      <c r="EM53" s="221">
        <f t="shared" si="53"/>
        <v>0</v>
      </c>
      <c r="EP53" s="221">
        <f t="shared" si="54"/>
        <v>0</v>
      </c>
      <c r="ES53" s="221">
        <f t="shared" si="55"/>
        <v>0</v>
      </c>
      <c r="EV53" s="221">
        <f t="shared" si="56"/>
        <v>0</v>
      </c>
      <c r="EY53" s="221">
        <f t="shared" si="57"/>
        <v>0</v>
      </c>
      <c r="FB53" s="221">
        <f t="shared" si="58"/>
        <v>0</v>
      </c>
      <c r="FE53" s="221">
        <f t="shared" si="59"/>
        <v>0</v>
      </c>
      <c r="FH53" s="221">
        <f t="shared" si="60"/>
        <v>0</v>
      </c>
      <c r="FK53" s="221">
        <f t="shared" si="61"/>
        <v>0</v>
      </c>
      <c r="FN53" s="221">
        <f t="shared" si="62"/>
        <v>0</v>
      </c>
      <c r="FQ53" s="221">
        <f t="shared" si="63"/>
        <v>0</v>
      </c>
      <c r="FT53" s="221">
        <f t="shared" si="64"/>
        <v>0</v>
      </c>
      <c r="FW53" s="221">
        <f t="shared" si="65"/>
        <v>0</v>
      </c>
      <c r="FZ53" s="221">
        <f t="shared" si="66"/>
        <v>0</v>
      </c>
      <c r="GC53" s="221">
        <f t="shared" si="67"/>
        <v>0</v>
      </c>
      <c r="GF53" s="221">
        <f t="shared" si="68"/>
        <v>0</v>
      </c>
      <c r="GI53" s="221">
        <f t="shared" si="69"/>
        <v>0</v>
      </c>
      <c r="GL53" s="221">
        <f t="shared" si="70"/>
        <v>0</v>
      </c>
      <c r="GO53" s="221">
        <f t="shared" si="71"/>
        <v>0</v>
      </c>
      <c r="GR53" s="221">
        <f t="shared" si="72"/>
        <v>0</v>
      </c>
      <c r="GU53" s="221">
        <f t="shared" si="73"/>
        <v>0</v>
      </c>
    </row>
    <row r="54" spans="1:203" ht="26.25">
      <c r="A54" s="43" t="s">
        <v>218</v>
      </c>
      <c r="B54" s="40"/>
      <c r="C54" s="38"/>
      <c r="D54" s="39"/>
      <c r="E54" s="40"/>
      <c r="F54" s="40"/>
      <c r="G54" s="40"/>
      <c r="H54" s="40"/>
      <c r="I54" s="40"/>
      <c r="J54" s="41">
        <f t="shared" si="75"/>
        <v>0</v>
      </c>
      <c r="K54" s="10"/>
      <c r="L54" s="10"/>
      <c r="M54" s="10"/>
      <c r="N54" s="11"/>
      <c r="O54" s="11"/>
      <c r="P54" s="11"/>
      <c r="Q54" s="10"/>
      <c r="R54" s="10"/>
      <c r="S54" s="10"/>
      <c r="T54" s="11"/>
      <c r="U54" s="11"/>
      <c r="V54" s="11"/>
      <c r="W54" s="10"/>
      <c r="X54" s="10"/>
      <c r="Y54" s="10"/>
      <c r="Z54" s="11"/>
      <c r="AA54" s="11"/>
      <c r="AB54" s="11"/>
      <c r="AC54" s="10"/>
      <c r="AD54" s="10"/>
      <c r="AE54" s="10"/>
      <c r="AF54" s="11"/>
      <c r="AG54" s="11"/>
      <c r="AH54" s="11"/>
      <c r="AI54" s="10"/>
      <c r="AJ54" s="10"/>
      <c r="AK54" s="10"/>
      <c r="AL54" s="11"/>
      <c r="AM54" s="11"/>
      <c r="AN54" s="11"/>
      <c r="AO54" s="10"/>
      <c r="AP54" s="10"/>
      <c r="AQ54" s="10"/>
      <c r="AR54" s="11"/>
      <c r="AS54" s="11"/>
      <c r="AT54" s="11"/>
      <c r="AU54" s="10"/>
      <c r="AV54" s="10"/>
      <c r="AW54" s="10"/>
      <c r="AX54" s="11"/>
      <c r="AY54" s="11"/>
      <c r="AZ54" s="11"/>
      <c r="BA54" s="10"/>
      <c r="BB54" s="10"/>
      <c r="BC54" s="10"/>
      <c r="BD54" s="11"/>
      <c r="BE54" s="11"/>
      <c r="BF54" s="11"/>
      <c r="BG54" s="10"/>
      <c r="BH54" s="10"/>
      <c r="BI54" s="10"/>
      <c r="BJ54" s="11"/>
      <c r="BK54" s="11"/>
      <c r="BL54" s="11"/>
      <c r="BM54" s="10"/>
      <c r="BN54" s="10"/>
      <c r="BO54" s="10"/>
      <c r="BP54" s="11"/>
      <c r="BQ54" s="11"/>
      <c r="BR54" s="11"/>
      <c r="BS54" s="10"/>
      <c r="BT54" s="10"/>
      <c r="BU54" s="10"/>
      <c r="BV54" s="11"/>
      <c r="BW54" s="11"/>
      <c r="BX54" s="11"/>
      <c r="BY54" s="10"/>
      <c r="BZ54" s="10"/>
      <c r="CA54" s="10"/>
      <c r="CB54" s="11"/>
      <c r="CC54" s="11"/>
      <c r="CD54" s="11"/>
      <c r="ED54" s="221">
        <f t="shared" si="21"/>
        <v>0</v>
      </c>
      <c r="EG54" s="221">
        <f t="shared" si="51"/>
        <v>0</v>
      </c>
      <c r="EJ54" s="221">
        <f t="shared" si="52"/>
        <v>0</v>
      </c>
      <c r="EM54" s="221">
        <f t="shared" si="53"/>
        <v>0</v>
      </c>
      <c r="EP54" s="221">
        <f t="shared" si="54"/>
        <v>0</v>
      </c>
      <c r="ES54" s="221">
        <f t="shared" si="55"/>
        <v>0</v>
      </c>
      <c r="EV54" s="221">
        <f t="shared" si="56"/>
        <v>0</v>
      </c>
      <c r="EY54" s="221">
        <f t="shared" si="57"/>
        <v>0</v>
      </c>
      <c r="FB54" s="221">
        <f t="shared" si="58"/>
        <v>0</v>
      </c>
      <c r="FE54" s="221">
        <f t="shared" si="59"/>
        <v>0</v>
      </c>
      <c r="FH54" s="221">
        <f t="shared" si="60"/>
        <v>0</v>
      </c>
      <c r="FK54" s="221">
        <f t="shared" si="61"/>
        <v>0</v>
      </c>
      <c r="FN54" s="221">
        <f t="shared" si="62"/>
        <v>0</v>
      </c>
      <c r="FQ54" s="221">
        <f t="shared" si="63"/>
        <v>0</v>
      </c>
      <c r="FT54" s="221">
        <f t="shared" si="64"/>
        <v>0</v>
      </c>
      <c r="FW54" s="221">
        <f t="shared" si="65"/>
        <v>0</v>
      </c>
      <c r="FZ54" s="221">
        <f t="shared" si="66"/>
        <v>0</v>
      </c>
      <c r="GC54" s="221">
        <f t="shared" si="67"/>
        <v>0</v>
      </c>
      <c r="GF54" s="221">
        <f t="shared" si="68"/>
        <v>0</v>
      </c>
      <c r="GI54" s="221">
        <f t="shared" si="69"/>
        <v>0</v>
      </c>
      <c r="GL54" s="221">
        <f t="shared" si="70"/>
        <v>0</v>
      </c>
      <c r="GO54" s="221">
        <f t="shared" si="71"/>
        <v>0</v>
      </c>
      <c r="GR54" s="221">
        <f t="shared" si="72"/>
        <v>0</v>
      </c>
      <c r="GU54" s="221">
        <f t="shared" si="73"/>
        <v>0</v>
      </c>
    </row>
    <row r="55" spans="1:203" ht="26.25">
      <c r="A55" s="43" t="s">
        <v>219</v>
      </c>
      <c r="B55" s="40"/>
      <c r="C55" s="38"/>
      <c r="D55" s="39"/>
      <c r="E55" s="40"/>
      <c r="F55" s="40"/>
      <c r="G55" s="40"/>
      <c r="H55" s="40"/>
      <c r="I55" s="40"/>
      <c r="J55" s="41">
        <f t="shared" si="75"/>
        <v>0</v>
      </c>
      <c r="K55" s="10"/>
      <c r="L55" s="10"/>
      <c r="M55" s="10"/>
      <c r="N55" s="11"/>
      <c r="O55" s="11"/>
      <c r="P55" s="11"/>
      <c r="Q55" s="10"/>
      <c r="R55" s="10"/>
      <c r="S55" s="10"/>
      <c r="T55" s="11"/>
      <c r="U55" s="11"/>
      <c r="V55" s="11"/>
      <c r="W55" s="10"/>
      <c r="X55" s="10"/>
      <c r="Y55" s="10"/>
      <c r="Z55" s="11"/>
      <c r="AA55" s="11"/>
      <c r="AB55" s="11"/>
      <c r="AC55" s="10"/>
      <c r="AD55" s="10"/>
      <c r="AE55" s="10"/>
      <c r="AF55" s="11"/>
      <c r="AG55" s="11"/>
      <c r="AH55" s="11"/>
      <c r="AI55" s="10"/>
      <c r="AJ55" s="10"/>
      <c r="AK55" s="10"/>
      <c r="AL55" s="11"/>
      <c r="AM55" s="11"/>
      <c r="AN55" s="11"/>
      <c r="AO55" s="10"/>
      <c r="AP55" s="10"/>
      <c r="AQ55" s="10"/>
      <c r="AR55" s="11"/>
      <c r="AS55" s="11"/>
      <c r="AT55" s="11"/>
      <c r="AU55" s="10"/>
      <c r="AV55" s="10"/>
      <c r="AW55" s="10"/>
      <c r="AX55" s="11"/>
      <c r="AY55" s="11"/>
      <c r="AZ55" s="11"/>
      <c r="BA55" s="10"/>
      <c r="BB55" s="10"/>
      <c r="BC55" s="10"/>
      <c r="BD55" s="11"/>
      <c r="BE55" s="11"/>
      <c r="BF55" s="11"/>
      <c r="BG55" s="10"/>
      <c r="BH55" s="10"/>
      <c r="BI55" s="10"/>
      <c r="BJ55" s="11"/>
      <c r="BK55" s="11"/>
      <c r="BL55" s="11"/>
      <c r="BM55" s="10"/>
      <c r="BN55" s="10"/>
      <c r="BO55" s="10"/>
      <c r="BP55" s="11"/>
      <c r="BQ55" s="11"/>
      <c r="BR55" s="11"/>
      <c r="BS55" s="10"/>
      <c r="BT55" s="10"/>
      <c r="BU55" s="10"/>
      <c r="BV55" s="11"/>
      <c r="BW55" s="11"/>
      <c r="BX55" s="11"/>
      <c r="BY55" s="10"/>
      <c r="BZ55" s="10"/>
      <c r="CA55" s="10"/>
      <c r="CB55" s="11"/>
      <c r="CC55" s="11"/>
      <c r="CD55" s="11"/>
      <c r="ED55" s="221">
        <f t="shared" si="21"/>
        <v>0</v>
      </c>
      <c r="EG55" s="221">
        <f t="shared" si="51"/>
        <v>0</v>
      </c>
      <c r="EJ55" s="221">
        <f t="shared" si="52"/>
        <v>0</v>
      </c>
      <c r="EM55" s="221">
        <f t="shared" si="53"/>
        <v>0</v>
      </c>
      <c r="EP55" s="221">
        <f t="shared" si="54"/>
        <v>0</v>
      </c>
      <c r="ES55" s="221">
        <f t="shared" si="55"/>
        <v>0</v>
      </c>
      <c r="EV55" s="221">
        <f t="shared" si="56"/>
        <v>0</v>
      </c>
      <c r="EY55" s="221">
        <f t="shared" si="57"/>
        <v>0</v>
      </c>
      <c r="FB55" s="221">
        <f t="shared" si="58"/>
        <v>0</v>
      </c>
      <c r="FE55" s="221">
        <f t="shared" si="59"/>
        <v>0</v>
      </c>
      <c r="FH55" s="221">
        <f t="shared" si="60"/>
        <v>0</v>
      </c>
      <c r="FK55" s="221">
        <f t="shared" si="61"/>
        <v>0</v>
      </c>
      <c r="FN55" s="221">
        <f t="shared" si="62"/>
        <v>0</v>
      </c>
      <c r="FQ55" s="221">
        <f t="shared" si="63"/>
        <v>0</v>
      </c>
      <c r="FT55" s="221">
        <f t="shared" si="64"/>
        <v>0</v>
      </c>
      <c r="FW55" s="221">
        <f t="shared" si="65"/>
        <v>0</v>
      </c>
      <c r="FZ55" s="221">
        <f t="shared" si="66"/>
        <v>0</v>
      </c>
      <c r="GC55" s="221">
        <f t="shared" si="67"/>
        <v>0</v>
      </c>
      <c r="GF55" s="221">
        <f t="shared" si="68"/>
        <v>0</v>
      </c>
      <c r="GI55" s="221">
        <f t="shared" si="69"/>
        <v>0</v>
      </c>
      <c r="GL55" s="221">
        <f t="shared" si="70"/>
        <v>0</v>
      </c>
      <c r="GO55" s="221">
        <f t="shared" si="71"/>
        <v>0</v>
      </c>
      <c r="GR55" s="221">
        <f t="shared" si="72"/>
        <v>0</v>
      </c>
      <c r="GU55" s="221">
        <f t="shared" si="73"/>
        <v>0</v>
      </c>
    </row>
    <row r="56" spans="1:203" ht="26.25">
      <c r="A56" s="43" t="s">
        <v>220</v>
      </c>
      <c r="B56" s="40"/>
      <c r="C56" s="38"/>
      <c r="D56" s="39"/>
      <c r="E56" s="40"/>
      <c r="F56" s="40"/>
      <c r="G56" s="40"/>
      <c r="H56" s="40"/>
      <c r="I56" s="40"/>
      <c r="J56" s="41">
        <f t="shared" si="75"/>
        <v>0</v>
      </c>
      <c r="K56" s="10"/>
      <c r="L56" s="10"/>
      <c r="M56" s="10"/>
      <c r="N56" s="11"/>
      <c r="O56" s="11"/>
      <c r="P56" s="11"/>
      <c r="Q56" s="10"/>
      <c r="R56" s="10"/>
      <c r="S56" s="10"/>
      <c r="T56" s="11"/>
      <c r="U56" s="11"/>
      <c r="V56" s="11"/>
      <c r="W56" s="10"/>
      <c r="X56" s="10"/>
      <c r="Y56" s="10"/>
      <c r="Z56" s="11"/>
      <c r="AA56" s="11"/>
      <c r="AB56" s="11"/>
      <c r="AC56" s="10"/>
      <c r="AD56" s="10"/>
      <c r="AE56" s="10"/>
      <c r="AF56" s="11"/>
      <c r="AG56" s="11"/>
      <c r="AH56" s="11"/>
      <c r="AI56" s="10"/>
      <c r="AJ56" s="10"/>
      <c r="AK56" s="10"/>
      <c r="AL56" s="11"/>
      <c r="AM56" s="11"/>
      <c r="AN56" s="11"/>
      <c r="AO56" s="10"/>
      <c r="AP56" s="10"/>
      <c r="AQ56" s="10"/>
      <c r="AR56" s="11"/>
      <c r="AS56" s="11"/>
      <c r="AT56" s="11"/>
      <c r="AU56" s="10"/>
      <c r="AV56" s="10"/>
      <c r="AW56" s="10"/>
      <c r="AX56" s="11"/>
      <c r="AY56" s="11"/>
      <c r="AZ56" s="11"/>
      <c r="BA56" s="10"/>
      <c r="BB56" s="10"/>
      <c r="BC56" s="10"/>
      <c r="BD56" s="11"/>
      <c r="BE56" s="11"/>
      <c r="BF56" s="11"/>
      <c r="BG56" s="10"/>
      <c r="BH56" s="10"/>
      <c r="BI56" s="10"/>
      <c r="BJ56" s="11"/>
      <c r="BK56" s="11"/>
      <c r="BL56" s="11"/>
      <c r="BM56" s="10"/>
      <c r="BN56" s="10"/>
      <c r="BO56" s="10"/>
      <c r="BP56" s="11"/>
      <c r="BQ56" s="11"/>
      <c r="BR56" s="11"/>
      <c r="BS56" s="10"/>
      <c r="BT56" s="10"/>
      <c r="BU56" s="10"/>
      <c r="BV56" s="11"/>
      <c r="BW56" s="11"/>
      <c r="BX56" s="11"/>
      <c r="BY56" s="10"/>
      <c r="BZ56" s="10"/>
      <c r="CA56" s="10"/>
      <c r="CB56" s="11"/>
      <c r="CC56" s="11"/>
      <c r="CD56" s="11"/>
      <c r="ED56" s="221">
        <f t="shared" si="21"/>
        <v>0</v>
      </c>
      <c r="EG56" s="221">
        <f t="shared" si="51"/>
        <v>0</v>
      </c>
      <c r="EJ56" s="221">
        <f t="shared" si="52"/>
        <v>0</v>
      </c>
      <c r="EM56" s="221">
        <f t="shared" si="53"/>
        <v>0</v>
      </c>
      <c r="EP56" s="221">
        <f t="shared" si="54"/>
        <v>0</v>
      </c>
      <c r="ES56" s="221">
        <f t="shared" si="55"/>
        <v>0</v>
      </c>
      <c r="EV56" s="221">
        <f t="shared" si="56"/>
        <v>0</v>
      </c>
      <c r="EY56" s="221">
        <f t="shared" si="57"/>
        <v>0</v>
      </c>
      <c r="FB56" s="221">
        <f t="shared" si="58"/>
        <v>0</v>
      </c>
      <c r="FE56" s="221">
        <f t="shared" si="59"/>
        <v>0</v>
      </c>
      <c r="FH56" s="221">
        <f t="shared" si="60"/>
        <v>0</v>
      </c>
      <c r="FK56" s="221">
        <f t="shared" si="61"/>
        <v>0</v>
      </c>
      <c r="FN56" s="221">
        <f t="shared" si="62"/>
        <v>0</v>
      </c>
      <c r="FQ56" s="221">
        <f t="shared" si="63"/>
        <v>0</v>
      </c>
      <c r="FT56" s="221">
        <f t="shared" si="64"/>
        <v>0</v>
      </c>
      <c r="FW56" s="221">
        <f t="shared" si="65"/>
        <v>0</v>
      </c>
      <c r="FZ56" s="221">
        <f t="shared" si="66"/>
        <v>0</v>
      </c>
      <c r="GC56" s="221">
        <f t="shared" si="67"/>
        <v>0</v>
      </c>
      <c r="GF56" s="221">
        <f t="shared" si="68"/>
        <v>0</v>
      </c>
      <c r="GI56" s="221">
        <f t="shared" si="69"/>
        <v>0</v>
      </c>
      <c r="GL56" s="221">
        <f t="shared" si="70"/>
        <v>0</v>
      </c>
      <c r="GO56" s="221">
        <f t="shared" si="71"/>
        <v>0</v>
      </c>
      <c r="GR56" s="221">
        <f t="shared" si="72"/>
        <v>0</v>
      </c>
      <c r="GU56" s="221">
        <f t="shared" si="73"/>
        <v>0</v>
      </c>
    </row>
    <row r="57" spans="1:203" ht="26.25">
      <c r="A57" s="43" t="s">
        <v>221</v>
      </c>
      <c r="B57" s="40"/>
      <c r="C57" s="38"/>
      <c r="D57" s="39"/>
      <c r="E57" s="40"/>
      <c r="F57" s="40"/>
      <c r="G57" s="40"/>
      <c r="H57" s="40"/>
      <c r="I57" s="40"/>
      <c r="J57" s="41">
        <f t="shared" ref="J57:J120" si="76">IFERROR(SUM(B57:I57),"")</f>
        <v>0</v>
      </c>
      <c r="K57" s="10"/>
      <c r="L57" s="10"/>
      <c r="M57" s="10"/>
      <c r="N57" s="11"/>
      <c r="O57" s="11"/>
      <c r="P57" s="11"/>
      <c r="Q57" s="10"/>
      <c r="R57" s="10"/>
      <c r="S57" s="10"/>
      <c r="T57" s="11"/>
      <c r="U57" s="11"/>
      <c r="V57" s="11"/>
      <c r="W57" s="10"/>
      <c r="X57" s="10"/>
      <c r="Y57" s="10"/>
      <c r="Z57" s="11"/>
      <c r="AA57" s="11"/>
      <c r="AB57" s="11"/>
      <c r="AC57" s="10"/>
      <c r="AD57" s="10"/>
      <c r="AE57" s="10"/>
      <c r="AF57" s="11"/>
      <c r="AG57" s="11"/>
      <c r="AH57" s="11"/>
      <c r="AI57" s="10"/>
      <c r="AJ57" s="10"/>
      <c r="AK57" s="10"/>
      <c r="AL57" s="11"/>
      <c r="AM57" s="11"/>
      <c r="AN57" s="11"/>
      <c r="AO57" s="10"/>
      <c r="AP57" s="10"/>
      <c r="AQ57" s="10"/>
      <c r="AR57" s="11"/>
      <c r="AS57" s="11"/>
      <c r="AT57" s="11"/>
      <c r="AU57" s="10"/>
      <c r="AV57" s="10"/>
      <c r="AW57" s="10"/>
      <c r="AX57" s="11"/>
      <c r="AY57" s="11"/>
      <c r="AZ57" s="11"/>
      <c r="BA57" s="10"/>
      <c r="BB57" s="10"/>
      <c r="BC57" s="10"/>
      <c r="BD57" s="11"/>
      <c r="BE57" s="11"/>
      <c r="BF57" s="11"/>
      <c r="BG57" s="10"/>
      <c r="BH57" s="10"/>
      <c r="BI57" s="10"/>
      <c r="BJ57" s="11"/>
      <c r="BK57" s="11"/>
      <c r="BL57" s="11"/>
      <c r="BM57" s="10"/>
      <c r="BN57" s="10"/>
      <c r="BO57" s="10"/>
      <c r="BP57" s="11"/>
      <c r="BQ57" s="11"/>
      <c r="BR57" s="11"/>
      <c r="BS57" s="10"/>
      <c r="BT57" s="10"/>
      <c r="BU57" s="10"/>
      <c r="BV57" s="11"/>
      <c r="BW57" s="11"/>
      <c r="BX57" s="11"/>
      <c r="BY57" s="10"/>
      <c r="BZ57" s="10"/>
      <c r="CA57" s="10"/>
      <c r="CB57" s="11"/>
      <c r="CC57" s="11"/>
      <c r="CD57" s="11"/>
      <c r="ED57" s="221">
        <f t="shared" si="21"/>
        <v>0</v>
      </c>
      <c r="EG57" s="221">
        <f t="shared" si="51"/>
        <v>0</v>
      </c>
      <c r="EJ57" s="221">
        <f t="shared" si="52"/>
        <v>0</v>
      </c>
      <c r="EM57" s="221">
        <f t="shared" si="53"/>
        <v>0</v>
      </c>
      <c r="EP57" s="221">
        <f t="shared" si="54"/>
        <v>0</v>
      </c>
      <c r="ES57" s="221">
        <f t="shared" si="55"/>
        <v>0</v>
      </c>
      <c r="EV57" s="221">
        <f t="shared" si="56"/>
        <v>0</v>
      </c>
      <c r="EY57" s="221">
        <f t="shared" si="57"/>
        <v>0</v>
      </c>
      <c r="FB57" s="221">
        <f t="shared" si="58"/>
        <v>0</v>
      </c>
      <c r="FE57" s="221">
        <f t="shared" si="59"/>
        <v>0</v>
      </c>
      <c r="FH57" s="221">
        <f t="shared" si="60"/>
        <v>0</v>
      </c>
      <c r="FK57" s="221">
        <f t="shared" si="61"/>
        <v>0</v>
      </c>
      <c r="FN57" s="221">
        <f t="shared" si="62"/>
        <v>0</v>
      </c>
      <c r="FQ57" s="221">
        <f t="shared" si="63"/>
        <v>0</v>
      </c>
      <c r="FT57" s="221">
        <f t="shared" si="64"/>
        <v>0</v>
      </c>
      <c r="FW57" s="221">
        <f t="shared" si="65"/>
        <v>0</v>
      </c>
      <c r="FZ57" s="221">
        <f t="shared" si="66"/>
        <v>0</v>
      </c>
      <c r="GC57" s="221">
        <f t="shared" si="67"/>
        <v>0</v>
      </c>
      <c r="GF57" s="221">
        <f t="shared" si="68"/>
        <v>0</v>
      </c>
      <c r="GI57" s="221">
        <f t="shared" si="69"/>
        <v>0</v>
      </c>
      <c r="GL57" s="221">
        <f t="shared" si="70"/>
        <v>0</v>
      </c>
      <c r="GO57" s="221">
        <f t="shared" si="71"/>
        <v>0</v>
      </c>
      <c r="GR57" s="221">
        <f t="shared" si="72"/>
        <v>0</v>
      </c>
      <c r="GU57" s="221">
        <f t="shared" si="73"/>
        <v>0</v>
      </c>
    </row>
    <row r="58" spans="1:203" ht="26.25">
      <c r="A58" s="43" t="s">
        <v>222</v>
      </c>
      <c r="B58" s="40"/>
      <c r="C58" s="38"/>
      <c r="D58" s="39"/>
      <c r="E58" s="40"/>
      <c r="F58" s="40"/>
      <c r="G58" s="40"/>
      <c r="H58" s="40"/>
      <c r="I58" s="40"/>
      <c r="J58" s="41">
        <f t="shared" si="76"/>
        <v>0</v>
      </c>
      <c r="K58" s="10"/>
      <c r="L58" s="10"/>
      <c r="M58" s="10"/>
      <c r="N58" s="11"/>
      <c r="O58" s="11"/>
      <c r="P58" s="11"/>
      <c r="Q58" s="10"/>
      <c r="R58" s="10"/>
      <c r="S58" s="10"/>
      <c r="T58" s="11"/>
      <c r="U58" s="11"/>
      <c r="V58" s="11"/>
      <c r="W58" s="10"/>
      <c r="X58" s="10"/>
      <c r="Y58" s="10"/>
      <c r="Z58" s="11"/>
      <c r="AA58" s="11"/>
      <c r="AB58" s="11"/>
      <c r="AC58" s="10"/>
      <c r="AD58" s="10"/>
      <c r="AE58" s="10"/>
      <c r="AF58" s="11"/>
      <c r="AG58" s="11"/>
      <c r="AH58" s="11"/>
      <c r="AI58" s="10"/>
      <c r="AJ58" s="10"/>
      <c r="AK58" s="10"/>
      <c r="AL58" s="11"/>
      <c r="AM58" s="11"/>
      <c r="AN58" s="11"/>
      <c r="AO58" s="10"/>
      <c r="AP58" s="10"/>
      <c r="AQ58" s="10"/>
      <c r="AR58" s="11"/>
      <c r="AS58" s="11"/>
      <c r="AT58" s="11"/>
      <c r="AU58" s="10"/>
      <c r="AV58" s="10"/>
      <c r="AW58" s="10"/>
      <c r="AX58" s="11"/>
      <c r="AY58" s="11"/>
      <c r="AZ58" s="11"/>
      <c r="BA58" s="10"/>
      <c r="BB58" s="10"/>
      <c r="BC58" s="10"/>
      <c r="BD58" s="11"/>
      <c r="BE58" s="11"/>
      <c r="BF58" s="11"/>
      <c r="BG58" s="10"/>
      <c r="BH58" s="10"/>
      <c r="BI58" s="10"/>
      <c r="BJ58" s="11"/>
      <c r="BK58" s="11"/>
      <c r="BL58" s="11"/>
      <c r="BM58" s="10"/>
      <c r="BN58" s="10"/>
      <c r="BO58" s="10"/>
      <c r="BP58" s="11"/>
      <c r="BQ58" s="11"/>
      <c r="BR58" s="11"/>
      <c r="BS58" s="10"/>
      <c r="BT58" s="10"/>
      <c r="BU58" s="10"/>
      <c r="BV58" s="11"/>
      <c r="BW58" s="11"/>
      <c r="BX58" s="11"/>
      <c r="BY58" s="10"/>
      <c r="BZ58" s="10"/>
      <c r="CA58" s="10"/>
      <c r="CB58" s="11"/>
      <c r="CC58" s="11"/>
      <c r="CD58" s="11"/>
      <c r="ED58" s="221">
        <f t="shared" si="21"/>
        <v>0</v>
      </c>
      <c r="EG58" s="221">
        <f t="shared" si="51"/>
        <v>0</v>
      </c>
      <c r="EJ58" s="221">
        <f t="shared" si="52"/>
        <v>0</v>
      </c>
      <c r="EM58" s="221">
        <f t="shared" si="53"/>
        <v>0</v>
      </c>
      <c r="EP58" s="221">
        <f t="shared" si="54"/>
        <v>0</v>
      </c>
      <c r="ES58" s="221">
        <f t="shared" si="55"/>
        <v>0</v>
      </c>
      <c r="EV58" s="221">
        <f t="shared" si="56"/>
        <v>0</v>
      </c>
      <c r="EY58" s="221">
        <f t="shared" si="57"/>
        <v>0</v>
      </c>
      <c r="FB58" s="221">
        <f t="shared" si="58"/>
        <v>0</v>
      </c>
      <c r="FE58" s="221">
        <f t="shared" si="59"/>
        <v>0</v>
      </c>
      <c r="FH58" s="221">
        <f t="shared" si="60"/>
        <v>0</v>
      </c>
      <c r="FK58" s="221">
        <f t="shared" si="61"/>
        <v>0</v>
      </c>
      <c r="FN58" s="221">
        <f t="shared" si="62"/>
        <v>0</v>
      </c>
      <c r="FQ58" s="221">
        <f t="shared" si="63"/>
        <v>0</v>
      </c>
      <c r="FT58" s="221">
        <f t="shared" si="64"/>
        <v>0</v>
      </c>
      <c r="FW58" s="221">
        <f t="shared" si="65"/>
        <v>0</v>
      </c>
      <c r="FZ58" s="221">
        <f t="shared" si="66"/>
        <v>0</v>
      </c>
      <c r="GC58" s="221">
        <f t="shared" si="67"/>
        <v>0</v>
      </c>
      <c r="GF58" s="221">
        <f t="shared" si="68"/>
        <v>0</v>
      </c>
      <c r="GI58" s="221">
        <f t="shared" si="69"/>
        <v>0</v>
      </c>
      <c r="GL58" s="221">
        <f t="shared" si="70"/>
        <v>0</v>
      </c>
      <c r="GO58" s="221">
        <f t="shared" si="71"/>
        <v>0</v>
      </c>
      <c r="GR58" s="221">
        <f t="shared" si="72"/>
        <v>0</v>
      </c>
      <c r="GU58" s="221">
        <f t="shared" si="73"/>
        <v>0</v>
      </c>
    </row>
    <row r="59" spans="1:203" ht="26.25">
      <c r="A59" s="43" t="s">
        <v>223</v>
      </c>
      <c r="B59" s="40"/>
      <c r="C59" s="38"/>
      <c r="D59" s="39"/>
      <c r="E59" s="40"/>
      <c r="F59" s="40"/>
      <c r="G59" s="40"/>
      <c r="H59" s="40"/>
      <c r="I59" s="40"/>
      <c r="J59" s="41">
        <f t="shared" si="76"/>
        <v>0</v>
      </c>
      <c r="K59" s="10"/>
      <c r="L59" s="10"/>
      <c r="M59" s="10"/>
      <c r="N59" s="11"/>
      <c r="O59" s="11"/>
      <c r="P59" s="11"/>
      <c r="Q59" s="10"/>
      <c r="R59" s="10"/>
      <c r="S59" s="10"/>
      <c r="T59" s="11"/>
      <c r="U59" s="11"/>
      <c r="V59" s="11"/>
      <c r="W59" s="10"/>
      <c r="X59" s="10"/>
      <c r="Y59" s="10"/>
      <c r="Z59" s="11"/>
      <c r="AA59" s="11"/>
      <c r="AB59" s="11"/>
      <c r="AC59" s="10"/>
      <c r="AD59" s="10"/>
      <c r="AE59" s="10"/>
      <c r="AF59" s="11"/>
      <c r="AG59" s="11"/>
      <c r="AH59" s="11"/>
      <c r="AI59" s="10"/>
      <c r="AJ59" s="10"/>
      <c r="AK59" s="10"/>
      <c r="AL59" s="11"/>
      <c r="AM59" s="11"/>
      <c r="AN59" s="11"/>
      <c r="AO59" s="10"/>
      <c r="AP59" s="10"/>
      <c r="AQ59" s="10"/>
      <c r="AR59" s="11"/>
      <c r="AS59" s="11"/>
      <c r="AT59" s="11"/>
      <c r="AU59" s="10"/>
      <c r="AV59" s="10"/>
      <c r="AW59" s="10"/>
      <c r="AX59" s="11"/>
      <c r="AY59" s="11"/>
      <c r="AZ59" s="11"/>
      <c r="BA59" s="10"/>
      <c r="BB59" s="10"/>
      <c r="BC59" s="10"/>
      <c r="BD59" s="11"/>
      <c r="BE59" s="11"/>
      <c r="BF59" s="11"/>
      <c r="BG59" s="10"/>
      <c r="BH59" s="10"/>
      <c r="BI59" s="10"/>
      <c r="BJ59" s="11"/>
      <c r="BK59" s="11"/>
      <c r="BL59" s="11"/>
      <c r="BM59" s="10"/>
      <c r="BN59" s="10"/>
      <c r="BO59" s="10"/>
      <c r="BP59" s="11"/>
      <c r="BQ59" s="11"/>
      <c r="BR59" s="11"/>
      <c r="BS59" s="10"/>
      <c r="BT59" s="10"/>
      <c r="BU59" s="10"/>
      <c r="BV59" s="11"/>
      <c r="BW59" s="11"/>
      <c r="BX59" s="11"/>
      <c r="BY59" s="10"/>
      <c r="BZ59" s="10"/>
      <c r="CA59" s="10"/>
      <c r="CB59" s="11"/>
      <c r="CC59" s="11"/>
      <c r="CD59" s="11"/>
      <c r="ED59" s="221">
        <f t="shared" si="21"/>
        <v>0</v>
      </c>
      <c r="EG59" s="221">
        <f t="shared" si="51"/>
        <v>0</v>
      </c>
      <c r="EJ59" s="221">
        <f t="shared" si="52"/>
        <v>0</v>
      </c>
      <c r="EM59" s="221">
        <f t="shared" si="53"/>
        <v>0</v>
      </c>
      <c r="EP59" s="221">
        <f t="shared" si="54"/>
        <v>0</v>
      </c>
      <c r="ES59" s="221">
        <f t="shared" si="55"/>
        <v>0</v>
      </c>
      <c r="EV59" s="221">
        <f t="shared" si="56"/>
        <v>0</v>
      </c>
      <c r="EY59" s="221">
        <f t="shared" si="57"/>
        <v>0</v>
      </c>
      <c r="FB59" s="221">
        <f t="shared" si="58"/>
        <v>0</v>
      </c>
      <c r="FE59" s="221">
        <f t="shared" si="59"/>
        <v>0</v>
      </c>
      <c r="FH59" s="221">
        <f t="shared" si="60"/>
        <v>0</v>
      </c>
      <c r="FK59" s="221">
        <f t="shared" si="61"/>
        <v>0</v>
      </c>
      <c r="FN59" s="221">
        <f t="shared" si="62"/>
        <v>0</v>
      </c>
      <c r="FQ59" s="221">
        <f t="shared" si="63"/>
        <v>0</v>
      </c>
      <c r="FT59" s="221">
        <f t="shared" si="64"/>
        <v>0</v>
      </c>
      <c r="FW59" s="221">
        <f t="shared" si="65"/>
        <v>0</v>
      </c>
      <c r="FZ59" s="221">
        <f t="shared" si="66"/>
        <v>0</v>
      </c>
      <c r="GC59" s="221">
        <f t="shared" si="67"/>
        <v>0</v>
      </c>
      <c r="GF59" s="221">
        <f t="shared" si="68"/>
        <v>0</v>
      </c>
      <c r="GI59" s="221">
        <f t="shared" si="69"/>
        <v>0</v>
      </c>
      <c r="GL59" s="221">
        <f t="shared" si="70"/>
        <v>0</v>
      </c>
      <c r="GO59" s="221">
        <f t="shared" si="71"/>
        <v>0</v>
      </c>
      <c r="GR59" s="221">
        <f t="shared" si="72"/>
        <v>0</v>
      </c>
      <c r="GU59" s="221">
        <f t="shared" si="73"/>
        <v>0</v>
      </c>
    </row>
    <row r="60" spans="1:203" ht="26.25">
      <c r="A60" s="43" t="s">
        <v>224</v>
      </c>
      <c r="B60" s="40"/>
      <c r="C60" s="38"/>
      <c r="D60" s="39"/>
      <c r="E60" s="40"/>
      <c r="F60" s="40"/>
      <c r="G60" s="40"/>
      <c r="H60" s="40"/>
      <c r="I60" s="40"/>
      <c r="J60" s="41">
        <f t="shared" si="76"/>
        <v>0</v>
      </c>
      <c r="K60" s="10"/>
      <c r="L60" s="10"/>
      <c r="M60" s="10"/>
      <c r="N60" s="11"/>
      <c r="O60" s="11"/>
      <c r="P60" s="11"/>
      <c r="Q60" s="10"/>
      <c r="R60" s="10"/>
      <c r="S60" s="10"/>
      <c r="T60" s="11"/>
      <c r="U60" s="11"/>
      <c r="V60" s="11"/>
      <c r="W60" s="10"/>
      <c r="X60" s="10"/>
      <c r="Y60" s="10"/>
      <c r="Z60" s="11"/>
      <c r="AA60" s="11"/>
      <c r="AB60" s="11"/>
      <c r="AC60" s="10"/>
      <c r="AD60" s="10"/>
      <c r="AE60" s="10"/>
      <c r="AF60" s="11"/>
      <c r="AG60" s="11"/>
      <c r="AH60" s="11"/>
      <c r="AI60" s="10"/>
      <c r="AJ60" s="10"/>
      <c r="AK60" s="10"/>
      <c r="AL60" s="11"/>
      <c r="AM60" s="11"/>
      <c r="AN60" s="11"/>
      <c r="AO60" s="10"/>
      <c r="AP60" s="10"/>
      <c r="AQ60" s="10"/>
      <c r="AR60" s="11"/>
      <c r="AS60" s="11"/>
      <c r="AT60" s="11"/>
      <c r="AU60" s="10"/>
      <c r="AV60" s="10"/>
      <c r="AW60" s="10"/>
      <c r="AX60" s="11"/>
      <c r="AY60" s="11"/>
      <c r="AZ60" s="11"/>
      <c r="BA60" s="10"/>
      <c r="BB60" s="10"/>
      <c r="BC60" s="10"/>
      <c r="BD60" s="11"/>
      <c r="BE60" s="11"/>
      <c r="BF60" s="11"/>
      <c r="BG60" s="10"/>
      <c r="BH60" s="10"/>
      <c r="BI60" s="10"/>
      <c r="BJ60" s="11"/>
      <c r="BK60" s="11"/>
      <c r="BL60" s="11"/>
      <c r="BM60" s="10"/>
      <c r="BN60" s="10"/>
      <c r="BO60" s="10"/>
      <c r="BP60" s="11"/>
      <c r="BQ60" s="11"/>
      <c r="BR60" s="11"/>
      <c r="BS60" s="10"/>
      <c r="BT60" s="10"/>
      <c r="BU60" s="10"/>
      <c r="BV60" s="11"/>
      <c r="BW60" s="11"/>
      <c r="BX60" s="11"/>
      <c r="BY60" s="10"/>
      <c r="BZ60" s="10"/>
      <c r="CA60" s="10"/>
      <c r="CB60" s="11"/>
      <c r="CC60" s="11"/>
      <c r="CD60" s="11"/>
      <c r="ED60" s="221">
        <f t="shared" si="21"/>
        <v>0</v>
      </c>
      <c r="EG60" s="221">
        <f t="shared" si="51"/>
        <v>0</v>
      </c>
      <c r="EJ60" s="221">
        <f t="shared" si="52"/>
        <v>0</v>
      </c>
      <c r="EM60" s="221">
        <f t="shared" si="53"/>
        <v>0</v>
      </c>
      <c r="EP60" s="221">
        <f t="shared" si="54"/>
        <v>0</v>
      </c>
      <c r="ES60" s="221">
        <f t="shared" si="55"/>
        <v>0</v>
      </c>
      <c r="EV60" s="221">
        <f t="shared" si="56"/>
        <v>0</v>
      </c>
      <c r="EY60" s="221">
        <f t="shared" si="57"/>
        <v>0</v>
      </c>
      <c r="FB60" s="221">
        <f t="shared" si="58"/>
        <v>0</v>
      </c>
      <c r="FE60" s="221">
        <f t="shared" si="59"/>
        <v>0</v>
      </c>
      <c r="FH60" s="221">
        <f t="shared" si="60"/>
        <v>0</v>
      </c>
      <c r="FK60" s="221">
        <f t="shared" si="61"/>
        <v>0</v>
      </c>
      <c r="FN60" s="221">
        <f t="shared" si="62"/>
        <v>0</v>
      </c>
      <c r="FQ60" s="221">
        <f t="shared" si="63"/>
        <v>0</v>
      </c>
      <c r="FT60" s="221">
        <f t="shared" si="64"/>
        <v>0</v>
      </c>
      <c r="FW60" s="221">
        <f t="shared" si="65"/>
        <v>0</v>
      </c>
      <c r="FZ60" s="221">
        <f t="shared" si="66"/>
        <v>0</v>
      </c>
      <c r="GC60" s="221">
        <f t="shared" si="67"/>
        <v>0</v>
      </c>
      <c r="GF60" s="221">
        <f t="shared" si="68"/>
        <v>0</v>
      </c>
      <c r="GI60" s="221">
        <f t="shared" si="69"/>
        <v>0</v>
      </c>
      <c r="GL60" s="221">
        <f t="shared" si="70"/>
        <v>0</v>
      </c>
      <c r="GO60" s="221">
        <f t="shared" si="71"/>
        <v>0</v>
      </c>
      <c r="GR60" s="221">
        <f t="shared" si="72"/>
        <v>0</v>
      </c>
      <c r="GU60" s="221">
        <f t="shared" si="73"/>
        <v>0</v>
      </c>
    </row>
    <row r="61" spans="1:203" ht="26.25">
      <c r="A61" s="43" t="s">
        <v>225</v>
      </c>
      <c r="B61" s="40"/>
      <c r="C61" s="38"/>
      <c r="D61" s="39"/>
      <c r="E61" s="40"/>
      <c r="F61" s="40"/>
      <c r="G61" s="40"/>
      <c r="H61" s="40"/>
      <c r="I61" s="40"/>
      <c r="J61" s="41">
        <f t="shared" si="76"/>
        <v>0</v>
      </c>
      <c r="K61" s="10"/>
      <c r="L61" s="10"/>
      <c r="M61" s="10"/>
      <c r="N61" s="11"/>
      <c r="O61" s="11"/>
      <c r="P61" s="11"/>
      <c r="Q61" s="10"/>
      <c r="R61" s="10"/>
      <c r="S61" s="10"/>
      <c r="T61" s="11"/>
      <c r="U61" s="11"/>
      <c r="V61" s="11"/>
      <c r="W61" s="10"/>
      <c r="X61" s="10"/>
      <c r="Y61" s="10"/>
      <c r="Z61" s="11"/>
      <c r="AA61" s="11"/>
      <c r="AB61" s="11"/>
      <c r="AC61" s="10"/>
      <c r="AD61" s="10"/>
      <c r="AE61" s="10"/>
      <c r="AF61" s="11"/>
      <c r="AG61" s="11"/>
      <c r="AH61" s="11"/>
      <c r="AI61" s="10"/>
      <c r="AJ61" s="10"/>
      <c r="AK61" s="10"/>
      <c r="AL61" s="11"/>
      <c r="AM61" s="11"/>
      <c r="AN61" s="11"/>
      <c r="AO61" s="10"/>
      <c r="AP61" s="10"/>
      <c r="AQ61" s="10"/>
      <c r="AR61" s="11"/>
      <c r="AS61" s="11"/>
      <c r="AT61" s="11"/>
      <c r="AU61" s="10"/>
      <c r="AV61" s="10"/>
      <c r="AW61" s="10"/>
      <c r="AX61" s="11"/>
      <c r="AY61" s="11"/>
      <c r="AZ61" s="11"/>
      <c r="BA61" s="10"/>
      <c r="BB61" s="10"/>
      <c r="BC61" s="10"/>
      <c r="BD61" s="11"/>
      <c r="BE61" s="11"/>
      <c r="BF61" s="11"/>
      <c r="BG61" s="10"/>
      <c r="BH61" s="10"/>
      <c r="BI61" s="10"/>
      <c r="BJ61" s="11"/>
      <c r="BK61" s="11"/>
      <c r="BL61" s="11"/>
      <c r="BM61" s="10"/>
      <c r="BN61" s="10"/>
      <c r="BO61" s="10"/>
      <c r="BP61" s="11"/>
      <c r="BQ61" s="11"/>
      <c r="BR61" s="11"/>
      <c r="BS61" s="10"/>
      <c r="BT61" s="10"/>
      <c r="BU61" s="10"/>
      <c r="BV61" s="11"/>
      <c r="BW61" s="11"/>
      <c r="BX61" s="11"/>
      <c r="BY61" s="10"/>
      <c r="BZ61" s="10"/>
      <c r="CA61" s="10"/>
      <c r="CB61" s="11"/>
      <c r="CC61" s="11"/>
      <c r="CD61" s="11"/>
      <c r="ED61" s="221">
        <f t="shared" si="21"/>
        <v>0</v>
      </c>
      <c r="EG61" s="221">
        <f t="shared" si="51"/>
        <v>0</v>
      </c>
      <c r="EJ61" s="221">
        <f t="shared" si="52"/>
        <v>0</v>
      </c>
      <c r="EM61" s="221">
        <f t="shared" si="53"/>
        <v>0</v>
      </c>
      <c r="EP61" s="221">
        <f t="shared" si="54"/>
        <v>0</v>
      </c>
      <c r="ES61" s="221">
        <f t="shared" si="55"/>
        <v>0</v>
      </c>
      <c r="EV61" s="221">
        <f t="shared" si="56"/>
        <v>0</v>
      </c>
      <c r="EY61" s="221">
        <f t="shared" si="57"/>
        <v>0</v>
      </c>
      <c r="FB61" s="221">
        <f t="shared" si="58"/>
        <v>0</v>
      </c>
      <c r="FE61" s="221">
        <f t="shared" si="59"/>
        <v>0</v>
      </c>
      <c r="FH61" s="221">
        <f t="shared" si="60"/>
        <v>0</v>
      </c>
      <c r="FK61" s="221">
        <f t="shared" si="61"/>
        <v>0</v>
      </c>
      <c r="FN61" s="221">
        <f t="shared" si="62"/>
        <v>0</v>
      </c>
      <c r="FQ61" s="221">
        <f t="shared" si="63"/>
        <v>0</v>
      </c>
      <c r="FT61" s="221">
        <f t="shared" si="64"/>
        <v>0</v>
      </c>
      <c r="FW61" s="221">
        <f t="shared" si="65"/>
        <v>0</v>
      </c>
      <c r="FZ61" s="221">
        <f t="shared" si="66"/>
        <v>0</v>
      </c>
      <c r="GC61" s="221">
        <f t="shared" si="67"/>
        <v>0</v>
      </c>
      <c r="GF61" s="221">
        <f t="shared" si="68"/>
        <v>0</v>
      </c>
      <c r="GI61" s="221">
        <f t="shared" si="69"/>
        <v>0</v>
      </c>
      <c r="GL61" s="221">
        <f t="shared" si="70"/>
        <v>0</v>
      </c>
      <c r="GO61" s="221">
        <f t="shared" si="71"/>
        <v>0</v>
      </c>
      <c r="GR61" s="221">
        <f t="shared" si="72"/>
        <v>0</v>
      </c>
      <c r="GU61" s="221">
        <f t="shared" si="73"/>
        <v>0</v>
      </c>
    </row>
    <row r="62" spans="1:203" ht="26.25">
      <c r="A62" s="43" t="s">
        <v>226</v>
      </c>
      <c r="B62" s="40"/>
      <c r="C62" s="38"/>
      <c r="D62" s="39"/>
      <c r="E62" s="40"/>
      <c r="F62" s="40"/>
      <c r="G62" s="40"/>
      <c r="H62" s="40"/>
      <c r="I62" s="40"/>
      <c r="J62" s="41">
        <f t="shared" si="76"/>
        <v>0</v>
      </c>
      <c r="K62" s="10"/>
      <c r="L62" s="10"/>
      <c r="M62" s="10"/>
      <c r="N62" s="11"/>
      <c r="O62" s="11"/>
      <c r="P62" s="11"/>
      <c r="Q62" s="10"/>
      <c r="R62" s="10"/>
      <c r="S62" s="10"/>
      <c r="T62" s="11"/>
      <c r="U62" s="11"/>
      <c r="V62" s="11"/>
      <c r="W62" s="10"/>
      <c r="X62" s="10"/>
      <c r="Y62" s="10"/>
      <c r="Z62" s="11"/>
      <c r="AA62" s="11"/>
      <c r="AB62" s="11"/>
      <c r="AC62" s="10"/>
      <c r="AD62" s="10"/>
      <c r="AE62" s="10"/>
      <c r="AF62" s="11"/>
      <c r="AG62" s="11"/>
      <c r="AH62" s="11"/>
      <c r="AI62" s="10"/>
      <c r="AJ62" s="10"/>
      <c r="AK62" s="10"/>
      <c r="AL62" s="11"/>
      <c r="AM62" s="11"/>
      <c r="AN62" s="11"/>
      <c r="AO62" s="10"/>
      <c r="AP62" s="10"/>
      <c r="AQ62" s="10"/>
      <c r="AR62" s="11"/>
      <c r="AS62" s="11"/>
      <c r="AT62" s="11"/>
      <c r="AU62" s="10"/>
      <c r="AV62" s="10"/>
      <c r="AW62" s="10"/>
      <c r="AX62" s="11"/>
      <c r="AY62" s="11"/>
      <c r="AZ62" s="11"/>
      <c r="BA62" s="10"/>
      <c r="BB62" s="10"/>
      <c r="BC62" s="10"/>
      <c r="BD62" s="11"/>
      <c r="BE62" s="11"/>
      <c r="BF62" s="11"/>
      <c r="BG62" s="10"/>
      <c r="BH62" s="10"/>
      <c r="BI62" s="10"/>
      <c r="BJ62" s="11"/>
      <c r="BK62" s="11"/>
      <c r="BL62" s="11"/>
      <c r="BM62" s="10"/>
      <c r="BN62" s="10"/>
      <c r="BO62" s="10"/>
      <c r="BP62" s="11"/>
      <c r="BQ62" s="11"/>
      <c r="BR62" s="11"/>
      <c r="BS62" s="10"/>
      <c r="BT62" s="10"/>
      <c r="BU62" s="10"/>
      <c r="BV62" s="11"/>
      <c r="BW62" s="11"/>
      <c r="BX62" s="11"/>
      <c r="BY62" s="10"/>
      <c r="BZ62" s="10"/>
      <c r="CA62" s="10"/>
      <c r="CB62" s="11"/>
      <c r="CC62" s="11"/>
      <c r="CD62" s="11"/>
      <c r="ED62" s="221">
        <f t="shared" si="21"/>
        <v>0</v>
      </c>
      <c r="EG62" s="221">
        <f t="shared" si="51"/>
        <v>0</v>
      </c>
      <c r="EJ62" s="221">
        <f t="shared" si="52"/>
        <v>0</v>
      </c>
      <c r="EM62" s="221">
        <f t="shared" si="53"/>
        <v>0</v>
      </c>
      <c r="EP62" s="221">
        <f t="shared" si="54"/>
        <v>0</v>
      </c>
      <c r="ES62" s="221">
        <f t="shared" si="55"/>
        <v>0</v>
      </c>
      <c r="EV62" s="221">
        <f t="shared" si="56"/>
        <v>0</v>
      </c>
      <c r="EY62" s="221">
        <f t="shared" si="57"/>
        <v>0</v>
      </c>
      <c r="FB62" s="221">
        <f t="shared" si="58"/>
        <v>0</v>
      </c>
      <c r="FE62" s="221">
        <f t="shared" si="59"/>
        <v>0</v>
      </c>
      <c r="FH62" s="221">
        <f t="shared" si="60"/>
        <v>0</v>
      </c>
      <c r="FK62" s="221">
        <f t="shared" si="61"/>
        <v>0</v>
      </c>
      <c r="FN62" s="221">
        <f t="shared" si="62"/>
        <v>0</v>
      </c>
      <c r="FQ62" s="221">
        <f t="shared" si="63"/>
        <v>0</v>
      </c>
      <c r="FT62" s="221">
        <f t="shared" si="64"/>
        <v>0</v>
      </c>
      <c r="FW62" s="221">
        <f t="shared" si="65"/>
        <v>0</v>
      </c>
      <c r="FZ62" s="221">
        <f t="shared" si="66"/>
        <v>0</v>
      </c>
      <c r="GC62" s="221">
        <f t="shared" si="67"/>
        <v>0</v>
      </c>
      <c r="GF62" s="221">
        <f t="shared" si="68"/>
        <v>0</v>
      </c>
      <c r="GI62" s="221">
        <f t="shared" si="69"/>
        <v>0</v>
      </c>
      <c r="GL62" s="221">
        <f t="shared" si="70"/>
        <v>0</v>
      </c>
      <c r="GO62" s="221">
        <f t="shared" si="71"/>
        <v>0</v>
      </c>
      <c r="GR62" s="221">
        <f t="shared" si="72"/>
        <v>0</v>
      </c>
      <c r="GU62" s="221">
        <f t="shared" si="73"/>
        <v>0</v>
      </c>
    </row>
    <row r="63" spans="1:203" ht="26.25">
      <c r="A63" s="43" t="s">
        <v>227</v>
      </c>
      <c r="B63" s="40"/>
      <c r="C63" s="38"/>
      <c r="D63" s="39"/>
      <c r="E63" s="40"/>
      <c r="F63" s="40"/>
      <c r="G63" s="40"/>
      <c r="H63" s="40"/>
      <c r="I63" s="40"/>
      <c r="J63" s="41">
        <f t="shared" si="76"/>
        <v>0</v>
      </c>
      <c r="K63" s="10"/>
      <c r="L63" s="10"/>
      <c r="M63" s="10"/>
      <c r="N63" s="11"/>
      <c r="O63" s="11"/>
      <c r="P63" s="11"/>
      <c r="Q63" s="10"/>
      <c r="R63" s="10"/>
      <c r="S63" s="10"/>
      <c r="T63" s="11"/>
      <c r="U63" s="11"/>
      <c r="V63" s="11"/>
      <c r="W63" s="10"/>
      <c r="X63" s="10"/>
      <c r="Y63" s="10"/>
      <c r="Z63" s="11"/>
      <c r="AA63" s="11"/>
      <c r="AB63" s="11"/>
      <c r="AC63" s="10"/>
      <c r="AD63" s="10"/>
      <c r="AE63" s="10"/>
      <c r="AF63" s="11"/>
      <c r="AG63" s="11"/>
      <c r="AH63" s="11"/>
      <c r="AI63" s="10"/>
      <c r="AJ63" s="10"/>
      <c r="AK63" s="10"/>
      <c r="AL63" s="11"/>
      <c r="AM63" s="11"/>
      <c r="AN63" s="11"/>
      <c r="AO63" s="10"/>
      <c r="AP63" s="10"/>
      <c r="AQ63" s="10"/>
      <c r="AR63" s="11"/>
      <c r="AS63" s="11"/>
      <c r="AT63" s="11"/>
      <c r="AU63" s="10"/>
      <c r="AV63" s="10"/>
      <c r="AW63" s="10"/>
      <c r="AX63" s="11"/>
      <c r="AY63" s="11"/>
      <c r="AZ63" s="11"/>
      <c r="BA63" s="10"/>
      <c r="BB63" s="10"/>
      <c r="BC63" s="10"/>
      <c r="BD63" s="11"/>
      <c r="BE63" s="11"/>
      <c r="BF63" s="11"/>
      <c r="BG63" s="10"/>
      <c r="BH63" s="10"/>
      <c r="BI63" s="10"/>
      <c r="BJ63" s="11"/>
      <c r="BK63" s="11"/>
      <c r="BL63" s="11"/>
      <c r="BM63" s="10"/>
      <c r="BN63" s="10"/>
      <c r="BO63" s="10"/>
      <c r="BP63" s="11"/>
      <c r="BQ63" s="11"/>
      <c r="BR63" s="11"/>
      <c r="BS63" s="10"/>
      <c r="BT63" s="10"/>
      <c r="BU63" s="10"/>
      <c r="BV63" s="11"/>
      <c r="BW63" s="11"/>
      <c r="BX63" s="11"/>
      <c r="BY63" s="10"/>
      <c r="BZ63" s="10"/>
      <c r="CA63" s="10"/>
      <c r="CB63" s="11"/>
      <c r="CC63" s="11"/>
      <c r="CD63" s="11"/>
      <c r="ED63" s="221">
        <f t="shared" si="21"/>
        <v>0</v>
      </c>
      <c r="EG63" s="221">
        <f t="shared" si="51"/>
        <v>0</v>
      </c>
      <c r="EJ63" s="221">
        <f t="shared" si="52"/>
        <v>0</v>
      </c>
      <c r="EM63" s="221">
        <f t="shared" si="53"/>
        <v>0</v>
      </c>
      <c r="EP63" s="221">
        <f t="shared" si="54"/>
        <v>0</v>
      </c>
      <c r="ES63" s="221">
        <f t="shared" si="55"/>
        <v>0</v>
      </c>
      <c r="EV63" s="221">
        <f t="shared" si="56"/>
        <v>0</v>
      </c>
      <c r="EY63" s="221">
        <f t="shared" si="57"/>
        <v>0</v>
      </c>
      <c r="FB63" s="221">
        <f t="shared" si="58"/>
        <v>0</v>
      </c>
      <c r="FE63" s="221">
        <f t="shared" si="59"/>
        <v>0</v>
      </c>
      <c r="FH63" s="221">
        <f t="shared" si="60"/>
        <v>0</v>
      </c>
      <c r="FK63" s="221">
        <f t="shared" si="61"/>
        <v>0</v>
      </c>
      <c r="FN63" s="221">
        <f t="shared" si="62"/>
        <v>0</v>
      </c>
      <c r="FQ63" s="221">
        <f t="shared" si="63"/>
        <v>0</v>
      </c>
      <c r="FT63" s="221">
        <f t="shared" si="64"/>
        <v>0</v>
      </c>
      <c r="FW63" s="221">
        <f t="shared" si="65"/>
        <v>0</v>
      </c>
      <c r="FZ63" s="221">
        <f t="shared" si="66"/>
        <v>0</v>
      </c>
      <c r="GC63" s="221">
        <f t="shared" si="67"/>
        <v>0</v>
      </c>
      <c r="GF63" s="221">
        <f t="shared" si="68"/>
        <v>0</v>
      </c>
      <c r="GI63" s="221">
        <f t="shared" si="69"/>
        <v>0</v>
      </c>
      <c r="GL63" s="221">
        <f t="shared" si="70"/>
        <v>0</v>
      </c>
      <c r="GO63" s="221">
        <f t="shared" si="71"/>
        <v>0</v>
      </c>
      <c r="GR63" s="221">
        <f t="shared" si="72"/>
        <v>0</v>
      </c>
      <c r="GU63" s="221">
        <f t="shared" si="73"/>
        <v>0</v>
      </c>
    </row>
    <row r="64" spans="1:203" ht="26.25">
      <c r="A64" s="43" t="s">
        <v>228</v>
      </c>
      <c r="B64" s="40"/>
      <c r="C64" s="38"/>
      <c r="D64" s="39"/>
      <c r="E64" s="40"/>
      <c r="F64" s="40"/>
      <c r="G64" s="40"/>
      <c r="H64" s="40"/>
      <c r="I64" s="40"/>
      <c r="J64" s="41">
        <f t="shared" si="76"/>
        <v>0</v>
      </c>
      <c r="K64" s="10"/>
      <c r="L64" s="10"/>
      <c r="M64" s="10"/>
      <c r="N64" s="11"/>
      <c r="O64" s="11"/>
      <c r="P64" s="11"/>
      <c r="Q64" s="10"/>
      <c r="R64" s="10"/>
      <c r="S64" s="10"/>
      <c r="T64" s="11"/>
      <c r="U64" s="11"/>
      <c r="V64" s="11"/>
      <c r="W64" s="10"/>
      <c r="X64" s="10"/>
      <c r="Y64" s="10"/>
      <c r="Z64" s="11"/>
      <c r="AA64" s="11"/>
      <c r="AB64" s="11"/>
      <c r="AC64" s="10"/>
      <c r="AD64" s="10"/>
      <c r="AE64" s="10"/>
      <c r="AF64" s="11"/>
      <c r="AG64" s="11"/>
      <c r="AH64" s="11"/>
      <c r="AI64" s="10"/>
      <c r="AJ64" s="10"/>
      <c r="AK64" s="10"/>
      <c r="AL64" s="11"/>
      <c r="AM64" s="11"/>
      <c r="AN64" s="11"/>
      <c r="AO64" s="10"/>
      <c r="AP64" s="10"/>
      <c r="AQ64" s="10"/>
      <c r="AR64" s="11"/>
      <c r="AS64" s="11"/>
      <c r="AT64" s="11"/>
      <c r="AU64" s="10"/>
      <c r="AV64" s="10"/>
      <c r="AW64" s="10"/>
      <c r="AX64" s="11"/>
      <c r="AY64" s="11"/>
      <c r="AZ64" s="11"/>
      <c r="BA64" s="10"/>
      <c r="BB64" s="10"/>
      <c r="BC64" s="10"/>
      <c r="BD64" s="11"/>
      <c r="BE64" s="11"/>
      <c r="BF64" s="11"/>
      <c r="BG64" s="10"/>
      <c r="BH64" s="10"/>
      <c r="BI64" s="10"/>
      <c r="BJ64" s="11"/>
      <c r="BK64" s="11"/>
      <c r="BL64" s="11"/>
      <c r="BM64" s="10"/>
      <c r="BN64" s="10"/>
      <c r="BO64" s="10"/>
      <c r="BP64" s="11"/>
      <c r="BQ64" s="11"/>
      <c r="BR64" s="11"/>
      <c r="BS64" s="10"/>
      <c r="BT64" s="10"/>
      <c r="BU64" s="10"/>
      <c r="BV64" s="11"/>
      <c r="BW64" s="11"/>
      <c r="BX64" s="11"/>
      <c r="BY64" s="10"/>
      <c r="BZ64" s="10"/>
      <c r="CA64" s="10"/>
      <c r="CB64" s="11"/>
      <c r="CC64" s="11"/>
      <c r="CD64" s="11"/>
      <c r="ED64" s="221">
        <f t="shared" si="21"/>
        <v>0</v>
      </c>
      <c r="EG64" s="221">
        <f t="shared" si="51"/>
        <v>0</v>
      </c>
      <c r="EJ64" s="221">
        <f t="shared" si="52"/>
        <v>0</v>
      </c>
      <c r="EM64" s="221">
        <f t="shared" si="53"/>
        <v>0</v>
      </c>
      <c r="EP64" s="221">
        <f t="shared" si="54"/>
        <v>0</v>
      </c>
      <c r="ES64" s="221">
        <f t="shared" si="55"/>
        <v>0</v>
      </c>
      <c r="EV64" s="221">
        <f t="shared" si="56"/>
        <v>0</v>
      </c>
      <c r="EY64" s="221">
        <f t="shared" si="57"/>
        <v>0</v>
      </c>
      <c r="FB64" s="221">
        <f t="shared" si="58"/>
        <v>0</v>
      </c>
      <c r="FE64" s="221">
        <f t="shared" si="59"/>
        <v>0</v>
      </c>
      <c r="FH64" s="221">
        <f t="shared" si="60"/>
        <v>0</v>
      </c>
      <c r="FK64" s="221">
        <f t="shared" si="61"/>
        <v>0</v>
      </c>
      <c r="FN64" s="221">
        <f t="shared" si="62"/>
        <v>0</v>
      </c>
      <c r="FQ64" s="221">
        <f t="shared" si="63"/>
        <v>0</v>
      </c>
      <c r="FT64" s="221">
        <f t="shared" si="64"/>
        <v>0</v>
      </c>
      <c r="FW64" s="221">
        <f t="shared" si="65"/>
        <v>0</v>
      </c>
      <c r="FZ64" s="221">
        <f t="shared" si="66"/>
        <v>0</v>
      </c>
      <c r="GC64" s="221">
        <f t="shared" si="67"/>
        <v>0</v>
      </c>
      <c r="GF64" s="221">
        <f t="shared" si="68"/>
        <v>0</v>
      </c>
      <c r="GI64" s="221">
        <f t="shared" si="69"/>
        <v>0</v>
      </c>
      <c r="GL64" s="221">
        <f t="shared" si="70"/>
        <v>0</v>
      </c>
      <c r="GO64" s="221">
        <f t="shared" si="71"/>
        <v>0</v>
      </c>
      <c r="GR64" s="221">
        <f t="shared" si="72"/>
        <v>0</v>
      </c>
      <c r="GU64" s="221">
        <f t="shared" si="73"/>
        <v>0</v>
      </c>
    </row>
    <row r="65" spans="1:203" ht="26.25">
      <c r="A65" s="43" t="s">
        <v>229</v>
      </c>
      <c r="B65" s="40"/>
      <c r="C65" s="38"/>
      <c r="D65" s="39"/>
      <c r="E65" s="40"/>
      <c r="F65" s="40"/>
      <c r="G65" s="40"/>
      <c r="H65" s="40"/>
      <c r="I65" s="40"/>
      <c r="J65" s="41">
        <f t="shared" si="76"/>
        <v>0</v>
      </c>
      <c r="K65" s="10"/>
      <c r="L65" s="10"/>
      <c r="M65" s="10"/>
      <c r="N65" s="11"/>
      <c r="O65" s="11"/>
      <c r="P65" s="11"/>
      <c r="Q65" s="10"/>
      <c r="R65" s="10"/>
      <c r="S65" s="10"/>
      <c r="T65" s="11"/>
      <c r="U65" s="11"/>
      <c r="V65" s="11"/>
      <c r="W65" s="10"/>
      <c r="X65" s="10"/>
      <c r="Y65" s="10"/>
      <c r="Z65" s="11"/>
      <c r="AA65" s="11"/>
      <c r="AB65" s="11"/>
      <c r="AC65" s="10"/>
      <c r="AD65" s="10"/>
      <c r="AE65" s="10"/>
      <c r="AF65" s="11"/>
      <c r="AG65" s="11"/>
      <c r="AH65" s="11"/>
      <c r="AI65" s="10"/>
      <c r="AJ65" s="10"/>
      <c r="AK65" s="10"/>
      <c r="AL65" s="11"/>
      <c r="AM65" s="11"/>
      <c r="AN65" s="11"/>
      <c r="AO65" s="10"/>
      <c r="AP65" s="10"/>
      <c r="AQ65" s="10"/>
      <c r="AR65" s="11"/>
      <c r="AS65" s="11"/>
      <c r="AT65" s="11"/>
      <c r="AU65" s="10"/>
      <c r="AV65" s="10"/>
      <c r="AW65" s="10"/>
      <c r="AX65" s="11"/>
      <c r="AY65" s="11"/>
      <c r="AZ65" s="11"/>
      <c r="BA65" s="10"/>
      <c r="BB65" s="10"/>
      <c r="BC65" s="10"/>
      <c r="BD65" s="11"/>
      <c r="BE65" s="11"/>
      <c r="BF65" s="11"/>
      <c r="BG65" s="10"/>
      <c r="BH65" s="10"/>
      <c r="BI65" s="10"/>
      <c r="BJ65" s="11"/>
      <c r="BK65" s="11"/>
      <c r="BL65" s="11"/>
      <c r="BM65" s="10"/>
      <c r="BN65" s="10"/>
      <c r="BO65" s="10"/>
      <c r="BP65" s="11"/>
      <c r="BQ65" s="11"/>
      <c r="BR65" s="11"/>
      <c r="BS65" s="10"/>
      <c r="BT65" s="10"/>
      <c r="BU65" s="10"/>
      <c r="BV65" s="11"/>
      <c r="BW65" s="11"/>
      <c r="BX65" s="11"/>
      <c r="BY65" s="10"/>
      <c r="BZ65" s="10"/>
      <c r="CA65" s="10"/>
      <c r="CB65" s="11"/>
      <c r="CC65" s="11"/>
      <c r="CD65" s="11"/>
      <c r="ED65" s="221">
        <f t="shared" si="21"/>
        <v>0</v>
      </c>
      <c r="EG65" s="221">
        <f t="shared" si="51"/>
        <v>0</v>
      </c>
      <c r="EJ65" s="221">
        <f t="shared" si="52"/>
        <v>0</v>
      </c>
      <c r="EM65" s="221">
        <f t="shared" si="53"/>
        <v>0</v>
      </c>
      <c r="EP65" s="221">
        <f t="shared" si="54"/>
        <v>0</v>
      </c>
      <c r="ES65" s="221">
        <f t="shared" si="55"/>
        <v>0</v>
      </c>
      <c r="EV65" s="221">
        <f t="shared" si="56"/>
        <v>0</v>
      </c>
      <c r="EY65" s="221">
        <f t="shared" si="57"/>
        <v>0</v>
      </c>
      <c r="FB65" s="221">
        <f t="shared" si="58"/>
        <v>0</v>
      </c>
      <c r="FE65" s="221">
        <f t="shared" si="59"/>
        <v>0</v>
      </c>
      <c r="FH65" s="221">
        <f t="shared" si="60"/>
        <v>0</v>
      </c>
      <c r="FK65" s="221">
        <f t="shared" si="61"/>
        <v>0</v>
      </c>
      <c r="FN65" s="221">
        <f t="shared" si="62"/>
        <v>0</v>
      </c>
      <c r="FQ65" s="221">
        <f t="shared" si="63"/>
        <v>0</v>
      </c>
      <c r="FT65" s="221">
        <f t="shared" si="64"/>
        <v>0</v>
      </c>
      <c r="FW65" s="221">
        <f t="shared" si="65"/>
        <v>0</v>
      </c>
      <c r="FZ65" s="221">
        <f t="shared" si="66"/>
        <v>0</v>
      </c>
      <c r="GC65" s="221">
        <f t="shared" si="67"/>
        <v>0</v>
      </c>
      <c r="GF65" s="221">
        <f t="shared" si="68"/>
        <v>0</v>
      </c>
      <c r="GI65" s="221">
        <f t="shared" si="69"/>
        <v>0</v>
      </c>
      <c r="GL65" s="221">
        <f t="shared" si="70"/>
        <v>0</v>
      </c>
      <c r="GO65" s="221">
        <f t="shared" si="71"/>
        <v>0</v>
      </c>
      <c r="GR65" s="221">
        <f t="shared" si="72"/>
        <v>0</v>
      </c>
      <c r="GU65" s="221">
        <f t="shared" si="73"/>
        <v>0</v>
      </c>
    </row>
    <row r="66" spans="1:203" ht="26.25">
      <c r="A66" s="43" t="s">
        <v>230</v>
      </c>
      <c r="B66" s="40"/>
      <c r="C66" s="38"/>
      <c r="D66" s="39"/>
      <c r="E66" s="40"/>
      <c r="F66" s="40"/>
      <c r="G66" s="40"/>
      <c r="H66" s="40"/>
      <c r="I66" s="40"/>
      <c r="J66" s="41">
        <f t="shared" si="76"/>
        <v>0</v>
      </c>
      <c r="K66" s="10"/>
      <c r="L66" s="10"/>
      <c r="M66" s="10"/>
      <c r="N66" s="11"/>
      <c r="O66" s="11"/>
      <c r="P66" s="11"/>
      <c r="Q66" s="10"/>
      <c r="R66" s="10"/>
      <c r="S66" s="10"/>
      <c r="T66" s="11"/>
      <c r="U66" s="11"/>
      <c r="V66" s="11"/>
      <c r="W66" s="10"/>
      <c r="X66" s="10"/>
      <c r="Y66" s="10"/>
      <c r="Z66" s="11"/>
      <c r="AA66" s="11"/>
      <c r="AB66" s="11"/>
      <c r="AC66" s="10"/>
      <c r="AD66" s="10"/>
      <c r="AE66" s="10"/>
      <c r="AF66" s="11"/>
      <c r="AG66" s="11"/>
      <c r="AH66" s="11"/>
      <c r="AI66" s="10"/>
      <c r="AJ66" s="10"/>
      <c r="AK66" s="10"/>
      <c r="AL66" s="11"/>
      <c r="AM66" s="11"/>
      <c r="AN66" s="11"/>
      <c r="AO66" s="10"/>
      <c r="AP66" s="10"/>
      <c r="AQ66" s="10"/>
      <c r="AR66" s="11"/>
      <c r="AS66" s="11"/>
      <c r="AT66" s="11"/>
      <c r="AU66" s="10"/>
      <c r="AV66" s="10"/>
      <c r="AW66" s="10"/>
      <c r="AX66" s="11"/>
      <c r="AY66" s="11"/>
      <c r="AZ66" s="11"/>
      <c r="BA66" s="10"/>
      <c r="BB66" s="10"/>
      <c r="BC66" s="10"/>
      <c r="BD66" s="11"/>
      <c r="BE66" s="11"/>
      <c r="BF66" s="11"/>
      <c r="BG66" s="10"/>
      <c r="BH66" s="10"/>
      <c r="BI66" s="10"/>
      <c r="BJ66" s="11"/>
      <c r="BK66" s="11"/>
      <c r="BL66" s="11"/>
      <c r="BM66" s="10"/>
      <c r="BN66" s="10"/>
      <c r="BO66" s="10"/>
      <c r="BP66" s="11"/>
      <c r="BQ66" s="11"/>
      <c r="BR66" s="11"/>
      <c r="BS66" s="10"/>
      <c r="BT66" s="10"/>
      <c r="BU66" s="10"/>
      <c r="BV66" s="11"/>
      <c r="BW66" s="11"/>
      <c r="BX66" s="11"/>
      <c r="BY66" s="10"/>
      <c r="BZ66" s="10"/>
      <c r="CA66" s="10"/>
      <c r="CB66" s="11"/>
      <c r="CC66" s="11"/>
      <c r="CD66" s="11"/>
      <c r="ED66" s="221">
        <f t="shared" ref="ED66:ED129" si="77">K195</f>
        <v>0</v>
      </c>
      <c r="EG66" s="221">
        <f t="shared" si="51"/>
        <v>0</v>
      </c>
      <c r="EJ66" s="221">
        <f t="shared" si="52"/>
        <v>0</v>
      </c>
      <c r="EM66" s="221">
        <f t="shared" si="53"/>
        <v>0</v>
      </c>
      <c r="EP66" s="221">
        <f t="shared" si="54"/>
        <v>0</v>
      </c>
      <c r="ES66" s="221">
        <f t="shared" si="55"/>
        <v>0</v>
      </c>
      <c r="EV66" s="221">
        <f t="shared" si="56"/>
        <v>0</v>
      </c>
      <c r="EY66" s="221">
        <f t="shared" si="57"/>
        <v>0</v>
      </c>
      <c r="FB66" s="221">
        <f t="shared" si="58"/>
        <v>0</v>
      </c>
      <c r="FE66" s="221">
        <f t="shared" si="59"/>
        <v>0</v>
      </c>
      <c r="FH66" s="221">
        <f t="shared" si="60"/>
        <v>0</v>
      </c>
      <c r="FK66" s="221">
        <f t="shared" si="61"/>
        <v>0</v>
      </c>
      <c r="FN66" s="221">
        <f t="shared" si="62"/>
        <v>0</v>
      </c>
      <c r="FQ66" s="221">
        <f t="shared" si="63"/>
        <v>0</v>
      </c>
      <c r="FT66" s="221">
        <f t="shared" si="64"/>
        <v>0</v>
      </c>
      <c r="FW66" s="221">
        <f t="shared" si="65"/>
        <v>0</v>
      </c>
      <c r="FZ66" s="221">
        <f t="shared" si="66"/>
        <v>0</v>
      </c>
      <c r="GC66" s="221">
        <f t="shared" si="67"/>
        <v>0</v>
      </c>
      <c r="GF66" s="221">
        <f t="shared" si="68"/>
        <v>0</v>
      </c>
      <c r="GI66" s="221">
        <f t="shared" si="69"/>
        <v>0</v>
      </c>
      <c r="GL66" s="221">
        <f t="shared" si="70"/>
        <v>0</v>
      </c>
      <c r="GO66" s="221">
        <f t="shared" si="71"/>
        <v>0</v>
      </c>
      <c r="GR66" s="221">
        <f t="shared" si="72"/>
        <v>0</v>
      </c>
      <c r="GU66" s="221">
        <f t="shared" si="73"/>
        <v>0</v>
      </c>
    </row>
    <row r="67" spans="1:203" ht="26.25">
      <c r="A67" s="43" t="s">
        <v>231</v>
      </c>
      <c r="B67" s="40"/>
      <c r="C67" s="38"/>
      <c r="D67" s="39"/>
      <c r="E67" s="40"/>
      <c r="F67" s="40"/>
      <c r="G67" s="40"/>
      <c r="H67" s="40"/>
      <c r="I67" s="40"/>
      <c r="J67" s="41">
        <f t="shared" si="76"/>
        <v>0</v>
      </c>
      <c r="K67" s="10"/>
      <c r="L67" s="10"/>
      <c r="M67" s="10"/>
      <c r="N67" s="11"/>
      <c r="O67" s="11"/>
      <c r="P67" s="11"/>
      <c r="Q67" s="10"/>
      <c r="R67" s="10"/>
      <c r="S67" s="10"/>
      <c r="T67" s="11"/>
      <c r="U67" s="11"/>
      <c r="V67" s="11"/>
      <c r="W67" s="10"/>
      <c r="X67" s="10"/>
      <c r="Y67" s="10"/>
      <c r="Z67" s="11"/>
      <c r="AA67" s="11"/>
      <c r="AB67" s="11"/>
      <c r="AC67" s="10"/>
      <c r="AD67" s="10"/>
      <c r="AE67" s="10"/>
      <c r="AF67" s="11"/>
      <c r="AG67" s="11"/>
      <c r="AH67" s="11"/>
      <c r="AI67" s="10"/>
      <c r="AJ67" s="10"/>
      <c r="AK67" s="10"/>
      <c r="AL67" s="11"/>
      <c r="AM67" s="11"/>
      <c r="AN67" s="11"/>
      <c r="AO67" s="10"/>
      <c r="AP67" s="10"/>
      <c r="AQ67" s="10"/>
      <c r="AR67" s="11"/>
      <c r="AS67" s="11"/>
      <c r="AT67" s="11"/>
      <c r="AU67" s="10"/>
      <c r="AV67" s="10"/>
      <c r="AW67" s="10"/>
      <c r="AX67" s="11"/>
      <c r="AY67" s="11"/>
      <c r="AZ67" s="11"/>
      <c r="BA67" s="10"/>
      <c r="BB67" s="10"/>
      <c r="BC67" s="10"/>
      <c r="BD67" s="11"/>
      <c r="BE67" s="11"/>
      <c r="BF67" s="11"/>
      <c r="BG67" s="10"/>
      <c r="BH67" s="10"/>
      <c r="BI67" s="10"/>
      <c r="BJ67" s="11"/>
      <c r="BK67" s="11"/>
      <c r="BL67" s="11"/>
      <c r="BM67" s="10"/>
      <c r="BN67" s="10"/>
      <c r="BO67" s="10"/>
      <c r="BP67" s="11"/>
      <c r="BQ67" s="11"/>
      <c r="BR67" s="11"/>
      <c r="BS67" s="10"/>
      <c r="BT67" s="10"/>
      <c r="BU67" s="10"/>
      <c r="BV67" s="11"/>
      <c r="BW67" s="11"/>
      <c r="BX67" s="11"/>
      <c r="BY67" s="10"/>
      <c r="BZ67" s="10"/>
      <c r="CA67" s="10"/>
      <c r="CB67" s="11"/>
      <c r="CC67" s="11"/>
      <c r="CD67" s="11"/>
      <c r="ED67" s="221">
        <f t="shared" si="77"/>
        <v>0</v>
      </c>
      <c r="EG67" s="221">
        <f t="shared" si="51"/>
        <v>0</v>
      </c>
      <c r="EJ67" s="221">
        <f t="shared" si="52"/>
        <v>0</v>
      </c>
      <c r="EM67" s="221">
        <f t="shared" si="53"/>
        <v>0</v>
      </c>
      <c r="EP67" s="221">
        <f t="shared" si="54"/>
        <v>0</v>
      </c>
      <c r="ES67" s="221">
        <f t="shared" si="55"/>
        <v>0</v>
      </c>
      <c r="EV67" s="221">
        <f t="shared" si="56"/>
        <v>0</v>
      </c>
      <c r="EY67" s="221">
        <f t="shared" si="57"/>
        <v>0</v>
      </c>
      <c r="FB67" s="221">
        <f t="shared" si="58"/>
        <v>0</v>
      </c>
      <c r="FE67" s="221">
        <f t="shared" si="59"/>
        <v>0</v>
      </c>
      <c r="FH67" s="221">
        <f t="shared" si="60"/>
        <v>0</v>
      </c>
      <c r="FK67" s="221">
        <f t="shared" si="61"/>
        <v>0</v>
      </c>
      <c r="FN67" s="221">
        <f t="shared" si="62"/>
        <v>0</v>
      </c>
      <c r="FQ67" s="221">
        <f t="shared" si="63"/>
        <v>0</v>
      </c>
      <c r="FT67" s="221">
        <f t="shared" si="64"/>
        <v>0</v>
      </c>
      <c r="FW67" s="221">
        <f t="shared" si="65"/>
        <v>0</v>
      </c>
      <c r="FZ67" s="221">
        <f t="shared" si="66"/>
        <v>0</v>
      </c>
      <c r="GC67" s="221">
        <f t="shared" si="67"/>
        <v>0</v>
      </c>
      <c r="GF67" s="221">
        <f t="shared" si="68"/>
        <v>0</v>
      </c>
      <c r="GI67" s="221">
        <f t="shared" si="69"/>
        <v>0</v>
      </c>
      <c r="GL67" s="221">
        <f t="shared" si="70"/>
        <v>0</v>
      </c>
      <c r="GO67" s="221">
        <f t="shared" si="71"/>
        <v>0</v>
      </c>
      <c r="GR67" s="221">
        <f t="shared" si="72"/>
        <v>0</v>
      </c>
      <c r="GU67" s="221">
        <f t="shared" si="73"/>
        <v>0</v>
      </c>
    </row>
    <row r="68" spans="1:203" ht="26.25">
      <c r="A68" s="43" t="s">
        <v>232</v>
      </c>
      <c r="B68" s="40"/>
      <c r="C68" s="38"/>
      <c r="D68" s="39"/>
      <c r="E68" s="40"/>
      <c r="F68" s="40"/>
      <c r="G68" s="40"/>
      <c r="H68" s="40"/>
      <c r="I68" s="40"/>
      <c r="J68" s="41">
        <f t="shared" si="76"/>
        <v>0</v>
      </c>
      <c r="K68" s="10"/>
      <c r="L68" s="10"/>
      <c r="M68" s="10"/>
      <c r="N68" s="11"/>
      <c r="O68" s="11"/>
      <c r="P68" s="11"/>
      <c r="Q68" s="10"/>
      <c r="R68" s="10"/>
      <c r="S68" s="10"/>
      <c r="T68" s="11"/>
      <c r="U68" s="11"/>
      <c r="V68" s="11"/>
      <c r="W68" s="10"/>
      <c r="X68" s="10"/>
      <c r="Y68" s="10"/>
      <c r="Z68" s="11"/>
      <c r="AA68" s="11"/>
      <c r="AB68" s="11"/>
      <c r="AC68" s="10"/>
      <c r="AD68" s="10"/>
      <c r="AE68" s="10"/>
      <c r="AF68" s="11"/>
      <c r="AG68" s="11"/>
      <c r="AH68" s="11"/>
      <c r="AI68" s="10"/>
      <c r="AJ68" s="10"/>
      <c r="AK68" s="10"/>
      <c r="AL68" s="11"/>
      <c r="AM68" s="11"/>
      <c r="AN68" s="11"/>
      <c r="AO68" s="10"/>
      <c r="AP68" s="10"/>
      <c r="AQ68" s="10"/>
      <c r="AR68" s="11"/>
      <c r="AS68" s="11"/>
      <c r="AT68" s="11"/>
      <c r="AU68" s="10"/>
      <c r="AV68" s="10"/>
      <c r="AW68" s="10"/>
      <c r="AX68" s="11"/>
      <c r="AY68" s="11"/>
      <c r="AZ68" s="11"/>
      <c r="BA68" s="10"/>
      <c r="BB68" s="10"/>
      <c r="BC68" s="10"/>
      <c r="BD68" s="11"/>
      <c r="BE68" s="11"/>
      <c r="BF68" s="11"/>
      <c r="BG68" s="10"/>
      <c r="BH68" s="10"/>
      <c r="BI68" s="10"/>
      <c r="BJ68" s="11"/>
      <c r="BK68" s="11"/>
      <c r="BL68" s="11"/>
      <c r="BM68" s="10"/>
      <c r="BN68" s="10"/>
      <c r="BO68" s="10"/>
      <c r="BP68" s="11"/>
      <c r="BQ68" s="11"/>
      <c r="BR68" s="11"/>
      <c r="BS68" s="10"/>
      <c r="BT68" s="10"/>
      <c r="BU68" s="10"/>
      <c r="BV68" s="11"/>
      <c r="BW68" s="11"/>
      <c r="BX68" s="11"/>
      <c r="BY68" s="10"/>
      <c r="BZ68" s="10"/>
      <c r="CA68" s="10"/>
      <c r="CB68" s="11"/>
      <c r="CC68" s="11"/>
      <c r="CD68" s="11"/>
      <c r="ED68" s="221">
        <f t="shared" si="77"/>
        <v>0</v>
      </c>
      <c r="EG68" s="221">
        <f t="shared" si="51"/>
        <v>0</v>
      </c>
      <c r="EJ68" s="221">
        <f t="shared" si="52"/>
        <v>0</v>
      </c>
      <c r="EM68" s="221">
        <f t="shared" si="53"/>
        <v>0</v>
      </c>
      <c r="EP68" s="221">
        <f t="shared" si="54"/>
        <v>0</v>
      </c>
      <c r="ES68" s="221">
        <f t="shared" si="55"/>
        <v>0</v>
      </c>
      <c r="EV68" s="221">
        <f t="shared" si="56"/>
        <v>0</v>
      </c>
      <c r="EY68" s="221">
        <f t="shared" si="57"/>
        <v>0</v>
      </c>
      <c r="FB68" s="221">
        <f t="shared" si="58"/>
        <v>0</v>
      </c>
      <c r="FE68" s="221">
        <f t="shared" si="59"/>
        <v>0</v>
      </c>
      <c r="FH68" s="221">
        <f t="shared" si="60"/>
        <v>0</v>
      </c>
      <c r="FK68" s="221">
        <f t="shared" si="61"/>
        <v>0</v>
      </c>
      <c r="FN68" s="221">
        <f t="shared" si="62"/>
        <v>0</v>
      </c>
      <c r="FQ68" s="221">
        <f t="shared" si="63"/>
        <v>0</v>
      </c>
      <c r="FT68" s="221">
        <f t="shared" si="64"/>
        <v>0</v>
      </c>
      <c r="FW68" s="221">
        <f t="shared" si="65"/>
        <v>0</v>
      </c>
      <c r="FZ68" s="221">
        <f t="shared" si="66"/>
        <v>0</v>
      </c>
      <c r="GC68" s="221">
        <f t="shared" si="67"/>
        <v>0</v>
      </c>
      <c r="GF68" s="221">
        <f t="shared" si="68"/>
        <v>0</v>
      </c>
      <c r="GI68" s="221">
        <f t="shared" si="69"/>
        <v>0</v>
      </c>
      <c r="GL68" s="221">
        <f t="shared" si="70"/>
        <v>0</v>
      </c>
      <c r="GO68" s="221">
        <f t="shared" si="71"/>
        <v>0</v>
      </c>
      <c r="GR68" s="221">
        <f t="shared" si="72"/>
        <v>0</v>
      </c>
      <c r="GU68" s="221">
        <f t="shared" si="73"/>
        <v>0</v>
      </c>
    </row>
    <row r="69" spans="1:203" ht="26.25">
      <c r="A69" s="43" t="s">
        <v>233</v>
      </c>
      <c r="B69" s="40"/>
      <c r="C69" s="38"/>
      <c r="D69" s="39"/>
      <c r="E69" s="40"/>
      <c r="F69" s="40"/>
      <c r="G69" s="40"/>
      <c r="H69" s="40"/>
      <c r="I69" s="40"/>
      <c r="J69" s="41">
        <f t="shared" si="76"/>
        <v>0</v>
      </c>
      <c r="K69" s="10"/>
      <c r="L69" s="10"/>
      <c r="M69" s="10"/>
      <c r="N69" s="11"/>
      <c r="O69" s="11"/>
      <c r="P69" s="11"/>
      <c r="Q69" s="10"/>
      <c r="R69" s="10"/>
      <c r="S69" s="10"/>
      <c r="T69" s="11"/>
      <c r="U69" s="11"/>
      <c r="V69" s="11"/>
      <c r="W69" s="10"/>
      <c r="X69" s="10"/>
      <c r="Y69" s="10"/>
      <c r="Z69" s="11"/>
      <c r="AA69" s="11"/>
      <c r="AB69" s="11"/>
      <c r="AC69" s="10"/>
      <c r="AD69" s="10"/>
      <c r="AE69" s="10"/>
      <c r="AF69" s="11"/>
      <c r="AG69" s="11"/>
      <c r="AH69" s="11"/>
      <c r="AI69" s="10"/>
      <c r="AJ69" s="10"/>
      <c r="AK69" s="10"/>
      <c r="AL69" s="11"/>
      <c r="AM69" s="11"/>
      <c r="AN69" s="11"/>
      <c r="AO69" s="10"/>
      <c r="AP69" s="10"/>
      <c r="AQ69" s="10"/>
      <c r="AR69" s="11"/>
      <c r="AS69" s="11"/>
      <c r="AT69" s="11"/>
      <c r="AU69" s="10"/>
      <c r="AV69" s="10"/>
      <c r="AW69" s="10"/>
      <c r="AX69" s="11"/>
      <c r="AY69" s="11"/>
      <c r="AZ69" s="11"/>
      <c r="BA69" s="10"/>
      <c r="BB69" s="10"/>
      <c r="BC69" s="10"/>
      <c r="BD69" s="11"/>
      <c r="BE69" s="11"/>
      <c r="BF69" s="11"/>
      <c r="BG69" s="10"/>
      <c r="BH69" s="10"/>
      <c r="BI69" s="10"/>
      <c r="BJ69" s="11"/>
      <c r="BK69" s="11"/>
      <c r="BL69" s="11"/>
      <c r="BM69" s="10"/>
      <c r="BN69" s="10"/>
      <c r="BO69" s="10"/>
      <c r="BP69" s="11"/>
      <c r="BQ69" s="11"/>
      <c r="BR69" s="11"/>
      <c r="BS69" s="10"/>
      <c r="BT69" s="10"/>
      <c r="BU69" s="10"/>
      <c r="BV69" s="11"/>
      <c r="BW69" s="11"/>
      <c r="BX69" s="11"/>
      <c r="BY69" s="10"/>
      <c r="BZ69" s="10"/>
      <c r="CA69" s="10"/>
      <c r="CB69" s="11"/>
      <c r="CC69" s="11"/>
      <c r="CD69" s="11"/>
      <c r="ED69" s="221">
        <f t="shared" si="77"/>
        <v>0</v>
      </c>
      <c r="EG69" s="221">
        <f t="shared" si="51"/>
        <v>0</v>
      </c>
      <c r="EJ69" s="221">
        <f t="shared" si="52"/>
        <v>0</v>
      </c>
      <c r="EM69" s="221">
        <f t="shared" si="53"/>
        <v>0</v>
      </c>
      <c r="EP69" s="221">
        <f t="shared" si="54"/>
        <v>0</v>
      </c>
      <c r="ES69" s="221">
        <f t="shared" si="55"/>
        <v>0</v>
      </c>
      <c r="EV69" s="221">
        <f t="shared" si="56"/>
        <v>0</v>
      </c>
      <c r="EY69" s="221">
        <f t="shared" si="57"/>
        <v>0</v>
      </c>
      <c r="FB69" s="221">
        <f t="shared" si="58"/>
        <v>0</v>
      </c>
      <c r="FE69" s="221">
        <f t="shared" si="59"/>
        <v>0</v>
      </c>
      <c r="FH69" s="221">
        <f t="shared" si="60"/>
        <v>0</v>
      </c>
      <c r="FK69" s="221">
        <f t="shared" si="61"/>
        <v>0</v>
      </c>
      <c r="FN69" s="221">
        <f t="shared" si="62"/>
        <v>0</v>
      </c>
      <c r="FQ69" s="221">
        <f t="shared" si="63"/>
        <v>0</v>
      </c>
      <c r="FT69" s="221">
        <f t="shared" si="64"/>
        <v>0</v>
      </c>
      <c r="FW69" s="221">
        <f t="shared" si="65"/>
        <v>0</v>
      </c>
      <c r="FZ69" s="221">
        <f t="shared" si="66"/>
        <v>0</v>
      </c>
      <c r="GC69" s="221">
        <f t="shared" si="67"/>
        <v>0</v>
      </c>
      <c r="GF69" s="221">
        <f t="shared" si="68"/>
        <v>0</v>
      </c>
      <c r="GI69" s="221">
        <f t="shared" si="69"/>
        <v>0</v>
      </c>
      <c r="GL69" s="221">
        <f t="shared" si="70"/>
        <v>0</v>
      </c>
      <c r="GO69" s="221">
        <f t="shared" si="71"/>
        <v>0</v>
      </c>
      <c r="GR69" s="221">
        <f t="shared" si="72"/>
        <v>0</v>
      </c>
      <c r="GU69" s="221">
        <f t="shared" si="73"/>
        <v>0</v>
      </c>
    </row>
    <row r="70" spans="1:203" ht="26.25">
      <c r="A70" s="43" t="s">
        <v>234</v>
      </c>
      <c r="B70" s="40"/>
      <c r="C70" s="38"/>
      <c r="D70" s="39"/>
      <c r="E70" s="40"/>
      <c r="F70" s="40"/>
      <c r="G70" s="40"/>
      <c r="H70" s="40"/>
      <c r="I70" s="40"/>
      <c r="J70" s="41">
        <f t="shared" si="76"/>
        <v>0</v>
      </c>
      <c r="K70" s="10"/>
      <c r="L70" s="10"/>
      <c r="M70" s="10"/>
      <c r="N70" s="11"/>
      <c r="O70" s="11"/>
      <c r="P70" s="11"/>
      <c r="Q70" s="10"/>
      <c r="R70" s="10"/>
      <c r="S70" s="10"/>
      <c r="T70" s="11"/>
      <c r="U70" s="11"/>
      <c r="V70" s="11"/>
      <c r="W70" s="10"/>
      <c r="X70" s="10"/>
      <c r="Y70" s="10"/>
      <c r="Z70" s="11"/>
      <c r="AA70" s="11"/>
      <c r="AB70" s="11"/>
      <c r="AC70" s="10"/>
      <c r="AD70" s="10"/>
      <c r="AE70" s="10"/>
      <c r="AF70" s="11"/>
      <c r="AG70" s="11"/>
      <c r="AH70" s="11"/>
      <c r="AI70" s="10"/>
      <c r="AJ70" s="10"/>
      <c r="AK70" s="10"/>
      <c r="AL70" s="11"/>
      <c r="AM70" s="11"/>
      <c r="AN70" s="11"/>
      <c r="AO70" s="10"/>
      <c r="AP70" s="10"/>
      <c r="AQ70" s="10"/>
      <c r="AR70" s="11"/>
      <c r="AS70" s="11"/>
      <c r="AT70" s="11"/>
      <c r="AU70" s="10"/>
      <c r="AV70" s="10"/>
      <c r="AW70" s="10"/>
      <c r="AX70" s="11"/>
      <c r="AY70" s="11"/>
      <c r="AZ70" s="11"/>
      <c r="BA70" s="10"/>
      <c r="BB70" s="10"/>
      <c r="BC70" s="10"/>
      <c r="BD70" s="11"/>
      <c r="BE70" s="11"/>
      <c r="BF70" s="11"/>
      <c r="BG70" s="10"/>
      <c r="BH70" s="10"/>
      <c r="BI70" s="10"/>
      <c r="BJ70" s="11"/>
      <c r="BK70" s="11"/>
      <c r="BL70" s="11"/>
      <c r="BM70" s="10"/>
      <c r="BN70" s="10"/>
      <c r="BO70" s="10"/>
      <c r="BP70" s="11"/>
      <c r="BQ70" s="11"/>
      <c r="BR70" s="11"/>
      <c r="BS70" s="10"/>
      <c r="BT70" s="10"/>
      <c r="BU70" s="10"/>
      <c r="BV70" s="11"/>
      <c r="BW70" s="11"/>
      <c r="BX70" s="11"/>
      <c r="BY70" s="10"/>
      <c r="BZ70" s="10"/>
      <c r="CA70" s="10"/>
      <c r="CB70" s="11"/>
      <c r="CC70" s="11"/>
      <c r="CD70" s="11"/>
      <c r="ED70" s="221">
        <f t="shared" si="77"/>
        <v>0</v>
      </c>
      <c r="EG70" s="221">
        <f t="shared" si="51"/>
        <v>0</v>
      </c>
      <c r="EJ70" s="221">
        <f t="shared" si="52"/>
        <v>0</v>
      </c>
      <c r="EM70" s="221">
        <f t="shared" si="53"/>
        <v>0</v>
      </c>
      <c r="EP70" s="221">
        <f t="shared" si="54"/>
        <v>0</v>
      </c>
      <c r="ES70" s="221">
        <f t="shared" si="55"/>
        <v>0</v>
      </c>
      <c r="EV70" s="221">
        <f t="shared" si="56"/>
        <v>0</v>
      </c>
      <c r="EY70" s="221">
        <f t="shared" si="57"/>
        <v>0</v>
      </c>
      <c r="FB70" s="221">
        <f t="shared" si="58"/>
        <v>0</v>
      </c>
      <c r="FE70" s="221">
        <f t="shared" si="59"/>
        <v>0</v>
      </c>
      <c r="FH70" s="221">
        <f t="shared" si="60"/>
        <v>0</v>
      </c>
      <c r="FK70" s="221">
        <f t="shared" si="61"/>
        <v>0</v>
      </c>
      <c r="FN70" s="221">
        <f t="shared" si="62"/>
        <v>0</v>
      </c>
      <c r="FQ70" s="221">
        <f t="shared" si="63"/>
        <v>0</v>
      </c>
      <c r="FT70" s="221">
        <f t="shared" si="64"/>
        <v>0</v>
      </c>
      <c r="FW70" s="221">
        <f t="shared" si="65"/>
        <v>0</v>
      </c>
      <c r="FZ70" s="221">
        <f t="shared" si="66"/>
        <v>0</v>
      </c>
      <c r="GC70" s="221">
        <f t="shared" si="67"/>
        <v>0</v>
      </c>
      <c r="GF70" s="221">
        <f t="shared" si="68"/>
        <v>0</v>
      </c>
      <c r="GI70" s="221">
        <f t="shared" si="69"/>
        <v>0</v>
      </c>
      <c r="GL70" s="221">
        <f t="shared" si="70"/>
        <v>0</v>
      </c>
      <c r="GO70" s="221">
        <f t="shared" si="71"/>
        <v>0</v>
      </c>
      <c r="GR70" s="221">
        <f t="shared" si="72"/>
        <v>0</v>
      </c>
      <c r="GU70" s="221">
        <f t="shared" si="73"/>
        <v>0</v>
      </c>
    </row>
    <row r="71" spans="1:203" ht="26.25">
      <c r="A71" s="43" t="s">
        <v>235</v>
      </c>
      <c r="B71" s="40"/>
      <c r="C71" s="38"/>
      <c r="D71" s="39"/>
      <c r="E71" s="40"/>
      <c r="F71" s="40"/>
      <c r="G71" s="40"/>
      <c r="H71" s="40"/>
      <c r="I71" s="40"/>
      <c r="J71" s="41">
        <f t="shared" si="76"/>
        <v>0</v>
      </c>
      <c r="K71" s="10"/>
      <c r="L71" s="10"/>
      <c r="M71" s="10"/>
      <c r="N71" s="11"/>
      <c r="O71" s="11"/>
      <c r="P71" s="11"/>
      <c r="Q71" s="10"/>
      <c r="R71" s="10"/>
      <c r="S71" s="10"/>
      <c r="T71" s="11"/>
      <c r="U71" s="11"/>
      <c r="V71" s="11"/>
      <c r="W71" s="10"/>
      <c r="X71" s="10"/>
      <c r="Y71" s="10"/>
      <c r="Z71" s="11"/>
      <c r="AA71" s="11"/>
      <c r="AB71" s="11"/>
      <c r="AC71" s="10"/>
      <c r="AD71" s="10"/>
      <c r="AE71" s="10"/>
      <c r="AF71" s="11"/>
      <c r="AG71" s="11"/>
      <c r="AH71" s="11"/>
      <c r="AI71" s="10"/>
      <c r="AJ71" s="10"/>
      <c r="AK71" s="10"/>
      <c r="AL71" s="11"/>
      <c r="AM71" s="11"/>
      <c r="AN71" s="11"/>
      <c r="AO71" s="10"/>
      <c r="AP71" s="10"/>
      <c r="AQ71" s="10"/>
      <c r="AR71" s="11"/>
      <c r="AS71" s="11"/>
      <c r="AT71" s="11"/>
      <c r="AU71" s="10"/>
      <c r="AV71" s="10"/>
      <c r="AW71" s="10"/>
      <c r="AX71" s="11"/>
      <c r="AY71" s="11"/>
      <c r="AZ71" s="11"/>
      <c r="BA71" s="10"/>
      <c r="BB71" s="10"/>
      <c r="BC71" s="10"/>
      <c r="BD71" s="11"/>
      <c r="BE71" s="11"/>
      <c r="BF71" s="11"/>
      <c r="BG71" s="10"/>
      <c r="BH71" s="10"/>
      <c r="BI71" s="10"/>
      <c r="BJ71" s="11"/>
      <c r="BK71" s="11"/>
      <c r="BL71" s="11"/>
      <c r="BM71" s="10"/>
      <c r="BN71" s="10"/>
      <c r="BO71" s="10"/>
      <c r="BP71" s="11"/>
      <c r="BQ71" s="11"/>
      <c r="BR71" s="11"/>
      <c r="BS71" s="10"/>
      <c r="BT71" s="10"/>
      <c r="BU71" s="10"/>
      <c r="BV71" s="11"/>
      <c r="BW71" s="11"/>
      <c r="BX71" s="11"/>
      <c r="BY71" s="10"/>
      <c r="BZ71" s="10"/>
      <c r="CA71" s="10"/>
      <c r="CB71" s="11"/>
      <c r="CC71" s="11"/>
      <c r="CD71" s="11"/>
      <c r="ED71" s="221">
        <f t="shared" si="77"/>
        <v>0</v>
      </c>
      <c r="EG71" s="221">
        <f t="shared" si="51"/>
        <v>0</v>
      </c>
      <c r="EJ71" s="221">
        <f t="shared" si="52"/>
        <v>0</v>
      </c>
      <c r="EM71" s="221">
        <f t="shared" si="53"/>
        <v>0</v>
      </c>
      <c r="EP71" s="221">
        <f t="shared" si="54"/>
        <v>0</v>
      </c>
      <c r="ES71" s="221">
        <f t="shared" si="55"/>
        <v>0</v>
      </c>
      <c r="EV71" s="221">
        <f t="shared" si="56"/>
        <v>0</v>
      </c>
      <c r="EY71" s="221">
        <f t="shared" si="57"/>
        <v>0</v>
      </c>
      <c r="FB71" s="221">
        <f t="shared" si="58"/>
        <v>0</v>
      </c>
      <c r="FE71" s="221">
        <f t="shared" si="59"/>
        <v>0</v>
      </c>
      <c r="FH71" s="221">
        <f t="shared" si="60"/>
        <v>0</v>
      </c>
      <c r="FK71" s="221">
        <f t="shared" si="61"/>
        <v>0</v>
      </c>
      <c r="FN71" s="221">
        <f t="shared" si="62"/>
        <v>0</v>
      </c>
      <c r="FQ71" s="221">
        <f t="shared" si="63"/>
        <v>0</v>
      </c>
      <c r="FT71" s="221">
        <f t="shared" si="64"/>
        <v>0</v>
      </c>
      <c r="FW71" s="221">
        <f t="shared" si="65"/>
        <v>0</v>
      </c>
      <c r="FZ71" s="221">
        <f t="shared" si="66"/>
        <v>0</v>
      </c>
      <c r="GC71" s="221">
        <f t="shared" si="67"/>
        <v>0</v>
      </c>
      <c r="GF71" s="221">
        <f t="shared" si="68"/>
        <v>0</v>
      </c>
      <c r="GI71" s="221">
        <f t="shared" si="69"/>
        <v>0</v>
      </c>
      <c r="GL71" s="221">
        <f t="shared" si="70"/>
        <v>0</v>
      </c>
      <c r="GO71" s="221">
        <f t="shared" si="71"/>
        <v>0</v>
      </c>
      <c r="GR71" s="221">
        <f t="shared" si="72"/>
        <v>0</v>
      </c>
      <c r="GU71" s="221">
        <f t="shared" si="73"/>
        <v>0</v>
      </c>
    </row>
    <row r="72" spans="1:203" ht="26.25">
      <c r="A72" s="43" t="s">
        <v>236</v>
      </c>
      <c r="B72" s="40"/>
      <c r="C72" s="38"/>
      <c r="D72" s="39"/>
      <c r="E72" s="40"/>
      <c r="F72" s="40"/>
      <c r="G72" s="40"/>
      <c r="H72" s="40"/>
      <c r="I72" s="40"/>
      <c r="J72" s="41">
        <f t="shared" si="76"/>
        <v>0</v>
      </c>
      <c r="K72" s="10"/>
      <c r="L72" s="10"/>
      <c r="M72" s="10"/>
      <c r="N72" s="11"/>
      <c r="O72" s="11"/>
      <c r="P72" s="11"/>
      <c r="Q72" s="10"/>
      <c r="R72" s="10"/>
      <c r="S72" s="10"/>
      <c r="T72" s="11"/>
      <c r="U72" s="11"/>
      <c r="V72" s="11"/>
      <c r="W72" s="10"/>
      <c r="X72" s="10"/>
      <c r="Y72" s="10"/>
      <c r="Z72" s="11"/>
      <c r="AA72" s="11"/>
      <c r="AB72" s="11"/>
      <c r="AC72" s="10"/>
      <c r="AD72" s="10"/>
      <c r="AE72" s="10"/>
      <c r="AF72" s="11"/>
      <c r="AG72" s="11"/>
      <c r="AH72" s="11"/>
      <c r="AI72" s="10"/>
      <c r="AJ72" s="10"/>
      <c r="AK72" s="10"/>
      <c r="AL72" s="11"/>
      <c r="AM72" s="11"/>
      <c r="AN72" s="11"/>
      <c r="AO72" s="10"/>
      <c r="AP72" s="10"/>
      <c r="AQ72" s="10"/>
      <c r="AR72" s="11"/>
      <c r="AS72" s="11"/>
      <c r="AT72" s="11"/>
      <c r="AU72" s="10"/>
      <c r="AV72" s="10"/>
      <c r="AW72" s="10"/>
      <c r="AX72" s="11"/>
      <c r="AY72" s="11"/>
      <c r="AZ72" s="11"/>
      <c r="BA72" s="10"/>
      <c r="BB72" s="10"/>
      <c r="BC72" s="10"/>
      <c r="BD72" s="11"/>
      <c r="BE72" s="11"/>
      <c r="BF72" s="11"/>
      <c r="BG72" s="10"/>
      <c r="BH72" s="10"/>
      <c r="BI72" s="10"/>
      <c r="BJ72" s="11"/>
      <c r="BK72" s="11"/>
      <c r="BL72" s="11"/>
      <c r="BM72" s="10"/>
      <c r="BN72" s="10"/>
      <c r="BO72" s="10"/>
      <c r="BP72" s="11"/>
      <c r="BQ72" s="11"/>
      <c r="BR72" s="11"/>
      <c r="BS72" s="10"/>
      <c r="BT72" s="10"/>
      <c r="BU72" s="10"/>
      <c r="BV72" s="11"/>
      <c r="BW72" s="11"/>
      <c r="BX72" s="11"/>
      <c r="BY72" s="10"/>
      <c r="BZ72" s="10"/>
      <c r="CA72" s="10"/>
      <c r="CB72" s="11"/>
      <c r="CC72" s="11"/>
      <c r="CD72" s="11"/>
      <c r="ED72" s="221">
        <f t="shared" si="77"/>
        <v>0</v>
      </c>
      <c r="EG72" s="221">
        <f t="shared" si="51"/>
        <v>0</v>
      </c>
      <c r="EJ72" s="221">
        <f t="shared" si="52"/>
        <v>0</v>
      </c>
      <c r="EM72" s="221">
        <f t="shared" si="53"/>
        <v>0</v>
      </c>
      <c r="EP72" s="221">
        <f t="shared" si="54"/>
        <v>0</v>
      </c>
      <c r="ES72" s="221">
        <f t="shared" si="55"/>
        <v>0</v>
      </c>
      <c r="EV72" s="221">
        <f t="shared" si="56"/>
        <v>0</v>
      </c>
      <c r="EY72" s="221">
        <f t="shared" si="57"/>
        <v>0</v>
      </c>
      <c r="FB72" s="221">
        <f t="shared" si="58"/>
        <v>0</v>
      </c>
      <c r="FE72" s="221">
        <f t="shared" si="59"/>
        <v>0</v>
      </c>
      <c r="FH72" s="221">
        <f t="shared" si="60"/>
        <v>0</v>
      </c>
      <c r="FK72" s="221">
        <f t="shared" si="61"/>
        <v>0</v>
      </c>
      <c r="FN72" s="221">
        <f t="shared" si="62"/>
        <v>0</v>
      </c>
      <c r="FQ72" s="221">
        <f t="shared" si="63"/>
        <v>0</v>
      </c>
      <c r="FT72" s="221">
        <f t="shared" si="64"/>
        <v>0</v>
      </c>
      <c r="FW72" s="221">
        <f t="shared" si="65"/>
        <v>0</v>
      </c>
      <c r="FZ72" s="221">
        <f t="shared" si="66"/>
        <v>0</v>
      </c>
      <c r="GC72" s="221">
        <f t="shared" si="67"/>
        <v>0</v>
      </c>
      <c r="GF72" s="221">
        <f t="shared" si="68"/>
        <v>0</v>
      </c>
      <c r="GI72" s="221">
        <f t="shared" si="69"/>
        <v>0</v>
      </c>
      <c r="GL72" s="221">
        <f t="shared" si="70"/>
        <v>0</v>
      </c>
      <c r="GO72" s="221">
        <f t="shared" si="71"/>
        <v>0</v>
      </c>
      <c r="GR72" s="221">
        <f t="shared" si="72"/>
        <v>0</v>
      </c>
      <c r="GU72" s="221">
        <f t="shared" si="73"/>
        <v>0</v>
      </c>
    </row>
    <row r="73" spans="1:203" ht="26.25">
      <c r="A73" s="43" t="s">
        <v>237</v>
      </c>
      <c r="B73" s="40"/>
      <c r="C73" s="38"/>
      <c r="D73" s="39"/>
      <c r="E73" s="40"/>
      <c r="F73" s="40"/>
      <c r="G73" s="40"/>
      <c r="H73" s="40"/>
      <c r="I73" s="40"/>
      <c r="J73" s="41">
        <f t="shared" si="76"/>
        <v>0</v>
      </c>
      <c r="K73" s="10"/>
      <c r="L73" s="10"/>
      <c r="M73" s="10"/>
      <c r="N73" s="11"/>
      <c r="O73" s="11"/>
      <c r="P73" s="11"/>
      <c r="Q73" s="10"/>
      <c r="R73" s="10"/>
      <c r="S73" s="10"/>
      <c r="T73" s="11"/>
      <c r="U73" s="11"/>
      <c r="V73" s="11"/>
      <c r="W73" s="10"/>
      <c r="X73" s="10"/>
      <c r="Y73" s="10"/>
      <c r="Z73" s="11"/>
      <c r="AA73" s="11"/>
      <c r="AB73" s="11"/>
      <c r="AC73" s="10"/>
      <c r="AD73" s="10"/>
      <c r="AE73" s="10"/>
      <c r="AF73" s="11"/>
      <c r="AG73" s="11"/>
      <c r="AH73" s="11"/>
      <c r="AI73" s="10"/>
      <c r="AJ73" s="10"/>
      <c r="AK73" s="10"/>
      <c r="AL73" s="11"/>
      <c r="AM73" s="11"/>
      <c r="AN73" s="11"/>
      <c r="AO73" s="10"/>
      <c r="AP73" s="10"/>
      <c r="AQ73" s="10"/>
      <c r="AR73" s="11"/>
      <c r="AS73" s="11"/>
      <c r="AT73" s="11"/>
      <c r="AU73" s="10"/>
      <c r="AV73" s="10"/>
      <c r="AW73" s="10"/>
      <c r="AX73" s="11"/>
      <c r="AY73" s="11"/>
      <c r="AZ73" s="11"/>
      <c r="BA73" s="10"/>
      <c r="BB73" s="10"/>
      <c r="BC73" s="10"/>
      <c r="BD73" s="11"/>
      <c r="BE73" s="11"/>
      <c r="BF73" s="11"/>
      <c r="BG73" s="10"/>
      <c r="BH73" s="10"/>
      <c r="BI73" s="10"/>
      <c r="BJ73" s="11"/>
      <c r="BK73" s="11"/>
      <c r="BL73" s="11"/>
      <c r="BM73" s="10"/>
      <c r="BN73" s="10"/>
      <c r="BO73" s="10"/>
      <c r="BP73" s="11"/>
      <c r="BQ73" s="11"/>
      <c r="BR73" s="11"/>
      <c r="BS73" s="10"/>
      <c r="BT73" s="10"/>
      <c r="BU73" s="10"/>
      <c r="BV73" s="11"/>
      <c r="BW73" s="11"/>
      <c r="BX73" s="11"/>
      <c r="BY73" s="10"/>
      <c r="BZ73" s="10"/>
      <c r="CA73" s="10"/>
      <c r="CB73" s="11"/>
      <c r="CC73" s="11"/>
      <c r="CD73" s="11"/>
      <c r="ED73" s="221">
        <f t="shared" si="77"/>
        <v>0</v>
      </c>
      <c r="EG73" s="221">
        <f t="shared" si="51"/>
        <v>0</v>
      </c>
      <c r="EJ73" s="221">
        <f t="shared" si="52"/>
        <v>0</v>
      </c>
      <c r="EM73" s="221">
        <f t="shared" si="53"/>
        <v>0</v>
      </c>
      <c r="EP73" s="221">
        <f t="shared" si="54"/>
        <v>0</v>
      </c>
      <c r="ES73" s="221">
        <f t="shared" si="55"/>
        <v>0</v>
      </c>
      <c r="EV73" s="221">
        <f t="shared" si="56"/>
        <v>0</v>
      </c>
      <c r="EY73" s="221">
        <f t="shared" si="57"/>
        <v>0</v>
      </c>
      <c r="FB73" s="221">
        <f t="shared" si="58"/>
        <v>0</v>
      </c>
      <c r="FE73" s="221">
        <f t="shared" si="59"/>
        <v>0</v>
      </c>
      <c r="FH73" s="221">
        <f t="shared" si="60"/>
        <v>0</v>
      </c>
      <c r="FK73" s="221">
        <f t="shared" si="61"/>
        <v>0</v>
      </c>
      <c r="FN73" s="221">
        <f t="shared" si="62"/>
        <v>0</v>
      </c>
      <c r="FQ73" s="221">
        <f t="shared" si="63"/>
        <v>0</v>
      </c>
      <c r="FT73" s="221">
        <f t="shared" si="64"/>
        <v>0</v>
      </c>
      <c r="FW73" s="221">
        <f t="shared" si="65"/>
        <v>0</v>
      </c>
      <c r="FZ73" s="221">
        <f t="shared" si="66"/>
        <v>0</v>
      </c>
      <c r="GC73" s="221">
        <f t="shared" si="67"/>
        <v>0</v>
      </c>
      <c r="GF73" s="221">
        <f t="shared" si="68"/>
        <v>0</v>
      </c>
      <c r="GI73" s="221">
        <f t="shared" si="69"/>
        <v>0</v>
      </c>
      <c r="GL73" s="221">
        <f t="shared" si="70"/>
        <v>0</v>
      </c>
      <c r="GO73" s="221">
        <f t="shared" si="71"/>
        <v>0</v>
      </c>
      <c r="GR73" s="221">
        <f t="shared" si="72"/>
        <v>0</v>
      </c>
      <c r="GU73" s="221">
        <f t="shared" si="73"/>
        <v>0</v>
      </c>
    </row>
    <row r="74" spans="1:203" ht="26.25">
      <c r="A74" s="43" t="s">
        <v>238</v>
      </c>
      <c r="B74" s="40"/>
      <c r="C74" s="38"/>
      <c r="D74" s="39"/>
      <c r="E74" s="40"/>
      <c r="F74" s="40"/>
      <c r="G74" s="40"/>
      <c r="H74" s="40"/>
      <c r="I74" s="40"/>
      <c r="J74" s="41">
        <f t="shared" si="76"/>
        <v>0</v>
      </c>
      <c r="K74" s="10"/>
      <c r="L74" s="10"/>
      <c r="M74" s="10"/>
      <c r="N74" s="11"/>
      <c r="O74" s="11"/>
      <c r="P74" s="11"/>
      <c r="Q74" s="10"/>
      <c r="R74" s="10"/>
      <c r="S74" s="10"/>
      <c r="T74" s="11"/>
      <c r="U74" s="11"/>
      <c r="V74" s="11"/>
      <c r="W74" s="10"/>
      <c r="X74" s="10"/>
      <c r="Y74" s="10"/>
      <c r="Z74" s="11"/>
      <c r="AA74" s="11"/>
      <c r="AB74" s="11"/>
      <c r="AC74" s="10"/>
      <c r="AD74" s="10"/>
      <c r="AE74" s="10"/>
      <c r="AF74" s="11"/>
      <c r="AG74" s="11"/>
      <c r="AH74" s="11"/>
      <c r="AI74" s="10"/>
      <c r="AJ74" s="10"/>
      <c r="AK74" s="10"/>
      <c r="AL74" s="11"/>
      <c r="AM74" s="11"/>
      <c r="AN74" s="11"/>
      <c r="AO74" s="10"/>
      <c r="AP74" s="10"/>
      <c r="AQ74" s="10"/>
      <c r="AR74" s="11"/>
      <c r="AS74" s="11"/>
      <c r="AT74" s="11"/>
      <c r="AU74" s="10"/>
      <c r="AV74" s="10"/>
      <c r="AW74" s="10"/>
      <c r="AX74" s="11"/>
      <c r="AY74" s="11"/>
      <c r="AZ74" s="11"/>
      <c r="BA74" s="10"/>
      <c r="BB74" s="10"/>
      <c r="BC74" s="10"/>
      <c r="BD74" s="11"/>
      <c r="BE74" s="11"/>
      <c r="BF74" s="11"/>
      <c r="BG74" s="10"/>
      <c r="BH74" s="10"/>
      <c r="BI74" s="10"/>
      <c r="BJ74" s="11"/>
      <c r="BK74" s="11"/>
      <c r="BL74" s="11"/>
      <c r="BM74" s="10"/>
      <c r="BN74" s="10"/>
      <c r="BO74" s="10"/>
      <c r="BP74" s="11"/>
      <c r="BQ74" s="11"/>
      <c r="BR74" s="11"/>
      <c r="BS74" s="10"/>
      <c r="BT74" s="10"/>
      <c r="BU74" s="10"/>
      <c r="BV74" s="11"/>
      <c r="BW74" s="11"/>
      <c r="BX74" s="11"/>
      <c r="BY74" s="10"/>
      <c r="BZ74" s="10"/>
      <c r="CA74" s="10"/>
      <c r="CB74" s="11"/>
      <c r="CC74" s="11"/>
      <c r="CD74" s="11"/>
      <c r="ED74" s="221">
        <f t="shared" si="77"/>
        <v>0</v>
      </c>
      <c r="EG74" s="221">
        <f t="shared" si="51"/>
        <v>0</v>
      </c>
      <c r="EJ74" s="221">
        <f t="shared" si="52"/>
        <v>0</v>
      </c>
      <c r="EM74" s="221">
        <f t="shared" si="53"/>
        <v>0</v>
      </c>
      <c r="EP74" s="221">
        <f t="shared" si="54"/>
        <v>0</v>
      </c>
      <c r="ES74" s="221">
        <f t="shared" si="55"/>
        <v>0</v>
      </c>
      <c r="EV74" s="221">
        <f t="shared" si="56"/>
        <v>0</v>
      </c>
      <c r="EY74" s="221">
        <f t="shared" si="57"/>
        <v>0</v>
      </c>
      <c r="FB74" s="221">
        <f t="shared" si="58"/>
        <v>0</v>
      </c>
      <c r="FE74" s="221">
        <f t="shared" si="59"/>
        <v>0</v>
      </c>
      <c r="FH74" s="221">
        <f t="shared" si="60"/>
        <v>0</v>
      </c>
      <c r="FK74" s="221">
        <f t="shared" si="61"/>
        <v>0</v>
      </c>
      <c r="FN74" s="221">
        <f t="shared" si="62"/>
        <v>0</v>
      </c>
      <c r="FQ74" s="221">
        <f t="shared" si="63"/>
        <v>0</v>
      </c>
      <c r="FT74" s="221">
        <f t="shared" si="64"/>
        <v>0</v>
      </c>
      <c r="FW74" s="221">
        <f t="shared" si="65"/>
        <v>0</v>
      </c>
      <c r="FZ74" s="221">
        <f t="shared" si="66"/>
        <v>0</v>
      </c>
      <c r="GC74" s="221">
        <f t="shared" si="67"/>
        <v>0</v>
      </c>
      <c r="GF74" s="221">
        <f t="shared" si="68"/>
        <v>0</v>
      </c>
      <c r="GI74" s="221">
        <f t="shared" si="69"/>
        <v>0</v>
      </c>
      <c r="GL74" s="221">
        <f t="shared" si="70"/>
        <v>0</v>
      </c>
      <c r="GO74" s="221">
        <f t="shared" si="71"/>
        <v>0</v>
      </c>
      <c r="GR74" s="221">
        <f t="shared" si="72"/>
        <v>0</v>
      </c>
      <c r="GU74" s="221">
        <f t="shared" si="73"/>
        <v>0</v>
      </c>
    </row>
    <row r="75" spans="1:203" ht="26.25">
      <c r="A75" s="43" t="s">
        <v>239</v>
      </c>
      <c r="B75" s="40"/>
      <c r="C75" s="38"/>
      <c r="D75" s="39"/>
      <c r="E75" s="40"/>
      <c r="F75" s="40"/>
      <c r="G75" s="40"/>
      <c r="H75" s="40"/>
      <c r="I75" s="40"/>
      <c r="J75" s="41">
        <f t="shared" si="76"/>
        <v>0</v>
      </c>
      <c r="K75" s="10"/>
      <c r="L75" s="10"/>
      <c r="M75" s="10"/>
      <c r="N75" s="11"/>
      <c r="O75" s="11"/>
      <c r="P75" s="11"/>
      <c r="Q75" s="10"/>
      <c r="R75" s="10"/>
      <c r="S75" s="10"/>
      <c r="T75" s="11"/>
      <c r="U75" s="11"/>
      <c r="V75" s="11"/>
      <c r="W75" s="10"/>
      <c r="X75" s="10"/>
      <c r="Y75" s="10"/>
      <c r="Z75" s="11"/>
      <c r="AA75" s="11"/>
      <c r="AB75" s="11"/>
      <c r="AC75" s="10"/>
      <c r="AD75" s="10"/>
      <c r="AE75" s="10"/>
      <c r="AF75" s="11"/>
      <c r="AG75" s="11"/>
      <c r="AH75" s="11"/>
      <c r="AI75" s="10"/>
      <c r="AJ75" s="10"/>
      <c r="AK75" s="10"/>
      <c r="AL75" s="11"/>
      <c r="AM75" s="11"/>
      <c r="AN75" s="11"/>
      <c r="AO75" s="10"/>
      <c r="AP75" s="10"/>
      <c r="AQ75" s="10"/>
      <c r="AR75" s="11"/>
      <c r="AS75" s="11"/>
      <c r="AT75" s="11"/>
      <c r="AU75" s="10"/>
      <c r="AV75" s="10"/>
      <c r="AW75" s="10"/>
      <c r="AX75" s="11"/>
      <c r="AY75" s="11"/>
      <c r="AZ75" s="11"/>
      <c r="BA75" s="10"/>
      <c r="BB75" s="10"/>
      <c r="BC75" s="10"/>
      <c r="BD75" s="11"/>
      <c r="BE75" s="11"/>
      <c r="BF75" s="11"/>
      <c r="BG75" s="10"/>
      <c r="BH75" s="10"/>
      <c r="BI75" s="10"/>
      <c r="BJ75" s="11"/>
      <c r="BK75" s="11"/>
      <c r="BL75" s="11"/>
      <c r="BM75" s="10"/>
      <c r="BN75" s="10"/>
      <c r="BO75" s="10"/>
      <c r="BP75" s="11"/>
      <c r="BQ75" s="11"/>
      <c r="BR75" s="11"/>
      <c r="BS75" s="10"/>
      <c r="BT75" s="10"/>
      <c r="BU75" s="10"/>
      <c r="BV75" s="11"/>
      <c r="BW75" s="11"/>
      <c r="BX75" s="11"/>
      <c r="BY75" s="10"/>
      <c r="BZ75" s="10"/>
      <c r="CA75" s="10"/>
      <c r="CB75" s="11"/>
      <c r="CC75" s="11"/>
      <c r="CD75" s="11"/>
      <c r="ED75" s="221">
        <f t="shared" si="77"/>
        <v>0</v>
      </c>
      <c r="EG75" s="221">
        <f t="shared" si="51"/>
        <v>0</v>
      </c>
      <c r="EJ75" s="221">
        <f t="shared" si="52"/>
        <v>0</v>
      </c>
      <c r="EM75" s="221">
        <f t="shared" si="53"/>
        <v>0</v>
      </c>
      <c r="EP75" s="221">
        <f t="shared" si="54"/>
        <v>0</v>
      </c>
      <c r="ES75" s="221">
        <f t="shared" si="55"/>
        <v>0</v>
      </c>
      <c r="EV75" s="221">
        <f t="shared" si="56"/>
        <v>0</v>
      </c>
      <c r="EY75" s="221">
        <f t="shared" si="57"/>
        <v>0</v>
      </c>
      <c r="FB75" s="221">
        <f t="shared" si="58"/>
        <v>0</v>
      </c>
      <c r="FE75" s="221">
        <f t="shared" si="59"/>
        <v>0</v>
      </c>
      <c r="FH75" s="221">
        <f t="shared" si="60"/>
        <v>0</v>
      </c>
      <c r="FK75" s="221">
        <f t="shared" si="61"/>
        <v>0</v>
      </c>
      <c r="FN75" s="221">
        <f t="shared" si="62"/>
        <v>0</v>
      </c>
      <c r="FQ75" s="221">
        <f t="shared" si="63"/>
        <v>0</v>
      </c>
      <c r="FT75" s="221">
        <f t="shared" si="64"/>
        <v>0</v>
      </c>
      <c r="FW75" s="221">
        <f t="shared" si="65"/>
        <v>0</v>
      </c>
      <c r="FZ75" s="221">
        <f t="shared" si="66"/>
        <v>0</v>
      </c>
      <c r="GC75" s="221">
        <f t="shared" si="67"/>
        <v>0</v>
      </c>
      <c r="GF75" s="221">
        <f t="shared" si="68"/>
        <v>0</v>
      </c>
      <c r="GI75" s="221">
        <f t="shared" si="69"/>
        <v>0</v>
      </c>
      <c r="GL75" s="221">
        <f t="shared" si="70"/>
        <v>0</v>
      </c>
      <c r="GO75" s="221">
        <f t="shared" si="71"/>
        <v>0</v>
      </c>
      <c r="GR75" s="221">
        <f t="shared" si="72"/>
        <v>0</v>
      </c>
      <c r="GU75" s="221">
        <f t="shared" si="73"/>
        <v>0</v>
      </c>
    </row>
    <row r="76" spans="1:203" ht="26.25">
      <c r="A76" s="43" t="s">
        <v>240</v>
      </c>
      <c r="B76" s="40"/>
      <c r="C76" s="38"/>
      <c r="D76" s="39"/>
      <c r="E76" s="40"/>
      <c r="F76" s="40"/>
      <c r="G76" s="40"/>
      <c r="H76" s="40"/>
      <c r="I76" s="40"/>
      <c r="J76" s="41">
        <f t="shared" si="76"/>
        <v>0</v>
      </c>
      <c r="K76" s="10"/>
      <c r="L76" s="10"/>
      <c r="M76" s="10"/>
      <c r="N76" s="11"/>
      <c r="O76" s="11"/>
      <c r="P76" s="11"/>
      <c r="Q76" s="10"/>
      <c r="R76" s="10"/>
      <c r="S76" s="10"/>
      <c r="T76" s="11"/>
      <c r="U76" s="11"/>
      <c r="V76" s="11"/>
      <c r="W76" s="10"/>
      <c r="X76" s="10"/>
      <c r="Y76" s="10"/>
      <c r="Z76" s="11"/>
      <c r="AA76" s="11"/>
      <c r="AB76" s="11"/>
      <c r="AC76" s="10"/>
      <c r="AD76" s="10"/>
      <c r="AE76" s="10"/>
      <c r="AF76" s="11"/>
      <c r="AG76" s="11"/>
      <c r="AH76" s="11"/>
      <c r="AI76" s="10"/>
      <c r="AJ76" s="10"/>
      <c r="AK76" s="10"/>
      <c r="AL76" s="11"/>
      <c r="AM76" s="11"/>
      <c r="AN76" s="11"/>
      <c r="AO76" s="10"/>
      <c r="AP76" s="10"/>
      <c r="AQ76" s="10"/>
      <c r="AR76" s="11"/>
      <c r="AS76" s="11"/>
      <c r="AT76" s="11"/>
      <c r="AU76" s="10"/>
      <c r="AV76" s="10"/>
      <c r="AW76" s="10"/>
      <c r="AX76" s="11"/>
      <c r="AY76" s="11"/>
      <c r="AZ76" s="11"/>
      <c r="BA76" s="10"/>
      <c r="BB76" s="10"/>
      <c r="BC76" s="10"/>
      <c r="BD76" s="11"/>
      <c r="BE76" s="11"/>
      <c r="BF76" s="11"/>
      <c r="BG76" s="10"/>
      <c r="BH76" s="10"/>
      <c r="BI76" s="10"/>
      <c r="BJ76" s="11"/>
      <c r="BK76" s="11"/>
      <c r="BL76" s="11"/>
      <c r="BM76" s="10"/>
      <c r="BN76" s="10"/>
      <c r="BO76" s="10"/>
      <c r="BP76" s="11"/>
      <c r="BQ76" s="11"/>
      <c r="BR76" s="11"/>
      <c r="BS76" s="10"/>
      <c r="BT76" s="10"/>
      <c r="BU76" s="10"/>
      <c r="BV76" s="11"/>
      <c r="BW76" s="11"/>
      <c r="BX76" s="11"/>
      <c r="BY76" s="10"/>
      <c r="BZ76" s="10"/>
      <c r="CA76" s="10"/>
      <c r="CB76" s="11"/>
      <c r="CC76" s="11"/>
      <c r="CD76" s="11"/>
      <c r="ED76" s="221">
        <f t="shared" si="77"/>
        <v>0</v>
      </c>
      <c r="EG76" s="221">
        <f t="shared" si="51"/>
        <v>0</v>
      </c>
      <c r="EJ76" s="221">
        <f t="shared" si="52"/>
        <v>0</v>
      </c>
      <c r="EM76" s="221">
        <f t="shared" si="53"/>
        <v>0</v>
      </c>
      <c r="EP76" s="221">
        <f t="shared" si="54"/>
        <v>0</v>
      </c>
      <c r="ES76" s="221">
        <f t="shared" si="55"/>
        <v>0</v>
      </c>
      <c r="EV76" s="221">
        <f t="shared" si="56"/>
        <v>0</v>
      </c>
      <c r="EY76" s="221">
        <f t="shared" si="57"/>
        <v>0</v>
      </c>
      <c r="FB76" s="221">
        <f t="shared" si="58"/>
        <v>0</v>
      </c>
      <c r="FE76" s="221">
        <f t="shared" si="59"/>
        <v>0</v>
      </c>
      <c r="FH76" s="221">
        <f t="shared" si="60"/>
        <v>0</v>
      </c>
      <c r="FK76" s="221">
        <f t="shared" si="61"/>
        <v>0</v>
      </c>
      <c r="FN76" s="221">
        <f t="shared" si="62"/>
        <v>0</v>
      </c>
      <c r="FQ76" s="221">
        <f t="shared" si="63"/>
        <v>0</v>
      </c>
      <c r="FT76" s="221">
        <f t="shared" si="64"/>
        <v>0</v>
      </c>
      <c r="FW76" s="221">
        <f t="shared" si="65"/>
        <v>0</v>
      </c>
      <c r="FZ76" s="221">
        <f t="shared" si="66"/>
        <v>0</v>
      </c>
      <c r="GC76" s="221">
        <f t="shared" si="67"/>
        <v>0</v>
      </c>
      <c r="GF76" s="221">
        <f t="shared" si="68"/>
        <v>0</v>
      </c>
      <c r="GI76" s="221">
        <f t="shared" si="69"/>
        <v>0</v>
      </c>
      <c r="GL76" s="221">
        <f t="shared" si="70"/>
        <v>0</v>
      </c>
      <c r="GO76" s="221">
        <f t="shared" si="71"/>
        <v>0</v>
      </c>
      <c r="GR76" s="221">
        <f t="shared" si="72"/>
        <v>0</v>
      </c>
      <c r="GU76" s="221">
        <f t="shared" si="73"/>
        <v>0</v>
      </c>
    </row>
    <row r="77" spans="1:203" ht="26.25">
      <c r="A77" s="43" t="s">
        <v>241</v>
      </c>
      <c r="B77" s="40"/>
      <c r="C77" s="38"/>
      <c r="D77" s="39"/>
      <c r="E77" s="40"/>
      <c r="F77" s="40"/>
      <c r="G77" s="40"/>
      <c r="H77" s="40"/>
      <c r="I77" s="40"/>
      <c r="J77" s="41">
        <f t="shared" si="76"/>
        <v>0</v>
      </c>
      <c r="K77" s="10"/>
      <c r="L77" s="10"/>
      <c r="M77" s="10"/>
      <c r="N77" s="11"/>
      <c r="O77" s="11"/>
      <c r="P77" s="11"/>
      <c r="Q77" s="10"/>
      <c r="R77" s="10"/>
      <c r="S77" s="10"/>
      <c r="T77" s="11"/>
      <c r="U77" s="11"/>
      <c r="V77" s="11"/>
      <c r="W77" s="10"/>
      <c r="X77" s="10"/>
      <c r="Y77" s="10"/>
      <c r="Z77" s="11"/>
      <c r="AA77" s="11"/>
      <c r="AB77" s="11"/>
      <c r="AC77" s="10"/>
      <c r="AD77" s="10"/>
      <c r="AE77" s="10"/>
      <c r="AF77" s="11"/>
      <c r="AG77" s="11"/>
      <c r="AH77" s="11"/>
      <c r="AI77" s="10"/>
      <c r="AJ77" s="10"/>
      <c r="AK77" s="10"/>
      <c r="AL77" s="11"/>
      <c r="AM77" s="11"/>
      <c r="AN77" s="11"/>
      <c r="AO77" s="10"/>
      <c r="AP77" s="10"/>
      <c r="AQ77" s="10"/>
      <c r="AR77" s="11"/>
      <c r="AS77" s="11"/>
      <c r="AT77" s="11"/>
      <c r="AU77" s="10"/>
      <c r="AV77" s="10"/>
      <c r="AW77" s="10"/>
      <c r="AX77" s="11"/>
      <c r="AY77" s="11"/>
      <c r="AZ77" s="11"/>
      <c r="BA77" s="10"/>
      <c r="BB77" s="10"/>
      <c r="BC77" s="10"/>
      <c r="BD77" s="11"/>
      <c r="BE77" s="11"/>
      <c r="BF77" s="11"/>
      <c r="BG77" s="10"/>
      <c r="BH77" s="10"/>
      <c r="BI77" s="10"/>
      <c r="BJ77" s="11"/>
      <c r="BK77" s="11"/>
      <c r="BL77" s="11"/>
      <c r="BM77" s="10"/>
      <c r="BN77" s="10"/>
      <c r="BO77" s="10"/>
      <c r="BP77" s="11"/>
      <c r="BQ77" s="11"/>
      <c r="BR77" s="11"/>
      <c r="BS77" s="10"/>
      <c r="BT77" s="10"/>
      <c r="BU77" s="10"/>
      <c r="BV77" s="11"/>
      <c r="BW77" s="11"/>
      <c r="BX77" s="11"/>
      <c r="BY77" s="10"/>
      <c r="BZ77" s="10"/>
      <c r="CA77" s="10"/>
      <c r="CB77" s="11"/>
      <c r="CC77" s="11"/>
      <c r="CD77" s="11"/>
      <c r="ED77" s="221">
        <f t="shared" si="77"/>
        <v>0</v>
      </c>
      <c r="EG77" s="221">
        <f t="shared" si="51"/>
        <v>0</v>
      </c>
      <c r="EJ77" s="221">
        <f t="shared" si="52"/>
        <v>0</v>
      </c>
      <c r="EM77" s="221">
        <f t="shared" si="53"/>
        <v>0</v>
      </c>
      <c r="EP77" s="221">
        <f t="shared" si="54"/>
        <v>0</v>
      </c>
      <c r="ES77" s="221">
        <f t="shared" si="55"/>
        <v>0</v>
      </c>
      <c r="EV77" s="221">
        <f t="shared" si="56"/>
        <v>0</v>
      </c>
      <c r="EY77" s="221">
        <f t="shared" si="57"/>
        <v>0</v>
      </c>
      <c r="FB77" s="221">
        <f t="shared" si="58"/>
        <v>0</v>
      </c>
      <c r="FE77" s="221">
        <f t="shared" si="59"/>
        <v>0</v>
      </c>
      <c r="FH77" s="221">
        <f t="shared" si="60"/>
        <v>0</v>
      </c>
      <c r="FK77" s="221">
        <f t="shared" si="61"/>
        <v>0</v>
      </c>
      <c r="FN77" s="221">
        <f t="shared" si="62"/>
        <v>0</v>
      </c>
      <c r="FQ77" s="221">
        <f t="shared" si="63"/>
        <v>0</v>
      </c>
      <c r="FT77" s="221">
        <f t="shared" si="64"/>
        <v>0</v>
      </c>
      <c r="FW77" s="221">
        <f t="shared" si="65"/>
        <v>0</v>
      </c>
      <c r="FZ77" s="221">
        <f t="shared" si="66"/>
        <v>0</v>
      </c>
      <c r="GC77" s="221">
        <f t="shared" si="67"/>
        <v>0</v>
      </c>
      <c r="GF77" s="221">
        <f t="shared" si="68"/>
        <v>0</v>
      </c>
      <c r="GI77" s="221">
        <f t="shared" si="69"/>
        <v>0</v>
      </c>
      <c r="GL77" s="221">
        <f t="shared" si="70"/>
        <v>0</v>
      </c>
      <c r="GO77" s="221">
        <f t="shared" si="71"/>
        <v>0</v>
      </c>
      <c r="GR77" s="221">
        <f t="shared" si="72"/>
        <v>0</v>
      </c>
      <c r="GU77" s="221">
        <f t="shared" si="73"/>
        <v>0</v>
      </c>
    </row>
    <row r="78" spans="1:203" ht="26.25">
      <c r="A78" s="43" t="s">
        <v>242</v>
      </c>
      <c r="B78" s="40"/>
      <c r="C78" s="38"/>
      <c r="D78" s="39"/>
      <c r="E78" s="40"/>
      <c r="F78" s="40"/>
      <c r="G78" s="40"/>
      <c r="H78" s="40"/>
      <c r="I78" s="40"/>
      <c r="J78" s="41">
        <f t="shared" si="76"/>
        <v>0</v>
      </c>
      <c r="K78" s="10"/>
      <c r="L78" s="10"/>
      <c r="M78" s="10"/>
      <c r="N78" s="11"/>
      <c r="O78" s="11"/>
      <c r="P78" s="11"/>
      <c r="Q78" s="10"/>
      <c r="R78" s="10"/>
      <c r="S78" s="10"/>
      <c r="T78" s="11"/>
      <c r="U78" s="11"/>
      <c r="V78" s="11"/>
      <c r="W78" s="10"/>
      <c r="X78" s="10"/>
      <c r="Y78" s="10"/>
      <c r="Z78" s="11"/>
      <c r="AA78" s="11"/>
      <c r="AB78" s="11"/>
      <c r="AC78" s="10"/>
      <c r="AD78" s="10"/>
      <c r="AE78" s="10"/>
      <c r="AF78" s="11"/>
      <c r="AG78" s="11"/>
      <c r="AH78" s="11"/>
      <c r="AI78" s="10"/>
      <c r="AJ78" s="10"/>
      <c r="AK78" s="10"/>
      <c r="AL78" s="11"/>
      <c r="AM78" s="11"/>
      <c r="AN78" s="11"/>
      <c r="AO78" s="10"/>
      <c r="AP78" s="10"/>
      <c r="AQ78" s="10"/>
      <c r="AR78" s="11"/>
      <c r="AS78" s="11"/>
      <c r="AT78" s="11"/>
      <c r="AU78" s="10"/>
      <c r="AV78" s="10"/>
      <c r="AW78" s="10"/>
      <c r="AX78" s="11"/>
      <c r="AY78" s="11"/>
      <c r="AZ78" s="11"/>
      <c r="BA78" s="10"/>
      <c r="BB78" s="10"/>
      <c r="BC78" s="10"/>
      <c r="BD78" s="11"/>
      <c r="BE78" s="11"/>
      <c r="BF78" s="11"/>
      <c r="BG78" s="10"/>
      <c r="BH78" s="10"/>
      <c r="BI78" s="10"/>
      <c r="BJ78" s="11"/>
      <c r="BK78" s="11"/>
      <c r="BL78" s="11"/>
      <c r="BM78" s="10"/>
      <c r="BN78" s="10"/>
      <c r="BO78" s="10"/>
      <c r="BP78" s="11"/>
      <c r="BQ78" s="11"/>
      <c r="BR78" s="11"/>
      <c r="BS78" s="10"/>
      <c r="BT78" s="10"/>
      <c r="BU78" s="10"/>
      <c r="BV78" s="11"/>
      <c r="BW78" s="11"/>
      <c r="BX78" s="11"/>
      <c r="BY78" s="10"/>
      <c r="BZ78" s="10"/>
      <c r="CA78" s="10"/>
      <c r="CB78" s="11"/>
      <c r="CC78" s="11"/>
      <c r="CD78" s="11"/>
      <c r="ED78" s="221">
        <f t="shared" si="77"/>
        <v>0</v>
      </c>
      <c r="EG78" s="221">
        <f t="shared" si="51"/>
        <v>0</v>
      </c>
      <c r="EJ78" s="221">
        <f t="shared" si="52"/>
        <v>0</v>
      </c>
      <c r="EM78" s="221">
        <f t="shared" si="53"/>
        <v>0</v>
      </c>
      <c r="EP78" s="221">
        <f t="shared" si="54"/>
        <v>0</v>
      </c>
      <c r="ES78" s="221">
        <f t="shared" si="55"/>
        <v>0</v>
      </c>
      <c r="EV78" s="221">
        <f t="shared" si="56"/>
        <v>0</v>
      </c>
      <c r="EY78" s="221">
        <f t="shared" si="57"/>
        <v>0</v>
      </c>
      <c r="FB78" s="221">
        <f t="shared" si="58"/>
        <v>0</v>
      </c>
      <c r="FE78" s="221">
        <f t="shared" si="59"/>
        <v>0</v>
      </c>
      <c r="FH78" s="221">
        <f t="shared" si="60"/>
        <v>0</v>
      </c>
      <c r="FK78" s="221">
        <f t="shared" si="61"/>
        <v>0</v>
      </c>
      <c r="FN78" s="221">
        <f t="shared" si="62"/>
        <v>0</v>
      </c>
      <c r="FQ78" s="221">
        <f t="shared" si="63"/>
        <v>0</v>
      </c>
      <c r="FT78" s="221">
        <f t="shared" si="64"/>
        <v>0</v>
      </c>
      <c r="FW78" s="221">
        <f t="shared" si="65"/>
        <v>0</v>
      </c>
      <c r="FZ78" s="221">
        <f t="shared" si="66"/>
        <v>0</v>
      </c>
      <c r="GC78" s="221">
        <f t="shared" si="67"/>
        <v>0</v>
      </c>
      <c r="GF78" s="221">
        <f t="shared" si="68"/>
        <v>0</v>
      </c>
      <c r="GI78" s="221">
        <f t="shared" si="69"/>
        <v>0</v>
      </c>
      <c r="GL78" s="221">
        <f t="shared" si="70"/>
        <v>0</v>
      </c>
      <c r="GO78" s="221">
        <f t="shared" si="71"/>
        <v>0</v>
      </c>
      <c r="GR78" s="221">
        <f t="shared" si="72"/>
        <v>0</v>
      </c>
      <c r="GU78" s="221">
        <f t="shared" si="73"/>
        <v>0</v>
      </c>
    </row>
    <row r="79" spans="1:203" ht="26.25">
      <c r="A79" s="43" t="s">
        <v>243</v>
      </c>
      <c r="B79" s="40"/>
      <c r="C79" s="38"/>
      <c r="D79" s="39"/>
      <c r="E79" s="40"/>
      <c r="F79" s="40"/>
      <c r="G79" s="40"/>
      <c r="H79" s="40"/>
      <c r="I79" s="40"/>
      <c r="J79" s="41">
        <f t="shared" si="76"/>
        <v>0</v>
      </c>
      <c r="K79" s="10"/>
      <c r="L79" s="10"/>
      <c r="M79" s="10"/>
      <c r="N79" s="11"/>
      <c r="O79" s="11"/>
      <c r="P79" s="11"/>
      <c r="Q79" s="10"/>
      <c r="R79" s="10"/>
      <c r="S79" s="10"/>
      <c r="T79" s="11"/>
      <c r="U79" s="11"/>
      <c r="V79" s="11"/>
      <c r="W79" s="10"/>
      <c r="X79" s="10"/>
      <c r="Y79" s="10"/>
      <c r="Z79" s="11"/>
      <c r="AA79" s="11"/>
      <c r="AB79" s="11"/>
      <c r="AC79" s="10"/>
      <c r="AD79" s="10"/>
      <c r="AE79" s="10"/>
      <c r="AF79" s="11"/>
      <c r="AG79" s="11"/>
      <c r="AH79" s="11"/>
      <c r="AI79" s="10"/>
      <c r="AJ79" s="10"/>
      <c r="AK79" s="10"/>
      <c r="AL79" s="11"/>
      <c r="AM79" s="11"/>
      <c r="AN79" s="11"/>
      <c r="AO79" s="10"/>
      <c r="AP79" s="10"/>
      <c r="AQ79" s="10"/>
      <c r="AR79" s="11"/>
      <c r="AS79" s="11"/>
      <c r="AT79" s="11"/>
      <c r="AU79" s="10"/>
      <c r="AV79" s="10"/>
      <c r="AW79" s="10"/>
      <c r="AX79" s="11"/>
      <c r="AY79" s="11"/>
      <c r="AZ79" s="11"/>
      <c r="BA79" s="10"/>
      <c r="BB79" s="10"/>
      <c r="BC79" s="10"/>
      <c r="BD79" s="11"/>
      <c r="BE79" s="11"/>
      <c r="BF79" s="11"/>
      <c r="BG79" s="10"/>
      <c r="BH79" s="10"/>
      <c r="BI79" s="10"/>
      <c r="BJ79" s="11"/>
      <c r="BK79" s="11"/>
      <c r="BL79" s="11"/>
      <c r="BM79" s="10"/>
      <c r="BN79" s="10"/>
      <c r="BO79" s="10"/>
      <c r="BP79" s="11"/>
      <c r="BQ79" s="11"/>
      <c r="BR79" s="11"/>
      <c r="BS79" s="10"/>
      <c r="BT79" s="10"/>
      <c r="BU79" s="10"/>
      <c r="BV79" s="11"/>
      <c r="BW79" s="11"/>
      <c r="BX79" s="11"/>
      <c r="BY79" s="10"/>
      <c r="BZ79" s="10"/>
      <c r="CA79" s="10"/>
      <c r="CB79" s="11"/>
      <c r="CC79" s="11"/>
      <c r="CD79" s="11"/>
      <c r="ED79" s="221">
        <f t="shared" si="77"/>
        <v>0</v>
      </c>
      <c r="EG79" s="221">
        <f t="shared" si="51"/>
        <v>0</v>
      </c>
      <c r="EJ79" s="221">
        <f t="shared" si="52"/>
        <v>0</v>
      </c>
      <c r="EM79" s="221">
        <f t="shared" si="53"/>
        <v>0</v>
      </c>
      <c r="EP79" s="221">
        <f t="shared" si="54"/>
        <v>0</v>
      </c>
      <c r="ES79" s="221">
        <f t="shared" si="55"/>
        <v>0</v>
      </c>
      <c r="EV79" s="221">
        <f t="shared" si="56"/>
        <v>0</v>
      </c>
      <c r="EY79" s="221">
        <f t="shared" si="57"/>
        <v>0</v>
      </c>
      <c r="FB79" s="221">
        <f t="shared" si="58"/>
        <v>0</v>
      </c>
      <c r="FE79" s="221">
        <f t="shared" si="59"/>
        <v>0</v>
      </c>
      <c r="FH79" s="221">
        <f t="shared" si="60"/>
        <v>0</v>
      </c>
      <c r="FK79" s="221">
        <f t="shared" si="61"/>
        <v>0</v>
      </c>
      <c r="FN79" s="221">
        <f t="shared" si="62"/>
        <v>0</v>
      </c>
      <c r="FQ79" s="221">
        <f t="shared" si="63"/>
        <v>0</v>
      </c>
      <c r="FT79" s="221">
        <f t="shared" si="64"/>
        <v>0</v>
      </c>
      <c r="FW79" s="221">
        <f t="shared" si="65"/>
        <v>0</v>
      </c>
      <c r="FZ79" s="221">
        <f t="shared" si="66"/>
        <v>0</v>
      </c>
      <c r="GC79" s="221">
        <f t="shared" si="67"/>
        <v>0</v>
      </c>
      <c r="GF79" s="221">
        <f t="shared" si="68"/>
        <v>0</v>
      </c>
      <c r="GI79" s="221">
        <f t="shared" si="69"/>
        <v>0</v>
      </c>
      <c r="GL79" s="221">
        <f t="shared" si="70"/>
        <v>0</v>
      </c>
      <c r="GO79" s="221">
        <f t="shared" si="71"/>
        <v>0</v>
      </c>
      <c r="GR79" s="221">
        <f t="shared" si="72"/>
        <v>0</v>
      </c>
      <c r="GU79" s="221">
        <f t="shared" si="73"/>
        <v>0</v>
      </c>
    </row>
    <row r="80" spans="1:203" ht="26.25">
      <c r="A80" s="43" t="s">
        <v>244</v>
      </c>
      <c r="B80" s="40"/>
      <c r="C80" s="38"/>
      <c r="D80" s="39"/>
      <c r="E80" s="40"/>
      <c r="F80" s="40"/>
      <c r="G80" s="40"/>
      <c r="H80" s="40"/>
      <c r="I80" s="40"/>
      <c r="J80" s="41">
        <f t="shared" si="76"/>
        <v>0</v>
      </c>
      <c r="K80" s="10"/>
      <c r="L80" s="10"/>
      <c r="M80" s="10"/>
      <c r="N80" s="11"/>
      <c r="O80" s="11"/>
      <c r="P80" s="11"/>
      <c r="Q80" s="10"/>
      <c r="R80" s="10"/>
      <c r="S80" s="10"/>
      <c r="T80" s="11"/>
      <c r="U80" s="11"/>
      <c r="V80" s="11"/>
      <c r="W80" s="10"/>
      <c r="X80" s="10"/>
      <c r="Y80" s="10"/>
      <c r="Z80" s="11"/>
      <c r="AA80" s="11"/>
      <c r="AB80" s="11"/>
      <c r="AC80" s="10"/>
      <c r="AD80" s="10"/>
      <c r="AE80" s="10"/>
      <c r="AF80" s="11"/>
      <c r="AG80" s="11"/>
      <c r="AH80" s="11"/>
      <c r="AI80" s="10"/>
      <c r="AJ80" s="10"/>
      <c r="AK80" s="10"/>
      <c r="AL80" s="11"/>
      <c r="AM80" s="11"/>
      <c r="AN80" s="11"/>
      <c r="AO80" s="10"/>
      <c r="AP80" s="10"/>
      <c r="AQ80" s="10"/>
      <c r="AR80" s="11"/>
      <c r="AS80" s="11"/>
      <c r="AT80" s="11"/>
      <c r="AU80" s="10"/>
      <c r="AV80" s="10"/>
      <c r="AW80" s="10"/>
      <c r="AX80" s="11"/>
      <c r="AY80" s="11"/>
      <c r="AZ80" s="11"/>
      <c r="BA80" s="10"/>
      <c r="BB80" s="10"/>
      <c r="BC80" s="10"/>
      <c r="BD80" s="11"/>
      <c r="BE80" s="11"/>
      <c r="BF80" s="11"/>
      <c r="BG80" s="10"/>
      <c r="BH80" s="10"/>
      <c r="BI80" s="10"/>
      <c r="BJ80" s="11"/>
      <c r="BK80" s="11"/>
      <c r="BL80" s="11"/>
      <c r="BM80" s="10"/>
      <c r="BN80" s="10"/>
      <c r="BO80" s="10"/>
      <c r="BP80" s="11"/>
      <c r="BQ80" s="11"/>
      <c r="BR80" s="11"/>
      <c r="BS80" s="10"/>
      <c r="BT80" s="10"/>
      <c r="BU80" s="10"/>
      <c r="BV80" s="11"/>
      <c r="BW80" s="11"/>
      <c r="BX80" s="11"/>
      <c r="BY80" s="10"/>
      <c r="BZ80" s="10"/>
      <c r="CA80" s="10"/>
      <c r="CB80" s="11"/>
      <c r="CC80" s="11"/>
      <c r="CD80" s="11"/>
      <c r="ED80" s="221">
        <f t="shared" si="77"/>
        <v>0</v>
      </c>
      <c r="EG80" s="221">
        <f t="shared" si="51"/>
        <v>0</v>
      </c>
      <c r="EJ80" s="221">
        <f t="shared" si="52"/>
        <v>0</v>
      </c>
      <c r="EM80" s="221">
        <f t="shared" si="53"/>
        <v>0</v>
      </c>
      <c r="EP80" s="221">
        <f t="shared" si="54"/>
        <v>0</v>
      </c>
      <c r="ES80" s="221">
        <f t="shared" si="55"/>
        <v>0</v>
      </c>
      <c r="EV80" s="221">
        <f t="shared" si="56"/>
        <v>0</v>
      </c>
      <c r="EY80" s="221">
        <f t="shared" si="57"/>
        <v>0</v>
      </c>
      <c r="FB80" s="221">
        <f t="shared" si="58"/>
        <v>0</v>
      </c>
      <c r="FE80" s="221">
        <f t="shared" si="59"/>
        <v>0</v>
      </c>
      <c r="FH80" s="221">
        <f t="shared" si="60"/>
        <v>0</v>
      </c>
      <c r="FK80" s="221">
        <f t="shared" si="61"/>
        <v>0</v>
      </c>
      <c r="FN80" s="221">
        <f t="shared" si="62"/>
        <v>0</v>
      </c>
      <c r="FQ80" s="221">
        <f t="shared" si="63"/>
        <v>0</v>
      </c>
      <c r="FT80" s="221">
        <f t="shared" si="64"/>
        <v>0</v>
      </c>
      <c r="FW80" s="221">
        <f t="shared" si="65"/>
        <v>0</v>
      </c>
      <c r="FZ80" s="221">
        <f t="shared" si="66"/>
        <v>0</v>
      </c>
      <c r="GC80" s="221">
        <f t="shared" si="67"/>
        <v>0</v>
      </c>
      <c r="GF80" s="221">
        <f t="shared" si="68"/>
        <v>0</v>
      </c>
      <c r="GI80" s="221">
        <f t="shared" si="69"/>
        <v>0</v>
      </c>
      <c r="GL80" s="221">
        <f t="shared" si="70"/>
        <v>0</v>
      </c>
      <c r="GO80" s="221">
        <f t="shared" si="71"/>
        <v>0</v>
      </c>
      <c r="GR80" s="221">
        <f t="shared" si="72"/>
        <v>0</v>
      </c>
      <c r="GU80" s="221">
        <f t="shared" si="73"/>
        <v>0</v>
      </c>
    </row>
    <row r="81" spans="1:203" ht="26.25">
      <c r="A81" s="43" t="s">
        <v>245</v>
      </c>
      <c r="B81" s="40"/>
      <c r="C81" s="38"/>
      <c r="D81" s="39"/>
      <c r="E81" s="40"/>
      <c r="F81" s="40"/>
      <c r="G81" s="40"/>
      <c r="H81" s="40"/>
      <c r="I81" s="40"/>
      <c r="J81" s="41">
        <f t="shared" si="76"/>
        <v>0</v>
      </c>
      <c r="K81" s="10"/>
      <c r="L81" s="10"/>
      <c r="M81" s="10"/>
      <c r="N81" s="11"/>
      <c r="O81" s="11"/>
      <c r="P81" s="11"/>
      <c r="Q81" s="10"/>
      <c r="R81" s="10"/>
      <c r="S81" s="10"/>
      <c r="T81" s="11"/>
      <c r="U81" s="11"/>
      <c r="V81" s="11"/>
      <c r="W81" s="10"/>
      <c r="X81" s="10"/>
      <c r="Y81" s="10"/>
      <c r="Z81" s="11"/>
      <c r="AA81" s="11"/>
      <c r="AB81" s="11"/>
      <c r="AC81" s="10"/>
      <c r="AD81" s="10"/>
      <c r="AE81" s="10"/>
      <c r="AF81" s="11"/>
      <c r="AG81" s="11"/>
      <c r="AH81" s="11"/>
      <c r="AI81" s="10"/>
      <c r="AJ81" s="10"/>
      <c r="AK81" s="10"/>
      <c r="AL81" s="11"/>
      <c r="AM81" s="11"/>
      <c r="AN81" s="11"/>
      <c r="AO81" s="10"/>
      <c r="AP81" s="10"/>
      <c r="AQ81" s="10"/>
      <c r="AR81" s="11"/>
      <c r="AS81" s="11"/>
      <c r="AT81" s="11"/>
      <c r="AU81" s="10"/>
      <c r="AV81" s="10"/>
      <c r="AW81" s="10"/>
      <c r="AX81" s="11"/>
      <c r="AY81" s="11"/>
      <c r="AZ81" s="11"/>
      <c r="BA81" s="10"/>
      <c r="BB81" s="10"/>
      <c r="BC81" s="10"/>
      <c r="BD81" s="11"/>
      <c r="BE81" s="11"/>
      <c r="BF81" s="11"/>
      <c r="BG81" s="10"/>
      <c r="BH81" s="10"/>
      <c r="BI81" s="10"/>
      <c r="BJ81" s="11"/>
      <c r="BK81" s="11"/>
      <c r="BL81" s="11"/>
      <c r="BM81" s="10"/>
      <c r="BN81" s="10"/>
      <c r="BO81" s="10"/>
      <c r="BP81" s="11"/>
      <c r="BQ81" s="11"/>
      <c r="BR81" s="11"/>
      <c r="BS81" s="10"/>
      <c r="BT81" s="10"/>
      <c r="BU81" s="10"/>
      <c r="BV81" s="11"/>
      <c r="BW81" s="11"/>
      <c r="BX81" s="11"/>
      <c r="BY81" s="10"/>
      <c r="BZ81" s="10"/>
      <c r="CA81" s="10"/>
      <c r="CB81" s="11"/>
      <c r="CC81" s="11"/>
      <c r="CD81" s="11"/>
      <c r="ED81" s="221">
        <f t="shared" si="77"/>
        <v>0</v>
      </c>
      <c r="EG81" s="221">
        <f t="shared" ref="EG81:EG129" si="78">N210</f>
        <v>0</v>
      </c>
      <c r="EJ81" s="221">
        <f t="shared" ref="EJ81:EJ129" si="79">Q210</f>
        <v>0</v>
      </c>
      <c r="EM81" s="221">
        <f t="shared" ref="EM81:EM129" si="80">T210</f>
        <v>0</v>
      </c>
      <c r="EP81" s="221">
        <f t="shared" ref="EP81:EP129" si="81">W210</f>
        <v>0</v>
      </c>
      <c r="ES81" s="221">
        <f t="shared" ref="ES81:ES129" si="82">Z210</f>
        <v>0</v>
      </c>
      <c r="EV81" s="221">
        <f t="shared" ref="EV81:EV129" si="83">AC210</f>
        <v>0</v>
      </c>
      <c r="EY81" s="221">
        <f t="shared" ref="EY81:EY129" si="84">AF210</f>
        <v>0</v>
      </c>
      <c r="FB81" s="221">
        <f t="shared" ref="FB81:FB129" si="85">AI210</f>
        <v>0</v>
      </c>
      <c r="FE81" s="221">
        <f t="shared" ref="FE81:FE129" si="86">AL210</f>
        <v>0</v>
      </c>
      <c r="FH81" s="221">
        <f t="shared" ref="FH81:FH129" si="87">AO210</f>
        <v>0</v>
      </c>
      <c r="FK81" s="221">
        <f t="shared" ref="FK81:FK129" si="88">AR210</f>
        <v>0</v>
      </c>
      <c r="FN81" s="221">
        <f t="shared" ref="FN81:FN129" si="89">AU210</f>
        <v>0</v>
      </c>
      <c r="FQ81" s="221">
        <f t="shared" ref="FQ81:FQ129" si="90">AX210</f>
        <v>0</v>
      </c>
      <c r="FT81" s="221">
        <f t="shared" ref="FT81:FT129" si="91">BA210</f>
        <v>0</v>
      </c>
      <c r="FW81" s="221">
        <f t="shared" ref="FW81:FW129" si="92">BD210</f>
        <v>0</v>
      </c>
      <c r="FZ81" s="221">
        <f t="shared" ref="FZ81:FZ129" si="93">BG210</f>
        <v>0</v>
      </c>
      <c r="GC81" s="221">
        <f t="shared" ref="GC81:GC129" si="94">BJ210</f>
        <v>0</v>
      </c>
      <c r="GF81" s="221">
        <f t="shared" ref="GF81:GF129" si="95">BM210</f>
        <v>0</v>
      </c>
      <c r="GI81" s="221">
        <f t="shared" ref="GI81:GI129" si="96">BP210</f>
        <v>0</v>
      </c>
      <c r="GL81" s="221">
        <f t="shared" ref="GL81:GL129" si="97">BS210</f>
        <v>0</v>
      </c>
      <c r="GO81" s="221">
        <f t="shared" ref="GO81:GO129" si="98">BV210</f>
        <v>0</v>
      </c>
      <c r="GR81" s="221">
        <f t="shared" ref="GR81:GR129" si="99">BY210</f>
        <v>0</v>
      </c>
      <c r="GU81" s="221">
        <f t="shared" ref="GU81:GU129" si="100">CB210</f>
        <v>0</v>
      </c>
    </row>
    <row r="82" spans="1:203" ht="26.25">
      <c r="A82" s="43" t="s">
        <v>246</v>
      </c>
      <c r="B82" s="40"/>
      <c r="C82" s="38"/>
      <c r="D82" s="39"/>
      <c r="E82" s="40"/>
      <c r="F82" s="40"/>
      <c r="G82" s="40"/>
      <c r="H82" s="40"/>
      <c r="I82" s="40"/>
      <c r="J82" s="41">
        <f t="shared" si="76"/>
        <v>0</v>
      </c>
      <c r="K82" s="10"/>
      <c r="L82" s="10"/>
      <c r="M82" s="10"/>
      <c r="N82" s="11"/>
      <c r="O82" s="11"/>
      <c r="P82" s="11"/>
      <c r="Q82" s="10"/>
      <c r="R82" s="10"/>
      <c r="S82" s="10"/>
      <c r="T82" s="11"/>
      <c r="U82" s="11"/>
      <c r="V82" s="11"/>
      <c r="W82" s="10"/>
      <c r="X82" s="10"/>
      <c r="Y82" s="10"/>
      <c r="Z82" s="11"/>
      <c r="AA82" s="11"/>
      <c r="AB82" s="11"/>
      <c r="AC82" s="10"/>
      <c r="AD82" s="10"/>
      <c r="AE82" s="10"/>
      <c r="AF82" s="11"/>
      <c r="AG82" s="11"/>
      <c r="AH82" s="11"/>
      <c r="AI82" s="10"/>
      <c r="AJ82" s="10"/>
      <c r="AK82" s="10"/>
      <c r="AL82" s="11"/>
      <c r="AM82" s="11"/>
      <c r="AN82" s="11"/>
      <c r="AO82" s="10"/>
      <c r="AP82" s="10"/>
      <c r="AQ82" s="10"/>
      <c r="AR82" s="11"/>
      <c r="AS82" s="11"/>
      <c r="AT82" s="11"/>
      <c r="AU82" s="10"/>
      <c r="AV82" s="10"/>
      <c r="AW82" s="10"/>
      <c r="AX82" s="11"/>
      <c r="AY82" s="11"/>
      <c r="AZ82" s="11"/>
      <c r="BA82" s="10"/>
      <c r="BB82" s="10"/>
      <c r="BC82" s="10"/>
      <c r="BD82" s="11"/>
      <c r="BE82" s="11"/>
      <c r="BF82" s="11"/>
      <c r="BG82" s="10"/>
      <c r="BH82" s="10"/>
      <c r="BI82" s="10"/>
      <c r="BJ82" s="11"/>
      <c r="BK82" s="11"/>
      <c r="BL82" s="11"/>
      <c r="BM82" s="10"/>
      <c r="BN82" s="10"/>
      <c r="BO82" s="10"/>
      <c r="BP82" s="11"/>
      <c r="BQ82" s="11"/>
      <c r="BR82" s="11"/>
      <c r="BS82" s="10"/>
      <c r="BT82" s="10"/>
      <c r="BU82" s="10"/>
      <c r="BV82" s="11"/>
      <c r="BW82" s="11"/>
      <c r="BX82" s="11"/>
      <c r="BY82" s="10"/>
      <c r="BZ82" s="10"/>
      <c r="CA82" s="10"/>
      <c r="CB82" s="11"/>
      <c r="CC82" s="11"/>
      <c r="CD82" s="11"/>
      <c r="ED82" s="221">
        <f t="shared" si="77"/>
        <v>0</v>
      </c>
      <c r="EG82" s="221">
        <f t="shared" si="78"/>
        <v>0</v>
      </c>
      <c r="EJ82" s="221">
        <f t="shared" si="79"/>
        <v>0</v>
      </c>
      <c r="EM82" s="221">
        <f t="shared" si="80"/>
        <v>0</v>
      </c>
      <c r="EP82" s="221">
        <f t="shared" si="81"/>
        <v>0</v>
      </c>
      <c r="ES82" s="221">
        <f t="shared" si="82"/>
        <v>0</v>
      </c>
      <c r="EV82" s="221">
        <f t="shared" si="83"/>
        <v>0</v>
      </c>
      <c r="EY82" s="221">
        <f t="shared" si="84"/>
        <v>0</v>
      </c>
      <c r="FB82" s="221">
        <f t="shared" si="85"/>
        <v>0</v>
      </c>
      <c r="FE82" s="221">
        <f t="shared" si="86"/>
        <v>0</v>
      </c>
      <c r="FH82" s="221">
        <f t="shared" si="87"/>
        <v>0</v>
      </c>
      <c r="FK82" s="221">
        <f t="shared" si="88"/>
        <v>0</v>
      </c>
      <c r="FN82" s="221">
        <f t="shared" si="89"/>
        <v>0</v>
      </c>
      <c r="FQ82" s="221">
        <f t="shared" si="90"/>
        <v>0</v>
      </c>
      <c r="FT82" s="221">
        <f t="shared" si="91"/>
        <v>0</v>
      </c>
      <c r="FW82" s="221">
        <f t="shared" si="92"/>
        <v>0</v>
      </c>
      <c r="FZ82" s="221">
        <f t="shared" si="93"/>
        <v>0</v>
      </c>
      <c r="GC82" s="221">
        <f t="shared" si="94"/>
        <v>0</v>
      </c>
      <c r="GF82" s="221">
        <f t="shared" si="95"/>
        <v>0</v>
      </c>
      <c r="GI82" s="221">
        <f t="shared" si="96"/>
        <v>0</v>
      </c>
      <c r="GL82" s="221">
        <f t="shared" si="97"/>
        <v>0</v>
      </c>
      <c r="GO82" s="221">
        <f t="shared" si="98"/>
        <v>0</v>
      </c>
      <c r="GR82" s="221">
        <f t="shared" si="99"/>
        <v>0</v>
      </c>
      <c r="GU82" s="221">
        <f t="shared" si="100"/>
        <v>0</v>
      </c>
    </row>
    <row r="83" spans="1:203" ht="26.25">
      <c r="A83" s="43" t="s">
        <v>247</v>
      </c>
      <c r="B83" s="40"/>
      <c r="C83" s="38"/>
      <c r="D83" s="39"/>
      <c r="E83" s="40"/>
      <c r="F83" s="40"/>
      <c r="G83" s="40"/>
      <c r="H83" s="40"/>
      <c r="I83" s="40"/>
      <c r="J83" s="41">
        <f t="shared" si="76"/>
        <v>0</v>
      </c>
      <c r="K83" s="10"/>
      <c r="L83" s="10"/>
      <c r="M83" s="10"/>
      <c r="N83" s="11"/>
      <c r="O83" s="11"/>
      <c r="P83" s="11"/>
      <c r="Q83" s="10"/>
      <c r="R83" s="10"/>
      <c r="S83" s="10"/>
      <c r="T83" s="11"/>
      <c r="U83" s="11"/>
      <c r="V83" s="11"/>
      <c r="W83" s="10"/>
      <c r="X83" s="10"/>
      <c r="Y83" s="10"/>
      <c r="Z83" s="11"/>
      <c r="AA83" s="11"/>
      <c r="AB83" s="11"/>
      <c r="AC83" s="10"/>
      <c r="AD83" s="10"/>
      <c r="AE83" s="10"/>
      <c r="AF83" s="11"/>
      <c r="AG83" s="11"/>
      <c r="AH83" s="11"/>
      <c r="AI83" s="10"/>
      <c r="AJ83" s="10"/>
      <c r="AK83" s="10"/>
      <c r="AL83" s="11"/>
      <c r="AM83" s="11"/>
      <c r="AN83" s="11"/>
      <c r="AO83" s="10"/>
      <c r="AP83" s="10"/>
      <c r="AQ83" s="10"/>
      <c r="AR83" s="11"/>
      <c r="AS83" s="11"/>
      <c r="AT83" s="11"/>
      <c r="AU83" s="10"/>
      <c r="AV83" s="10"/>
      <c r="AW83" s="10"/>
      <c r="AX83" s="11"/>
      <c r="AY83" s="11"/>
      <c r="AZ83" s="11"/>
      <c r="BA83" s="10"/>
      <c r="BB83" s="10"/>
      <c r="BC83" s="10"/>
      <c r="BD83" s="11"/>
      <c r="BE83" s="11"/>
      <c r="BF83" s="11"/>
      <c r="BG83" s="10"/>
      <c r="BH83" s="10"/>
      <c r="BI83" s="10"/>
      <c r="BJ83" s="11"/>
      <c r="BK83" s="11"/>
      <c r="BL83" s="11"/>
      <c r="BM83" s="10"/>
      <c r="BN83" s="10"/>
      <c r="BO83" s="10"/>
      <c r="BP83" s="11"/>
      <c r="BQ83" s="11"/>
      <c r="BR83" s="11"/>
      <c r="BS83" s="10"/>
      <c r="BT83" s="10"/>
      <c r="BU83" s="10"/>
      <c r="BV83" s="11"/>
      <c r="BW83" s="11"/>
      <c r="BX83" s="11"/>
      <c r="BY83" s="10"/>
      <c r="BZ83" s="10"/>
      <c r="CA83" s="10"/>
      <c r="CB83" s="11"/>
      <c r="CC83" s="11"/>
      <c r="CD83" s="11"/>
      <c r="ED83" s="221">
        <f t="shared" si="77"/>
        <v>0</v>
      </c>
      <c r="EG83" s="221">
        <f t="shared" si="78"/>
        <v>0</v>
      </c>
      <c r="EJ83" s="221">
        <f t="shared" si="79"/>
        <v>0</v>
      </c>
      <c r="EM83" s="221">
        <f t="shared" si="80"/>
        <v>0</v>
      </c>
      <c r="EP83" s="221">
        <f t="shared" si="81"/>
        <v>0</v>
      </c>
      <c r="ES83" s="221">
        <f t="shared" si="82"/>
        <v>0</v>
      </c>
      <c r="EV83" s="221">
        <f t="shared" si="83"/>
        <v>0</v>
      </c>
      <c r="EY83" s="221">
        <f t="shared" si="84"/>
        <v>0</v>
      </c>
      <c r="FB83" s="221">
        <f t="shared" si="85"/>
        <v>0</v>
      </c>
      <c r="FE83" s="221">
        <f t="shared" si="86"/>
        <v>0</v>
      </c>
      <c r="FH83" s="221">
        <f t="shared" si="87"/>
        <v>0</v>
      </c>
      <c r="FK83" s="221">
        <f t="shared" si="88"/>
        <v>0</v>
      </c>
      <c r="FN83" s="221">
        <f t="shared" si="89"/>
        <v>0</v>
      </c>
      <c r="FQ83" s="221">
        <f t="shared" si="90"/>
        <v>0</v>
      </c>
      <c r="FT83" s="221">
        <f t="shared" si="91"/>
        <v>0</v>
      </c>
      <c r="FW83" s="221">
        <f t="shared" si="92"/>
        <v>0</v>
      </c>
      <c r="FZ83" s="221">
        <f t="shared" si="93"/>
        <v>0</v>
      </c>
      <c r="GC83" s="221">
        <f t="shared" si="94"/>
        <v>0</v>
      </c>
      <c r="GF83" s="221">
        <f t="shared" si="95"/>
        <v>0</v>
      </c>
      <c r="GI83" s="221">
        <f t="shared" si="96"/>
        <v>0</v>
      </c>
      <c r="GL83" s="221">
        <f t="shared" si="97"/>
        <v>0</v>
      </c>
      <c r="GO83" s="221">
        <f t="shared" si="98"/>
        <v>0</v>
      </c>
      <c r="GR83" s="221">
        <f t="shared" si="99"/>
        <v>0</v>
      </c>
      <c r="GU83" s="221">
        <f t="shared" si="100"/>
        <v>0</v>
      </c>
    </row>
    <row r="84" spans="1:203" ht="26.25">
      <c r="A84" s="43" t="s">
        <v>248</v>
      </c>
      <c r="B84" s="40"/>
      <c r="C84" s="38"/>
      <c r="D84" s="39"/>
      <c r="E84" s="40"/>
      <c r="F84" s="40"/>
      <c r="G84" s="40"/>
      <c r="H84" s="40"/>
      <c r="I84" s="40"/>
      <c r="J84" s="41">
        <f t="shared" si="76"/>
        <v>0</v>
      </c>
      <c r="K84" s="10"/>
      <c r="L84" s="10"/>
      <c r="M84" s="10"/>
      <c r="N84" s="11"/>
      <c r="O84" s="11"/>
      <c r="P84" s="11"/>
      <c r="Q84" s="10"/>
      <c r="R84" s="10"/>
      <c r="S84" s="10"/>
      <c r="T84" s="11"/>
      <c r="U84" s="11"/>
      <c r="V84" s="11"/>
      <c r="W84" s="10"/>
      <c r="X84" s="10"/>
      <c r="Y84" s="10"/>
      <c r="Z84" s="11"/>
      <c r="AA84" s="11"/>
      <c r="AB84" s="11"/>
      <c r="AC84" s="10"/>
      <c r="AD84" s="10"/>
      <c r="AE84" s="10"/>
      <c r="AF84" s="11"/>
      <c r="AG84" s="11"/>
      <c r="AH84" s="11"/>
      <c r="AI84" s="10"/>
      <c r="AJ84" s="10"/>
      <c r="AK84" s="10"/>
      <c r="AL84" s="11"/>
      <c r="AM84" s="11"/>
      <c r="AN84" s="11"/>
      <c r="AO84" s="10"/>
      <c r="AP84" s="10"/>
      <c r="AQ84" s="10"/>
      <c r="AR84" s="11"/>
      <c r="AS84" s="11"/>
      <c r="AT84" s="11"/>
      <c r="AU84" s="10"/>
      <c r="AV84" s="10"/>
      <c r="AW84" s="10"/>
      <c r="AX84" s="11"/>
      <c r="AY84" s="11"/>
      <c r="AZ84" s="11"/>
      <c r="BA84" s="10"/>
      <c r="BB84" s="10"/>
      <c r="BC84" s="10"/>
      <c r="BD84" s="11"/>
      <c r="BE84" s="11"/>
      <c r="BF84" s="11"/>
      <c r="BG84" s="10"/>
      <c r="BH84" s="10"/>
      <c r="BI84" s="10"/>
      <c r="BJ84" s="11"/>
      <c r="BK84" s="11"/>
      <c r="BL84" s="11"/>
      <c r="BM84" s="10"/>
      <c r="BN84" s="10"/>
      <c r="BO84" s="10"/>
      <c r="BP84" s="11"/>
      <c r="BQ84" s="11"/>
      <c r="BR84" s="11"/>
      <c r="BS84" s="10"/>
      <c r="BT84" s="10"/>
      <c r="BU84" s="10"/>
      <c r="BV84" s="11"/>
      <c r="BW84" s="11"/>
      <c r="BX84" s="11"/>
      <c r="BY84" s="10"/>
      <c r="BZ84" s="10"/>
      <c r="CA84" s="10"/>
      <c r="CB84" s="11"/>
      <c r="CC84" s="11"/>
      <c r="CD84" s="11"/>
      <c r="ED84" s="221">
        <f t="shared" si="77"/>
        <v>0</v>
      </c>
      <c r="EG84" s="221">
        <f t="shared" si="78"/>
        <v>0</v>
      </c>
      <c r="EJ84" s="221">
        <f t="shared" si="79"/>
        <v>0</v>
      </c>
      <c r="EM84" s="221">
        <f t="shared" si="80"/>
        <v>0</v>
      </c>
      <c r="EP84" s="221">
        <f t="shared" si="81"/>
        <v>0</v>
      </c>
      <c r="ES84" s="221">
        <f t="shared" si="82"/>
        <v>0</v>
      </c>
      <c r="EV84" s="221">
        <f t="shared" si="83"/>
        <v>0</v>
      </c>
      <c r="EY84" s="221">
        <f t="shared" si="84"/>
        <v>0</v>
      </c>
      <c r="FB84" s="221">
        <f t="shared" si="85"/>
        <v>0</v>
      </c>
      <c r="FE84" s="221">
        <f t="shared" si="86"/>
        <v>0</v>
      </c>
      <c r="FH84" s="221">
        <f t="shared" si="87"/>
        <v>0</v>
      </c>
      <c r="FK84" s="221">
        <f t="shared" si="88"/>
        <v>0</v>
      </c>
      <c r="FN84" s="221">
        <f t="shared" si="89"/>
        <v>0</v>
      </c>
      <c r="FQ84" s="221">
        <f t="shared" si="90"/>
        <v>0</v>
      </c>
      <c r="FT84" s="221">
        <f t="shared" si="91"/>
        <v>0</v>
      </c>
      <c r="FW84" s="221">
        <f t="shared" si="92"/>
        <v>0</v>
      </c>
      <c r="FZ84" s="221">
        <f t="shared" si="93"/>
        <v>0</v>
      </c>
      <c r="GC84" s="221">
        <f t="shared" si="94"/>
        <v>0</v>
      </c>
      <c r="GF84" s="221">
        <f t="shared" si="95"/>
        <v>0</v>
      </c>
      <c r="GI84" s="221">
        <f t="shared" si="96"/>
        <v>0</v>
      </c>
      <c r="GL84" s="221">
        <f t="shared" si="97"/>
        <v>0</v>
      </c>
      <c r="GO84" s="221">
        <f t="shared" si="98"/>
        <v>0</v>
      </c>
      <c r="GR84" s="221">
        <f t="shared" si="99"/>
        <v>0</v>
      </c>
      <c r="GU84" s="221">
        <f t="shared" si="100"/>
        <v>0</v>
      </c>
    </row>
    <row r="85" spans="1:203" ht="26.25">
      <c r="A85" s="43" t="s">
        <v>249</v>
      </c>
      <c r="B85" s="40"/>
      <c r="C85" s="38"/>
      <c r="D85" s="39"/>
      <c r="E85" s="40"/>
      <c r="F85" s="40"/>
      <c r="G85" s="40"/>
      <c r="H85" s="40"/>
      <c r="I85" s="40"/>
      <c r="J85" s="41">
        <f t="shared" si="76"/>
        <v>0</v>
      </c>
      <c r="K85" s="10"/>
      <c r="L85" s="10"/>
      <c r="M85" s="10"/>
      <c r="N85" s="11"/>
      <c r="O85" s="11"/>
      <c r="P85" s="11"/>
      <c r="Q85" s="10"/>
      <c r="R85" s="10"/>
      <c r="S85" s="10"/>
      <c r="T85" s="11"/>
      <c r="U85" s="11"/>
      <c r="V85" s="11"/>
      <c r="W85" s="10"/>
      <c r="X85" s="10"/>
      <c r="Y85" s="10"/>
      <c r="Z85" s="11"/>
      <c r="AA85" s="11"/>
      <c r="AB85" s="11"/>
      <c r="AC85" s="10"/>
      <c r="AD85" s="10"/>
      <c r="AE85" s="10"/>
      <c r="AF85" s="11"/>
      <c r="AG85" s="11"/>
      <c r="AH85" s="11"/>
      <c r="AI85" s="10"/>
      <c r="AJ85" s="10"/>
      <c r="AK85" s="10"/>
      <c r="AL85" s="11"/>
      <c r="AM85" s="11"/>
      <c r="AN85" s="11"/>
      <c r="AO85" s="10"/>
      <c r="AP85" s="10"/>
      <c r="AQ85" s="10"/>
      <c r="AR85" s="11"/>
      <c r="AS85" s="11"/>
      <c r="AT85" s="11"/>
      <c r="AU85" s="10"/>
      <c r="AV85" s="10"/>
      <c r="AW85" s="10"/>
      <c r="AX85" s="11"/>
      <c r="AY85" s="11"/>
      <c r="AZ85" s="11"/>
      <c r="BA85" s="10"/>
      <c r="BB85" s="10"/>
      <c r="BC85" s="10"/>
      <c r="BD85" s="11"/>
      <c r="BE85" s="11"/>
      <c r="BF85" s="11"/>
      <c r="BG85" s="10"/>
      <c r="BH85" s="10"/>
      <c r="BI85" s="10"/>
      <c r="BJ85" s="11"/>
      <c r="BK85" s="11"/>
      <c r="BL85" s="11"/>
      <c r="BM85" s="10"/>
      <c r="BN85" s="10"/>
      <c r="BO85" s="10"/>
      <c r="BP85" s="11"/>
      <c r="BQ85" s="11"/>
      <c r="BR85" s="11"/>
      <c r="BS85" s="10"/>
      <c r="BT85" s="10"/>
      <c r="BU85" s="10"/>
      <c r="BV85" s="11"/>
      <c r="BW85" s="11"/>
      <c r="BX85" s="11"/>
      <c r="BY85" s="10"/>
      <c r="BZ85" s="10"/>
      <c r="CA85" s="10"/>
      <c r="CB85" s="11"/>
      <c r="CC85" s="11"/>
      <c r="CD85" s="11"/>
      <c r="ED85" s="221">
        <f t="shared" si="77"/>
        <v>0</v>
      </c>
      <c r="EG85" s="221">
        <f t="shared" si="78"/>
        <v>0</v>
      </c>
      <c r="EJ85" s="221">
        <f t="shared" si="79"/>
        <v>0</v>
      </c>
      <c r="EM85" s="221">
        <f t="shared" si="80"/>
        <v>0</v>
      </c>
      <c r="EP85" s="221">
        <f t="shared" si="81"/>
        <v>0</v>
      </c>
      <c r="ES85" s="221">
        <f t="shared" si="82"/>
        <v>0</v>
      </c>
      <c r="EV85" s="221">
        <f t="shared" si="83"/>
        <v>0</v>
      </c>
      <c r="EY85" s="221">
        <f t="shared" si="84"/>
        <v>0</v>
      </c>
      <c r="FB85" s="221">
        <f t="shared" si="85"/>
        <v>0</v>
      </c>
      <c r="FE85" s="221">
        <f t="shared" si="86"/>
        <v>0</v>
      </c>
      <c r="FH85" s="221">
        <f t="shared" si="87"/>
        <v>0</v>
      </c>
      <c r="FK85" s="221">
        <f t="shared" si="88"/>
        <v>0</v>
      </c>
      <c r="FN85" s="221">
        <f t="shared" si="89"/>
        <v>0</v>
      </c>
      <c r="FQ85" s="221">
        <f t="shared" si="90"/>
        <v>0</v>
      </c>
      <c r="FT85" s="221">
        <f t="shared" si="91"/>
        <v>0</v>
      </c>
      <c r="FW85" s="221">
        <f t="shared" si="92"/>
        <v>0</v>
      </c>
      <c r="FZ85" s="221">
        <f t="shared" si="93"/>
        <v>0</v>
      </c>
      <c r="GC85" s="221">
        <f t="shared" si="94"/>
        <v>0</v>
      </c>
      <c r="GF85" s="221">
        <f t="shared" si="95"/>
        <v>0</v>
      </c>
      <c r="GI85" s="221">
        <f t="shared" si="96"/>
        <v>0</v>
      </c>
      <c r="GL85" s="221">
        <f t="shared" si="97"/>
        <v>0</v>
      </c>
      <c r="GO85" s="221">
        <f t="shared" si="98"/>
        <v>0</v>
      </c>
      <c r="GR85" s="221">
        <f t="shared" si="99"/>
        <v>0</v>
      </c>
      <c r="GU85" s="221">
        <f t="shared" si="100"/>
        <v>0</v>
      </c>
    </row>
    <row r="86" spans="1:203" ht="26.25">
      <c r="A86" s="43" t="s">
        <v>250</v>
      </c>
      <c r="B86" s="40"/>
      <c r="C86" s="38"/>
      <c r="D86" s="39"/>
      <c r="E86" s="40"/>
      <c r="F86" s="40"/>
      <c r="G86" s="40"/>
      <c r="H86" s="40"/>
      <c r="I86" s="40"/>
      <c r="J86" s="41">
        <f t="shared" si="76"/>
        <v>0</v>
      </c>
      <c r="K86" s="10"/>
      <c r="L86" s="10"/>
      <c r="M86" s="10"/>
      <c r="N86" s="11"/>
      <c r="O86" s="11"/>
      <c r="P86" s="11"/>
      <c r="Q86" s="10"/>
      <c r="R86" s="10"/>
      <c r="S86" s="10"/>
      <c r="T86" s="11"/>
      <c r="U86" s="11"/>
      <c r="V86" s="11"/>
      <c r="W86" s="10"/>
      <c r="X86" s="10"/>
      <c r="Y86" s="10"/>
      <c r="Z86" s="11"/>
      <c r="AA86" s="11"/>
      <c r="AB86" s="11"/>
      <c r="AC86" s="10"/>
      <c r="AD86" s="10"/>
      <c r="AE86" s="10"/>
      <c r="AF86" s="11"/>
      <c r="AG86" s="11"/>
      <c r="AH86" s="11"/>
      <c r="AI86" s="10"/>
      <c r="AJ86" s="10"/>
      <c r="AK86" s="10"/>
      <c r="AL86" s="11"/>
      <c r="AM86" s="11"/>
      <c r="AN86" s="11"/>
      <c r="AO86" s="10"/>
      <c r="AP86" s="10"/>
      <c r="AQ86" s="10"/>
      <c r="AR86" s="11"/>
      <c r="AS86" s="11"/>
      <c r="AT86" s="11"/>
      <c r="AU86" s="10"/>
      <c r="AV86" s="10"/>
      <c r="AW86" s="10"/>
      <c r="AX86" s="11"/>
      <c r="AY86" s="11"/>
      <c r="AZ86" s="11"/>
      <c r="BA86" s="10"/>
      <c r="BB86" s="10"/>
      <c r="BC86" s="10"/>
      <c r="BD86" s="11"/>
      <c r="BE86" s="11"/>
      <c r="BF86" s="11"/>
      <c r="BG86" s="10"/>
      <c r="BH86" s="10"/>
      <c r="BI86" s="10"/>
      <c r="BJ86" s="11"/>
      <c r="BK86" s="11"/>
      <c r="BL86" s="11"/>
      <c r="BM86" s="10"/>
      <c r="BN86" s="10"/>
      <c r="BO86" s="10"/>
      <c r="BP86" s="11"/>
      <c r="BQ86" s="11"/>
      <c r="BR86" s="11"/>
      <c r="BS86" s="10"/>
      <c r="BT86" s="10"/>
      <c r="BU86" s="10"/>
      <c r="BV86" s="11"/>
      <c r="BW86" s="11"/>
      <c r="BX86" s="11"/>
      <c r="BY86" s="10"/>
      <c r="BZ86" s="10"/>
      <c r="CA86" s="10"/>
      <c r="CB86" s="11"/>
      <c r="CC86" s="11"/>
      <c r="CD86" s="11"/>
      <c r="ED86" s="221">
        <f t="shared" si="77"/>
        <v>0</v>
      </c>
      <c r="EG86" s="221">
        <f t="shared" si="78"/>
        <v>0</v>
      </c>
      <c r="EJ86" s="221">
        <f t="shared" si="79"/>
        <v>0</v>
      </c>
      <c r="EM86" s="221">
        <f t="shared" si="80"/>
        <v>0</v>
      </c>
      <c r="EP86" s="221">
        <f t="shared" si="81"/>
        <v>0</v>
      </c>
      <c r="ES86" s="221">
        <f t="shared" si="82"/>
        <v>0</v>
      </c>
      <c r="EV86" s="221">
        <f t="shared" si="83"/>
        <v>0</v>
      </c>
      <c r="EY86" s="221">
        <f t="shared" si="84"/>
        <v>0</v>
      </c>
      <c r="FB86" s="221">
        <f t="shared" si="85"/>
        <v>0</v>
      </c>
      <c r="FE86" s="221">
        <f t="shared" si="86"/>
        <v>0</v>
      </c>
      <c r="FH86" s="221">
        <f t="shared" si="87"/>
        <v>0</v>
      </c>
      <c r="FK86" s="221">
        <f t="shared" si="88"/>
        <v>0</v>
      </c>
      <c r="FN86" s="221">
        <f t="shared" si="89"/>
        <v>0</v>
      </c>
      <c r="FQ86" s="221">
        <f t="shared" si="90"/>
        <v>0</v>
      </c>
      <c r="FT86" s="221">
        <f t="shared" si="91"/>
        <v>0</v>
      </c>
      <c r="FW86" s="221">
        <f t="shared" si="92"/>
        <v>0</v>
      </c>
      <c r="FZ86" s="221">
        <f t="shared" si="93"/>
        <v>0</v>
      </c>
      <c r="GC86" s="221">
        <f t="shared" si="94"/>
        <v>0</v>
      </c>
      <c r="GF86" s="221">
        <f t="shared" si="95"/>
        <v>0</v>
      </c>
      <c r="GI86" s="221">
        <f t="shared" si="96"/>
        <v>0</v>
      </c>
      <c r="GL86" s="221">
        <f t="shared" si="97"/>
        <v>0</v>
      </c>
      <c r="GO86" s="221">
        <f t="shared" si="98"/>
        <v>0</v>
      </c>
      <c r="GR86" s="221">
        <f t="shared" si="99"/>
        <v>0</v>
      </c>
      <c r="GU86" s="221">
        <f t="shared" si="100"/>
        <v>0</v>
      </c>
    </row>
    <row r="87" spans="1:203" ht="26.25">
      <c r="A87" s="43" t="s">
        <v>251</v>
      </c>
      <c r="B87" s="40"/>
      <c r="C87" s="38"/>
      <c r="D87" s="39"/>
      <c r="E87" s="40"/>
      <c r="F87" s="40"/>
      <c r="G87" s="40"/>
      <c r="H87" s="40"/>
      <c r="I87" s="40"/>
      <c r="J87" s="41">
        <f t="shared" si="76"/>
        <v>0</v>
      </c>
      <c r="K87" s="10"/>
      <c r="L87" s="10"/>
      <c r="M87" s="10"/>
      <c r="N87" s="11"/>
      <c r="O87" s="11"/>
      <c r="P87" s="11"/>
      <c r="Q87" s="10"/>
      <c r="R87" s="10"/>
      <c r="S87" s="10"/>
      <c r="T87" s="11"/>
      <c r="U87" s="11"/>
      <c r="V87" s="11"/>
      <c r="W87" s="10"/>
      <c r="X87" s="10"/>
      <c r="Y87" s="10"/>
      <c r="Z87" s="11"/>
      <c r="AA87" s="11"/>
      <c r="AB87" s="11"/>
      <c r="AC87" s="10"/>
      <c r="AD87" s="10"/>
      <c r="AE87" s="10"/>
      <c r="AF87" s="11"/>
      <c r="AG87" s="11"/>
      <c r="AH87" s="11"/>
      <c r="AI87" s="10"/>
      <c r="AJ87" s="10"/>
      <c r="AK87" s="10"/>
      <c r="AL87" s="11"/>
      <c r="AM87" s="11"/>
      <c r="AN87" s="11"/>
      <c r="AO87" s="10"/>
      <c r="AP87" s="10"/>
      <c r="AQ87" s="10"/>
      <c r="AR87" s="11"/>
      <c r="AS87" s="11"/>
      <c r="AT87" s="11"/>
      <c r="AU87" s="10"/>
      <c r="AV87" s="10"/>
      <c r="AW87" s="10"/>
      <c r="AX87" s="11"/>
      <c r="AY87" s="11"/>
      <c r="AZ87" s="11"/>
      <c r="BA87" s="10"/>
      <c r="BB87" s="10"/>
      <c r="BC87" s="10"/>
      <c r="BD87" s="11"/>
      <c r="BE87" s="11"/>
      <c r="BF87" s="11"/>
      <c r="BG87" s="10"/>
      <c r="BH87" s="10"/>
      <c r="BI87" s="10"/>
      <c r="BJ87" s="11"/>
      <c r="BK87" s="11"/>
      <c r="BL87" s="11"/>
      <c r="BM87" s="10"/>
      <c r="BN87" s="10"/>
      <c r="BO87" s="10"/>
      <c r="BP87" s="11"/>
      <c r="BQ87" s="11"/>
      <c r="BR87" s="11"/>
      <c r="BS87" s="10"/>
      <c r="BT87" s="10"/>
      <c r="BU87" s="10"/>
      <c r="BV87" s="11"/>
      <c r="BW87" s="11"/>
      <c r="BX87" s="11"/>
      <c r="BY87" s="10"/>
      <c r="BZ87" s="10"/>
      <c r="CA87" s="10"/>
      <c r="CB87" s="11"/>
      <c r="CC87" s="11"/>
      <c r="CD87" s="11"/>
      <c r="ED87" s="221">
        <f t="shared" si="77"/>
        <v>0</v>
      </c>
      <c r="EG87" s="221">
        <f t="shared" si="78"/>
        <v>0</v>
      </c>
      <c r="EJ87" s="221">
        <f t="shared" si="79"/>
        <v>0</v>
      </c>
      <c r="EM87" s="221">
        <f t="shared" si="80"/>
        <v>0</v>
      </c>
      <c r="EP87" s="221">
        <f t="shared" si="81"/>
        <v>0</v>
      </c>
      <c r="ES87" s="221">
        <f t="shared" si="82"/>
        <v>0</v>
      </c>
      <c r="EV87" s="221">
        <f t="shared" si="83"/>
        <v>0</v>
      </c>
      <c r="EY87" s="221">
        <f t="shared" si="84"/>
        <v>0</v>
      </c>
      <c r="FB87" s="221">
        <f t="shared" si="85"/>
        <v>0</v>
      </c>
      <c r="FE87" s="221">
        <f t="shared" si="86"/>
        <v>0</v>
      </c>
      <c r="FH87" s="221">
        <f t="shared" si="87"/>
        <v>0</v>
      </c>
      <c r="FK87" s="221">
        <f t="shared" si="88"/>
        <v>0</v>
      </c>
      <c r="FN87" s="221">
        <f t="shared" si="89"/>
        <v>0</v>
      </c>
      <c r="FQ87" s="221">
        <f t="shared" si="90"/>
        <v>0</v>
      </c>
      <c r="FT87" s="221">
        <f t="shared" si="91"/>
        <v>0</v>
      </c>
      <c r="FW87" s="221">
        <f t="shared" si="92"/>
        <v>0</v>
      </c>
      <c r="FZ87" s="221">
        <f t="shared" si="93"/>
        <v>0</v>
      </c>
      <c r="GC87" s="221">
        <f t="shared" si="94"/>
        <v>0</v>
      </c>
      <c r="GF87" s="221">
        <f t="shared" si="95"/>
        <v>0</v>
      </c>
      <c r="GI87" s="221">
        <f t="shared" si="96"/>
        <v>0</v>
      </c>
      <c r="GL87" s="221">
        <f t="shared" si="97"/>
        <v>0</v>
      </c>
      <c r="GO87" s="221">
        <f t="shared" si="98"/>
        <v>0</v>
      </c>
      <c r="GR87" s="221">
        <f t="shared" si="99"/>
        <v>0</v>
      </c>
      <c r="GU87" s="221">
        <f t="shared" si="100"/>
        <v>0</v>
      </c>
    </row>
    <row r="88" spans="1:203" ht="26.25">
      <c r="A88" s="43" t="s">
        <v>252</v>
      </c>
      <c r="B88" s="40"/>
      <c r="C88" s="38"/>
      <c r="D88" s="39"/>
      <c r="E88" s="40"/>
      <c r="F88" s="40"/>
      <c r="G88" s="40"/>
      <c r="H88" s="40"/>
      <c r="I88" s="40"/>
      <c r="J88" s="41">
        <f t="shared" si="76"/>
        <v>0</v>
      </c>
      <c r="K88" s="10"/>
      <c r="L88" s="10"/>
      <c r="M88" s="10"/>
      <c r="N88" s="11"/>
      <c r="O88" s="11"/>
      <c r="P88" s="11"/>
      <c r="Q88" s="10"/>
      <c r="R88" s="10"/>
      <c r="S88" s="10"/>
      <c r="T88" s="11"/>
      <c r="U88" s="11"/>
      <c r="V88" s="11"/>
      <c r="W88" s="10"/>
      <c r="X88" s="10"/>
      <c r="Y88" s="10"/>
      <c r="Z88" s="11"/>
      <c r="AA88" s="11"/>
      <c r="AB88" s="11"/>
      <c r="AC88" s="10"/>
      <c r="AD88" s="10"/>
      <c r="AE88" s="10"/>
      <c r="AF88" s="11"/>
      <c r="AG88" s="11"/>
      <c r="AH88" s="11"/>
      <c r="AI88" s="10"/>
      <c r="AJ88" s="10"/>
      <c r="AK88" s="10"/>
      <c r="AL88" s="11"/>
      <c r="AM88" s="11"/>
      <c r="AN88" s="11"/>
      <c r="AO88" s="10"/>
      <c r="AP88" s="10"/>
      <c r="AQ88" s="10"/>
      <c r="AR88" s="11"/>
      <c r="AS88" s="11"/>
      <c r="AT88" s="11"/>
      <c r="AU88" s="10"/>
      <c r="AV88" s="10"/>
      <c r="AW88" s="10"/>
      <c r="AX88" s="11"/>
      <c r="AY88" s="11"/>
      <c r="AZ88" s="11"/>
      <c r="BA88" s="10"/>
      <c r="BB88" s="10"/>
      <c r="BC88" s="10"/>
      <c r="BD88" s="11"/>
      <c r="BE88" s="11"/>
      <c r="BF88" s="11"/>
      <c r="BG88" s="10"/>
      <c r="BH88" s="10"/>
      <c r="BI88" s="10"/>
      <c r="BJ88" s="11"/>
      <c r="BK88" s="11"/>
      <c r="BL88" s="11"/>
      <c r="BM88" s="10"/>
      <c r="BN88" s="10"/>
      <c r="BO88" s="10"/>
      <c r="BP88" s="11"/>
      <c r="BQ88" s="11"/>
      <c r="BR88" s="11"/>
      <c r="BS88" s="10"/>
      <c r="BT88" s="10"/>
      <c r="BU88" s="10"/>
      <c r="BV88" s="11"/>
      <c r="BW88" s="11"/>
      <c r="BX88" s="11"/>
      <c r="BY88" s="10"/>
      <c r="BZ88" s="10"/>
      <c r="CA88" s="10"/>
      <c r="CB88" s="11"/>
      <c r="CC88" s="11"/>
      <c r="CD88" s="11"/>
      <c r="ED88" s="221">
        <f t="shared" si="77"/>
        <v>0</v>
      </c>
      <c r="EG88" s="221">
        <f t="shared" si="78"/>
        <v>0</v>
      </c>
      <c r="EJ88" s="221">
        <f t="shared" si="79"/>
        <v>0</v>
      </c>
      <c r="EM88" s="221">
        <f t="shared" si="80"/>
        <v>0</v>
      </c>
      <c r="EP88" s="221">
        <f t="shared" si="81"/>
        <v>0</v>
      </c>
      <c r="ES88" s="221">
        <f t="shared" si="82"/>
        <v>0</v>
      </c>
      <c r="EV88" s="221">
        <f t="shared" si="83"/>
        <v>0</v>
      </c>
      <c r="EY88" s="221">
        <f t="shared" si="84"/>
        <v>0</v>
      </c>
      <c r="FB88" s="221">
        <f t="shared" si="85"/>
        <v>0</v>
      </c>
      <c r="FE88" s="221">
        <f t="shared" si="86"/>
        <v>0</v>
      </c>
      <c r="FH88" s="221">
        <f t="shared" si="87"/>
        <v>0</v>
      </c>
      <c r="FK88" s="221">
        <f t="shared" si="88"/>
        <v>0</v>
      </c>
      <c r="FN88" s="221">
        <f t="shared" si="89"/>
        <v>0</v>
      </c>
      <c r="FQ88" s="221">
        <f t="shared" si="90"/>
        <v>0</v>
      </c>
      <c r="FT88" s="221">
        <f t="shared" si="91"/>
        <v>0</v>
      </c>
      <c r="FW88" s="221">
        <f t="shared" si="92"/>
        <v>0</v>
      </c>
      <c r="FZ88" s="221">
        <f t="shared" si="93"/>
        <v>0</v>
      </c>
      <c r="GC88" s="221">
        <f t="shared" si="94"/>
        <v>0</v>
      </c>
      <c r="GF88" s="221">
        <f t="shared" si="95"/>
        <v>0</v>
      </c>
      <c r="GI88" s="221">
        <f t="shared" si="96"/>
        <v>0</v>
      </c>
      <c r="GL88" s="221">
        <f t="shared" si="97"/>
        <v>0</v>
      </c>
      <c r="GO88" s="221">
        <f t="shared" si="98"/>
        <v>0</v>
      </c>
      <c r="GR88" s="221">
        <f t="shared" si="99"/>
        <v>0</v>
      </c>
      <c r="GU88" s="221">
        <f t="shared" si="100"/>
        <v>0</v>
      </c>
    </row>
    <row r="89" spans="1:203" ht="26.25">
      <c r="A89" s="43" t="s">
        <v>253</v>
      </c>
      <c r="B89" s="40"/>
      <c r="C89" s="38"/>
      <c r="D89" s="39"/>
      <c r="E89" s="40"/>
      <c r="F89" s="40"/>
      <c r="G89" s="40"/>
      <c r="H89" s="40"/>
      <c r="I89" s="40"/>
      <c r="J89" s="41">
        <f t="shared" si="76"/>
        <v>0</v>
      </c>
      <c r="K89" s="10"/>
      <c r="L89" s="10"/>
      <c r="M89" s="10"/>
      <c r="N89" s="11"/>
      <c r="O89" s="11"/>
      <c r="P89" s="11"/>
      <c r="Q89" s="10"/>
      <c r="R89" s="10"/>
      <c r="S89" s="10"/>
      <c r="T89" s="11"/>
      <c r="U89" s="11"/>
      <c r="V89" s="11"/>
      <c r="W89" s="10"/>
      <c r="X89" s="10"/>
      <c r="Y89" s="10"/>
      <c r="Z89" s="11"/>
      <c r="AA89" s="11"/>
      <c r="AB89" s="11"/>
      <c r="AC89" s="10"/>
      <c r="AD89" s="10"/>
      <c r="AE89" s="10"/>
      <c r="AF89" s="11"/>
      <c r="AG89" s="11"/>
      <c r="AH89" s="11"/>
      <c r="AI89" s="10"/>
      <c r="AJ89" s="10"/>
      <c r="AK89" s="10"/>
      <c r="AL89" s="11"/>
      <c r="AM89" s="11"/>
      <c r="AN89" s="11"/>
      <c r="AO89" s="10"/>
      <c r="AP89" s="10"/>
      <c r="AQ89" s="10"/>
      <c r="AR89" s="11"/>
      <c r="AS89" s="11"/>
      <c r="AT89" s="11"/>
      <c r="AU89" s="10"/>
      <c r="AV89" s="10"/>
      <c r="AW89" s="10"/>
      <c r="AX89" s="11"/>
      <c r="AY89" s="11"/>
      <c r="AZ89" s="11"/>
      <c r="BA89" s="10"/>
      <c r="BB89" s="10"/>
      <c r="BC89" s="10"/>
      <c r="BD89" s="11"/>
      <c r="BE89" s="11"/>
      <c r="BF89" s="11"/>
      <c r="BG89" s="10"/>
      <c r="BH89" s="10"/>
      <c r="BI89" s="10"/>
      <c r="BJ89" s="11"/>
      <c r="BK89" s="11"/>
      <c r="BL89" s="11"/>
      <c r="BM89" s="10"/>
      <c r="BN89" s="10"/>
      <c r="BO89" s="10"/>
      <c r="BP89" s="11"/>
      <c r="BQ89" s="11"/>
      <c r="BR89" s="11"/>
      <c r="BS89" s="10"/>
      <c r="BT89" s="10"/>
      <c r="BU89" s="10"/>
      <c r="BV89" s="11"/>
      <c r="BW89" s="11"/>
      <c r="BX89" s="11"/>
      <c r="BY89" s="10"/>
      <c r="BZ89" s="10"/>
      <c r="CA89" s="10"/>
      <c r="CB89" s="11"/>
      <c r="CC89" s="11"/>
      <c r="CD89" s="11"/>
      <c r="ED89" s="221">
        <f t="shared" si="77"/>
        <v>0</v>
      </c>
      <c r="EG89" s="221">
        <f t="shared" si="78"/>
        <v>0</v>
      </c>
      <c r="EJ89" s="221">
        <f t="shared" si="79"/>
        <v>0</v>
      </c>
      <c r="EM89" s="221">
        <f t="shared" si="80"/>
        <v>0</v>
      </c>
      <c r="EP89" s="221">
        <f t="shared" si="81"/>
        <v>0</v>
      </c>
      <c r="ES89" s="221">
        <f t="shared" si="82"/>
        <v>0</v>
      </c>
      <c r="EV89" s="221">
        <f t="shared" si="83"/>
        <v>0</v>
      </c>
      <c r="EY89" s="221">
        <f t="shared" si="84"/>
        <v>0</v>
      </c>
      <c r="FB89" s="221">
        <f t="shared" si="85"/>
        <v>0</v>
      </c>
      <c r="FE89" s="221">
        <f t="shared" si="86"/>
        <v>0</v>
      </c>
      <c r="FH89" s="221">
        <f t="shared" si="87"/>
        <v>0</v>
      </c>
      <c r="FK89" s="221">
        <f t="shared" si="88"/>
        <v>0</v>
      </c>
      <c r="FN89" s="221">
        <f t="shared" si="89"/>
        <v>0</v>
      </c>
      <c r="FQ89" s="221">
        <f t="shared" si="90"/>
        <v>0</v>
      </c>
      <c r="FT89" s="221">
        <f t="shared" si="91"/>
        <v>0</v>
      </c>
      <c r="FW89" s="221">
        <f t="shared" si="92"/>
        <v>0</v>
      </c>
      <c r="FZ89" s="221">
        <f t="shared" si="93"/>
        <v>0</v>
      </c>
      <c r="GC89" s="221">
        <f t="shared" si="94"/>
        <v>0</v>
      </c>
      <c r="GF89" s="221">
        <f t="shared" si="95"/>
        <v>0</v>
      </c>
      <c r="GI89" s="221">
        <f t="shared" si="96"/>
        <v>0</v>
      </c>
      <c r="GL89" s="221">
        <f t="shared" si="97"/>
        <v>0</v>
      </c>
      <c r="GO89" s="221">
        <f t="shared" si="98"/>
        <v>0</v>
      </c>
      <c r="GR89" s="221">
        <f t="shared" si="99"/>
        <v>0</v>
      </c>
      <c r="GU89" s="221">
        <f t="shared" si="100"/>
        <v>0</v>
      </c>
    </row>
    <row r="90" spans="1:203" ht="26.25">
      <c r="A90" s="43" t="s">
        <v>254</v>
      </c>
      <c r="B90" s="40"/>
      <c r="C90" s="38"/>
      <c r="D90" s="39"/>
      <c r="E90" s="40"/>
      <c r="F90" s="40"/>
      <c r="G90" s="40"/>
      <c r="H90" s="40"/>
      <c r="I90" s="40"/>
      <c r="J90" s="41">
        <f t="shared" si="76"/>
        <v>0</v>
      </c>
      <c r="K90" s="10"/>
      <c r="L90" s="10"/>
      <c r="M90" s="10"/>
      <c r="N90" s="11"/>
      <c r="O90" s="11"/>
      <c r="P90" s="11"/>
      <c r="Q90" s="10"/>
      <c r="R90" s="10"/>
      <c r="S90" s="10"/>
      <c r="T90" s="11"/>
      <c r="U90" s="11"/>
      <c r="V90" s="11"/>
      <c r="W90" s="10"/>
      <c r="X90" s="10"/>
      <c r="Y90" s="10"/>
      <c r="Z90" s="11"/>
      <c r="AA90" s="11"/>
      <c r="AB90" s="11"/>
      <c r="AC90" s="10"/>
      <c r="AD90" s="10"/>
      <c r="AE90" s="10"/>
      <c r="AF90" s="11"/>
      <c r="AG90" s="11"/>
      <c r="AH90" s="11"/>
      <c r="AI90" s="10"/>
      <c r="AJ90" s="10"/>
      <c r="AK90" s="10"/>
      <c r="AL90" s="11"/>
      <c r="AM90" s="11"/>
      <c r="AN90" s="11"/>
      <c r="AO90" s="10"/>
      <c r="AP90" s="10"/>
      <c r="AQ90" s="10"/>
      <c r="AR90" s="11"/>
      <c r="AS90" s="11"/>
      <c r="AT90" s="11"/>
      <c r="AU90" s="10"/>
      <c r="AV90" s="10"/>
      <c r="AW90" s="10"/>
      <c r="AX90" s="11"/>
      <c r="AY90" s="11"/>
      <c r="AZ90" s="11"/>
      <c r="BA90" s="10"/>
      <c r="BB90" s="10"/>
      <c r="BC90" s="10"/>
      <c r="BD90" s="11"/>
      <c r="BE90" s="11"/>
      <c r="BF90" s="11"/>
      <c r="BG90" s="10"/>
      <c r="BH90" s="10"/>
      <c r="BI90" s="10"/>
      <c r="BJ90" s="11"/>
      <c r="BK90" s="11"/>
      <c r="BL90" s="11"/>
      <c r="BM90" s="10"/>
      <c r="BN90" s="10"/>
      <c r="BO90" s="10"/>
      <c r="BP90" s="11"/>
      <c r="BQ90" s="11"/>
      <c r="BR90" s="11"/>
      <c r="BS90" s="10"/>
      <c r="BT90" s="10"/>
      <c r="BU90" s="10"/>
      <c r="BV90" s="11"/>
      <c r="BW90" s="11"/>
      <c r="BX90" s="11"/>
      <c r="BY90" s="10"/>
      <c r="BZ90" s="10"/>
      <c r="CA90" s="10"/>
      <c r="CB90" s="11"/>
      <c r="CC90" s="11"/>
      <c r="CD90" s="11"/>
      <c r="ED90" s="221">
        <f t="shared" si="77"/>
        <v>0</v>
      </c>
      <c r="EG90" s="221">
        <f t="shared" si="78"/>
        <v>0</v>
      </c>
      <c r="EJ90" s="221">
        <f t="shared" si="79"/>
        <v>0</v>
      </c>
      <c r="EM90" s="221">
        <f t="shared" si="80"/>
        <v>0</v>
      </c>
      <c r="EP90" s="221">
        <f t="shared" si="81"/>
        <v>0</v>
      </c>
      <c r="ES90" s="221">
        <f t="shared" si="82"/>
        <v>0</v>
      </c>
      <c r="EV90" s="221">
        <f t="shared" si="83"/>
        <v>0</v>
      </c>
      <c r="EY90" s="221">
        <f t="shared" si="84"/>
        <v>0</v>
      </c>
      <c r="FB90" s="221">
        <f t="shared" si="85"/>
        <v>0</v>
      </c>
      <c r="FE90" s="221">
        <f t="shared" si="86"/>
        <v>0</v>
      </c>
      <c r="FH90" s="221">
        <f t="shared" si="87"/>
        <v>0</v>
      </c>
      <c r="FK90" s="221">
        <f t="shared" si="88"/>
        <v>0</v>
      </c>
      <c r="FN90" s="221">
        <f t="shared" si="89"/>
        <v>0</v>
      </c>
      <c r="FQ90" s="221">
        <f t="shared" si="90"/>
        <v>0</v>
      </c>
      <c r="FT90" s="221">
        <f t="shared" si="91"/>
        <v>0</v>
      </c>
      <c r="FW90" s="221">
        <f t="shared" si="92"/>
        <v>0</v>
      </c>
      <c r="FZ90" s="221">
        <f t="shared" si="93"/>
        <v>0</v>
      </c>
      <c r="GC90" s="221">
        <f t="shared" si="94"/>
        <v>0</v>
      </c>
      <c r="GF90" s="221">
        <f t="shared" si="95"/>
        <v>0</v>
      </c>
      <c r="GI90" s="221">
        <f t="shared" si="96"/>
        <v>0</v>
      </c>
      <c r="GL90" s="221">
        <f t="shared" si="97"/>
        <v>0</v>
      </c>
      <c r="GO90" s="221">
        <f t="shared" si="98"/>
        <v>0</v>
      </c>
      <c r="GR90" s="221">
        <f t="shared" si="99"/>
        <v>0</v>
      </c>
      <c r="GU90" s="221">
        <f t="shared" si="100"/>
        <v>0</v>
      </c>
    </row>
    <row r="91" spans="1:203" ht="26.25">
      <c r="A91" s="43" t="s">
        <v>255</v>
      </c>
      <c r="B91" s="40"/>
      <c r="C91" s="38"/>
      <c r="D91" s="39"/>
      <c r="E91" s="40"/>
      <c r="F91" s="40"/>
      <c r="G91" s="40"/>
      <c r="H91" s="40"/>
      <c r="I91" s="40"/>
      <c r="J91" s="41">
        <f t="shared" si="76"/>
        <v>0</v>
      </c>
      <c r="K91" s="10"/>
      <c r="L91" s="10"/>
      <c r="M91" s="10"/>
      <c r="N91" s="11"/>
      <c r="O91" s="11"/>
      <c r="P91" s="11"/>
      <c r="Q91" s="10"/>
      <c r="R91" s="10"/>
      <c r="S91" s="10"/>
      <c r="T91" s="11"/>
      <c r="U91" s="11"/>
      <c r="V91" s="11"/>
      <c r="W91" s="10"/>
      <c r="X91" s="10"/>
      <c r="Y91" s="10"/>
      <c r="Z91" s="11"/>
      <c r="AA91" s="11"/>
      <c r="AB91" s="11"/>
      <c r="AC91" s="10"/>
      <c r="AD91" s="10"/>
      <c r="AE91" s="10"/>
      <c r="AF91" s="11"/>
      <c r="AG91" s="11"/>
      <c r="AH91" s="11"/>
      <c r="AI91" s="10"/>
      <c r="AJ91" s="10"/>
      <c r="AK91" s="10"/>
      <c r="AL91" s="11"/>
      <c r="AM91" s="11"/>
      <c r="AN91" s="11"/>
      <c r="AO91" s="10"/>
      <c r="AP91" s="10"/>
      <c r="AQ91" s="10"/>
      <c r="AR91" s="11"/>
      <c r="AS91" s="11"/>
      <c r="AT91" s="11"/>
      <c r="AU91" s="10"/>
      <c r="AV91" s="10"/>
      <c r="AW91" s="10"/>
      <c r="AX91" s="11"/>
      <c r="AY91" s="11"/>
      <c r="AZ91" s="11"/>
      <c r="BA91" s="10"/>
      <c r="BB91" s="10"/>
      <c r="BC91" s="10"/>
      <c r="BD91" s="11"/>
      <c r="BE91" s="11"/>
      <c r="BF91" s="11"/>
      <c r="BG91" s="10"/>
      <c r="BH91" s="10"/>
      <c r="BI91" s="10"/>
      <c r="BJ91" s="11"/>
      <c r="BK91" s="11"/>
      <c r="BL91" s="11"/>
      <c r="BM91" s="10"/>
      <c r="BN91" s="10"/>
      <c r="BO91" s="10"/>
      <c r="BP91" s="11"/>
      <c r="BQ91" s="11"/>
      <c r="BR91" s="11"/>
      <c r="BS91" s="10"/>
      <c r="BT91" s="10"/>
      <c r="BU91" s="10"/>
      <c r="BV91" s="11"/>
      <c r="BW91" s="11"/>
      <c r="BX91" s="11"/>
      <c r="BY91" s="10"/>
      <c r="BZ91" s="10"/>
      <c r="CA91" s="10"/>
      <c r="CB91" s="11"/>
      <c r="CC91" s="11"/>
      <c r="CD91" s="11"/>
      <c r="ED91" s="221">
        <f t="shared" si="77"/>
        <v>0</v>
      </c>
      <c r="EG91" s="221">
        <f t="shared" si="78"/>
        <v>0</v>
      </c>
      <c r="EJ91" s="221">
        <f t="shared" si="79"/>
        <v>0</v>
      </c>
      <c r="EM91" s="221">
        <f t="shared" si="80"/>
        <v>0</v>
      </c>
      <c r="EP91" s="221">
        <f t="shared" si="81"/>
        <v>0</v>
      </c>
      <c r="ES91" s="221">
        <f t="shared" si="82"/>
        <v>0</v>
      </c>
      <c r="EV91" s="221">
        <f t="shared" si="83"/>
        <v>0</v>
      </c>
      <c r="EY91" s="221">
        <f t="shared" si="84"/>
        <v>0</v>
      </c>
      <c r="FB91" s="221">
        <f t="shared" si="85"/>
        <v>0</v>
      </c>
      <c r="FE91" s="221">
        <f t="shared" si="86"/>
        <v>0</v>
      </c>
      <c r="FH91" s="221">
        <f t="shared" si="87"/>
        <v>0</v>
      </c>
      <c r="FK91" s="221">
        <f t="shared" si="88"/>
        <v>0</v>
      </c>
      <c r="FN91" s="221">
        <f t="shared" si="89"/>
        <v>0</v>
      </c>
      <c r="FQ91" s="221">
        <f t="shared" si="90"/>
        <v>0</v>
      </c>
      <c r="FT91" s="221">
        <f t="shared" si="91"/>
        <v>0</v>
      </c>
      <c r="FW91" s="221">
        <f t="shared" si="92"/>
        <v>0</v>
      </c>
      <c r="FZ91" s="221">
        <f t="shared" si="93"/>
        <v>0</v>
      </c>
      <c r="GC91" s="221">
        <f t="shared" si="94"/>
        <v>0</v>
      </c>
      <c r="GF91" s="221">
        <f t="shared" si="95"/>
        <v>0</v>
      </c>
      <c r="GI91" s="221">
        <f t="shared" si="96"/>
        <v>0</v>
      </c>
      <c r="GL91" s="221">
        <f t="shared" si="97"/>
        <v>0</v>
      </c>
      <c r="GO91" s="221">
        <f t="shared" si="98"/>
        <v>0</v>
      </c>
      <c r="GR91" s="221">
        <f t="shared" si="99"/>
        <v>0</v>
      </c>
      <c r="GU91" s="221">
        <f t="shared" si="100"/>
        <v>0</v>
      </c>
    </row>
    <row r="92" spans="1:203" ht="26.25">
      <c r="A92" s="43" t="s">
        <v>256</v>
      </c>
      <c r="B92" s="40"/>
      <c r="C92" s="38"/>
      <c r="D92" s="39"/>
      <c r="E92" s="40"/>
      <c r="F92" s="40"/>
      <c r="G92" s="40"/>
      <c r="H92" s="40"/>
      <c r="I92" s="40"/>
      <c r="J92" s="41">
        <f t="shared" si="76"/>
        <v>0</v>
      </c>
      <c r="K92" s="10"/>
      <c r="L92" s="10"/>
      <c r="M92" s="10"/>
      <c r="N92" s="11"/>
      <c r="O92" s="11"/>
      <c r="P92" s="11"/>
      <c r="Q92" s="10"/>
      <c r="R92" s="10"/>
      <c r="S92" s="10"/>
      <c r="T92" s="11"/>
      <c r="U92" s="11"/>
      <c r="V92" s="11"/>
      <c r="W92" s="10"/>
      <c r="X92" s="10"/>
      <c r="Y92" s="10"/>
      <c r="Z92" s="11"/>
      <c r="AA92" s="11"/>
      <c r="AB92" s="11"/>
      <c r="AC92" s="10"/>
      <c r="AD92" s="10"/>
      <c r="AE92" s="10"/>
      <c r="AF92" s="11"/>
      <c r="AG92" s="11"/>
      <c r="AH92" s="11"/>
      <c r="AI92" s="10"/>
      <c r="AJ92" s="10"/>
      <c r="AK92" s="10"/>
      <c r="AL92" s="11"/>
      <c r="AM92" s="11"/>
      <c r="AN92" s="11"/>
      <c r="AO92" s="10"/>
      <c r="AP92" s="10"/>
      <c r="AQ92" s="10"/>
      <c r="AR92" s="11"/>
      <c r="AS92" s="11"/>
      <c r="AT92" s="11"/>
      <c r="AU92" s="10"/>
      <c r="AV92" s="10"/>
      <c r="AW92" s="10"/>
      <c r="AX92" s="11"/>
      <c r="AY92" s="11"/>
      <c r="AZ92" s="11"/>
      <c r="BA92" s="10"/>
      <c r="BB92" s="10"/>
      <c r="BC92" s="10"/>
      <c r="BD92" s="11"/>
      <c r="BE92" s="11"/>
      <c r="BF92" s="11"/>
      <c r="BG92" s="10"/>
      <c r="BH92" s="10"/>
      <c r="BI92" s="10"/>
      <c r="BJ92" s="11"/>
      <c r="BK92" s="11"/>
      <c r="BL92" s="11"/>
      <c r="BM92" s="10"/>
      <c r="BN92" s="10"/>
      <c r="BO92" s="10"/>
      <c r="BP92" s="11"/>
      <c r="BQ92" s="11"/>
      <c r="BR92" s="11"/>
      <c r="BS92" s="10"/>
      <c r="BT92" s="10"/>
      <c r="BU92" s="10"/>
      <c r="BV92" s="11"/>
      <c r="BW92" s="11"/>
      <c r="BX92" s="11"/>
      <c r="BY92" s="10"/>
      <c r="BZ92" s="10"/>
      <c r="CA92" s="10"/>
      <c r="CB92" s="11"/>
      <c r="CC92" s="11"/>
      <c r="CD92" s="11"/>
      <c r="ED92" s="221">
        <f t="shared" si="77"/>
        <v>0</v>
      </c>
      <c r="EG92" s="221">
        <f t="shared" si="78"/>
        <v>0</v>
      </c>
      <c r="EJ92" s="221">
        <f t="shared" si="79"/>
        <v>0</v>
      </c>
      <c r="EM92" s="221">
        <f t="shared" si="80"/>
        <v>0</v>
      </c>
      <c r="EP92" s="221">
        <f t="shared" si="81"/>
        <v>0</v>
      </c>
      <c r="ES92" s="221">
        <f t="shared" si="82"/>
        <v>0</v>
      </c>
      <c r="EV92" s="221">
        <f t="shared" si="83"/>
        <v>0</v>
      </c>
      <c r="EY92" s="221">
        <f t="shared" si="84"/>
        <v>0</v>
      </c>
      <c r="FB92" s="221">
        <f t="shared" si="85"/>
        <v>0</v>
      </c>
      <c r="FE92" s="221">
        <f t="shared" si="86"/>
        <v>0</v>
      </c>
      <c r="FH92" s="221">
        <f t="shared" si="87"/>
        <v>0</v>
      </c>
      <c r="FK92" s="221">
        <f t="shared" si="88"/>
        <v>0</v>
      </c>
      <c r="FN92" s="221">
        <f t="shared" si="89"/>
        <v>0</v>
      </c>
      <c r="FQ92" s="221">
        <f t="shared" si="90"/>
        <v>0</v>
      </c>
      <c r="FT92" s="221">
        <f t="shared" si="91"/>
        <v>0</v>
      </c>
      <c r="FW92" s="221">
        <f t="shared" si="92"/>
        <v>0</v>
      </c>
      <c r="FZ92" s="221">
        <f t="shared" si="93"/>
        <v>0</v>
      </c>
      <c r="GC92" s="221">
        <f t="shared" si="94"/>
        <v>0</v>
      </c>
      <c r="GF92" s="221">
        <f t="shared" si="95"/>
        <v>0</v>
      </c>
      <c r="GI92" s="221">
        <f t="shared" si="96"/>
        <v>0</v>
      </c>
      <c r="GL92" s="221">
        <f t="shared" si="97"/>
        <v>0</v>
      </c>
      <c r="GO92" s="221">
        <f t="shared" si="98"/>
        <v>0</v>
      </c>
      <c r="GR92" s="221">
        <f t="shared" si="99"/>
        <v>0</v>
      </c>
      <c r="GU92" s="221">
        <f t="shared" si="100"/>
        <v>0</v>
      </c>
    </row>
    <row r="93" spans="1:203" ht="26.25">
      <c r="A93" s="43" t="s">
        <v>257</v>
      </c>
      <c r="B93" s="40"/>
      <c r="C93" s="38"/>
      <c r="D93" s="39"/>
      <c r="E93" s="40"/>
      <c r="F93" s="40"/>
      <c r="G93" s="40"/>
      <c r="H93" s="40"/>
      <c r="I93" s="40"/>
      <c r="J93" s="41">
        <f t="shared" si="76"/>
        <v>0</v>
      </c>
      <c r="K93" s="10"/>
      <c r="L93" s="10"/>
      <c r="M93" s="10"/>
      <c r="N93" s="11"/>
      <c r="O93" s="11"/>
      <c r="P93" s="11"/>
      <c r="Q93" s="10"/>
      <c r="R93" s="10"/>
      <c r="S93" s="10"/>
      <c r="T93" s="11"/>
      <c r="U93" s="11"/>
      <c r="V93" s="11"/>
      <c r="W93" s="10"/>
      <c r="X93" s="10"/>
      <c r="Y93" s="10"/>
      <c r="Z93" s="11"/>
      <c r="AA93" s="11"/>
      <c r="AB93" s="11"/>
      <c r="AC93" s="10"/>
      <c r="AD93" s="10"/>
      <c r="AE93" s="10"/>
      <c r="AF93" s="11"/>
      <c r="AG93" s="11"/>
      <c r="AH93" s="11"/>
      <c r="AI93" s="10"/>
      <c r="AJ93" s="10"/>
      <c r="AK93" s="10"/>
      <c r="AL93" s="11"/>
      <c r="AM93" s="11"/>
      <c r="AN93" s="11"/>
      <c r="AO93" s="10"/>
      <c r="AP93" s="10"/>
      <c r="AQ93" s="10"/>
      <c r="AR93" s="11"/>
      <c r="AS93" s="11"/>
      <c r="AT93" s="11"/>
      <c r="AU93" s="10"/>
      <c r="AV93" s="10"/>
      <c r="AW93" s="10"/>
      <c r="AX93" s="11"/>
      <c r="AY93" s="11"/>
      <c r="AZ93" s="11"/>
      <c r="BA93" s="10"/>
      <c r="BB93" s="10"/>
      <c r="BC93" s="10"/>
      <c r="BD93" s="11"/>
      <c r="BE93" s="11"/>
      <c r="BF93" s="11"/>
      <c r="BG93" s="10"/>
      <c r="BH93" s="10"/>
      <c r="BI93" s="10"/>
      <c r="BJ93" s="11"/>
      <c r="BK93" s="11"/>
      <c r="BL93" s="11"/>
      <c r="BM93" s="10"/>
      <c r="BN93" s="10"/>
      <c r="BO93" s="10"/>
      <c r="BP93" s="11"/>
      <c r="BQ93" s="11"/>
      <c r="BR93" s="11"/>
      <c r="BS93" s="10"/>
      <c r="BT93" s="10"/>
      <c r="BU93" s="10"/>
      <c r="BV93" s="11"/>
      <c r="BW93" s="11"/>
      <c r="BX93" s="11"/>
      <c r="BY93" s="10"/>
      <c r="BZ93" s="10"/>
      <c r="CA93" s="10"/>
      <c r="CB93" s="11"/>
      <c r="CC93" s="11"/>
      <c r="CD93" s="11"/>
      <c r="ED93" s="221">
        <f t="shared" si="77"/>
        <v>0</v>
      </c>
      <c r="EG93" s="221">
        <f t="shared" si="78"/>
        <v>0</v>
      </c>
      <c r="EJ93" s="221">
        <f t="shared" si="79"/>
        <v>0</v>
      </c>
      <c r="EM93" s="221">
        <f t="shared" si="80"/>
        <v>0</v>
      </c>
      <c r="EP93" s="221">
        <f t="shared" si="81"/>
        <v>0</v>
      </c>
      <c r="ES93" s="221">
        <f t="shared" si="82"/>
        <v>0</v>
      </c>
      <c r="EV93" s="221">
        <f t="shared" si="83"/>
        <v>0</v>
      </c>
      <c r="EY93" s="221">
        <f t="shared" si="84"/>
        <v>0</v>
      </c>
      <c r="FB93" s="221">
        <f t="shared" si="85"/>
        <v>0</v>
      </c>
      <c r="FE93" s="221">
        <f t="shared" si="86"/>
        <v>0</v>
      </c>
      <c r="FH93" s="221">
        <f t="shared" si="87"/>
        <v>0</v>
      </c>
      <c r="FK93" s="221">
        <f t="shared" si="88"/>
        <v>0</v>
      </c>
      <c r="FN93" s="221">
        <f t="shared" si="89"/>
        <v>0</v>
      </c>
      <c r="FQ93" s="221">
        <f t="shared" si="90"/>
        <v>0</v>
      </c>
      <c r="FT93" s="221">
        <f t="shared" si="91"/>
        <v>0</v>
      </c>
      <c r="FW93" s="221">
        <f t="shared" si="92"/>
        <v>0</v>
      </c>
      <c r="FZ93" s="221">
        <f t="shared" si="93"/>
        <v>0</v>
      </c>
      <c r="GC93" s="221">
        <f t="shared" si="94"/>
        <v>0</v>
      </c>
      <c r="GF93" s="221">
        <f t="shared" si="95"/>
        <v>0</v>
      </c>
      <c r="GI93" s="221">
        <f t="shared" si="96"/>
        <v>0</v>
      </c>
      <c r="GL93" s="221">
        <f t="shared" si="97"/>
        <v>0</v>
      </c>
      <c r="GO93" s="221">
        <f t="shared" si="98"/>
        <v>0</v>
      </c>
      <c r="GR93" s="221">
        <f t="shared" si="99"/>
        <v>0</v>
      </c>
      <c r="GU93" s="221">
        <f t="shared" si="100"/>
        <v>0</v>
      </c>
    </row>
    <row r="94" spans="1:203" ht="26.25">
      <c r="A94" s="43" t="s">
        <v>258</v>
      </c>
      <c r="B94" s="40"/>
      <c r="C94" s="38"/>
      <c r="D94" s="39"/>
      <c r="E94" s="40"/>
      <c r="F94" s="40"/>
      <c r="G94" s="40"/>
      <c r="H94" s="40"/>
      <c r="I94" s="40"/>
      <c r="J94" s="41">
        <f t="shared" si="76"/>
        <v>0</v>
      </c>
      <c r="K94" s="10"/>
      <c r="L94" s="10"/>
      <c r="M94" s="10"/>
      <c r="N94" s="11"/>
      <c r="O94" s="11"/>
      <c r="P94" s="11"/>
      <c r="Q94" s="10"/>
      <c r="R94" s="10"/>
      <c r="S94" s="10"/>
      <c r="T94" s="11"/>
      <c r="U94" s="11"/>
      <c r="V94" s="11"/>
      <c r="W94" s="10"/>
      <c r="X94" s="10"/>
      <c r="Y94" s="10"/>
      <c r="Z94" s="11"/>
      <c r="AA94" s="11"/>
      <c r="AB94" s="11"/>
      <c r="AC94" s="10"/>
      <c r="AD94" s="10"/>
      <c r="AE94" s="10"/>
      <c r="AF94" s="11"/>
      <c r="AG94" s="11"/>
      <c r="AH94" s="11"/>
      <c r="AI94" s="10"/>
      <c r="AJ94" s="10"/>
      <c r="AK94" s="10"/>
      <c r="AL94" s="11"/>
      <c r="AM94" s="11"/>
      <c r="AN94" s="11"/>
      <c r="AO94" s="10"/>
      <c r="AP94" s="10"/>
      <c r="AQ94" s="10"/>
      <c r="AR94" s="11"/>
      <c r="AS94" s="11"/>
      <c r="AT94" s="11"/>
      <c r="AU94" s="10"/>
      <c r="AV94" s="10"/>
      <c r="AW94" s="10"/>
      <c r="AX94" s="11"/>
      <c r="AY94" s="11"/>
      <c r="AZ94" s="11"/>
      <c r="BA94" s="10"/>
      <c r="BB94" s="10"/>
      <c r="BC94" s="10"/>
      <c r="BD94" s="11"/>
      <c r="BE94" s="11"/>
      <c r="BF94" s="11"/>
      <c r="BG94" s="10"/>
      <c r="BH94" s="10"/>
      <c r="BI94" s="10"/>
      <c r="BJ94" s="11"/>
      <c r="BK94" s="11"/>
      <c r="BL94" s="11"/>
      <c r="BM94" s="10"/>
      <c r="BN94" s="10"/>
      <c r="BO94" s="10"/>
      <c r="BP94" s="11"/>
      <c r="BQ94" s="11"/>
      <c r="BR94" s="11"/>
      <c r="BS94" s="10"/>
      <c r="BT94" s="10"/>
      <c r="BU94" s="10"/>
      <c r="BV94" s="11"/>
      <c r="BW94" s="11"/>
      <c r="BX94" s="11"/>
      <c r="BY94" s="10"/>
      <c r="BZ94" s="10"/>
      <c r="CA94" s="10"/>
      <c r="CB94" s="11"/>
      <c r="CC94" s="11"/>
      <c r="CD94" s="11"/>
      <c r="ED94" s="221">
        <f t="shared" si="77"/>
        <v>0</v>
      </c>
      <c r="EG94" s="221">
        <f t="shared" si="78"/>
        <v>0</v>
      </c>
      <c r="EJ94" s="221">
        <f t="shared" si="79"/>
        <v>0</v>
      </c>
      <c r="EM94" s="221">
        <f t="shared" si="80"/>
        <v>0</v>
      </c>
      <c r="EP94" s="221">
        <f t="shared" si="81"/>
        <v>0</v>
      </c>
      <c r="ES94" s="221">
        <f t="shared" si="82"/>
        <v>0</v>
      </c>
      <c r="EV94" s="221">
        <f t="shared" si="83"/>
        <v>0</v>
      </c>
      <c r="EY94" s="221">
        <f t="shared" si="84"/>
        <v>0</v>
      </c>
      <c r="FB94" s="221">
        <f t="shared" si="85"/>
        <v>0</v>
      </c>
      <c r="FE94" s="221">
        <f t="shared" si="86"/>
        <v>0</v>
      </c>
      <c r="FH94" s="221">
        <f t="shared" si="87"/>
        <v>0</v>
      </c>
      <c r="FK94" s="221">
        <f t="shared" si="88"/>
        <v>0</v>
      </c>
      <c r="FN94" s="221">
        <f t="shared" si="89"/>
        <v>0</v>
      </c>
      <c r="FQ94" s="221">
        <f t="shared" si="90"/>
        <v>0</v>
      </c>
      <c r="FT94" s="221">
        <f t="shared" si="91"/>
        <v>0</v>
      </c>
      <c r="FW94" s="221">
        <f t="shared" si="92"/>
        <v>0</v>
      </c>
      <c r="FZ94" s="221">
        <f t="shared" si="93"/>
        <v>0</v>
      </c>
      <c r="GC94" s="221">
        <f t="shared" si="94"/>
        <v>0</v>
      </c>
      <c r="GF94" s="221">
        <f t="shared" si="95"/>
        <v>0</v>
      </c>
      <c r="GI94" s="221">
        <f t="shared" si="96"/>
        <v>0</v>
      </c>
      <c r="GL94" s="221">
        <f t="shared" si="97"/>
        <v>0</v>
      </c>
      <c r="GO94" s="221">
        <f t="shared" si="98"/>
        <v>0</v>
      </c>
      <c r="GR94" s="221">
        <f t="shared" si="99"/>
        <v>0</v>
      </c>
      <c r="GU94" s="221">
        <f t="shared" si="100"/>
        <v>0</v>
      </c>
    </row>
    <row r="95" spans="1:203" ht="26.25">
      <c r="A95" s="43" t="s">
        <v>259</v>
      </c>
      <c r="B95" s="40"/>
      <c r="C95" s="38"/>
      <c r="D95" s="39"/>
      <c r="E95" s="40"/>
      <c r="F95" s="40"/>
      <c r="G95" s="40"/>
      <c r="H95" s="40"/>
      <c r="I95" s="40"/>
      <c r="J95" s="41">
        <f t="shared" si="76"/>
        <v>0</v>
      </c>
      <c r="K95" s="10"/>
      <c r="L95" s="10"/>
      <c r="M95" s="10"/>
      <c r="N95" s="11"/>
      <c r="O95" s="11"/>
      <c r="P95" s="11"/>
      <c r="Q95" s="10"/>
      <c r="R95" s="10"/>
      <c r="S95" s="10"/>
      <c r="T95" s="11"/>
      <c r="U95" s="11"/>
      <c r="V95" s="11"/>
      <c r="W95" s="10"/>
      <c r="X95" s="10"/>
      <c r="Y95" s="10"/>
      <c r="Z95" s="11"/>
      <c r="AA95" s="11"/>
      <c r="AB95" s="11"/>
      <c r="AC95" s="10"/>
      <c r="AD95" s="10"/>
      <c r="AE95" s="10"/>
      <c r="AF95" s="11"/>
      <c r="AG95" s="11"/>
      <c r="AH95" s="11"/>
      <c r="AI95" s="10"/>
      <c r="AJ95" s="10"/>
      <c r="AK95" s="10"/>
      <c r="AL95" s="11"/>
      <c r="AM95" s="11"/>
      <c r="AN95" s="11"/>
      <c r="AO95" s="10"/>
      <c r="AP95" s="10"/>
      <c r="AQ95" s="10"/>
      <c r="AR95" s="11"/>
      <c r="AS95" s="11"/>
      <c r="AT95" s="11"/>
      <c r="AU95" s="10"/>
      <c r="AV95" s="10"/>
      <c r="AW95" s="10"/>
      <c r="AX95" s="11"/>
      <c r="AY95" s="11"/>
      <c r="AZ95" s="11"/>
      <c r="BA95" s="10"/>
      <c r="BB95" s="10"/>
      <c r="BC95" s="10"/>
      <c r="BD95" s="11"/>
      <c r="BE95" s="11"/>
      <c r="BF95" s="11"/>
      <c r="BG95" s="10"/>
      <c r="BH95" s="10"/>
      <c r="BI95" s="10"/>
      <c r="BJ95" s="11"/>
      <c r="BK95" s="11"/>
      <c r="BL95" s="11"/>
      <c r="BM95" s="10"/>
      <c r="BN95" s="10"/>
      <c r="BO95" s="10"/>
      <c r="BP95" s="11"/>
      <c r="BQ95" s="11"/>
      <c r="BR95" s="11"/>
      <c r="BS95" s="10"/>
      <c r="BT95" s="10"/>
      <c r="BU95" s="10"/>
      <c r="BV95" s="11"/>
      <c r="BW95" s="11"/>
      <c r="BX95" s="11"/>
      <c r="BY95" s="10"/>
      <c r="BZ95" s="10"/>
      <c r="CA95" s="10"/>
      <c r="CB95" s="11"/>
      <c r="CC95" s="11"/>
      <c r="CD95" s="11"/>
      <c r="ED95" s="221">
        <f t="shared" si="77"/>
        <v>0</v>
      </c>
      <c r="EG95" s="221">
        <f t="shared" si="78"/>
        <v>0</v>
      </c>
      <c r="EJ95" s="221">
        <f t="shared" si="79"/>
        <v>0</v>
      </c>
      <c r="EM95" s="221">
        <f t="shared" si="80"/>
        <v>0</v>
      </c>
      <c r="EP95" s="221">
        <f t="shared" si="81"/>
        <v>0</v>
      </c>
      <c r="ES95" s="221">
        <f t="shared" si="82"/>
        <v>0</v>
      </c>
      <c r="EV95" s="221">
        <f t="shared" si="83"/>
        <v>0</v>
      </c>
      <c r="EY95" s="221">
        <f t="shared" si="84"/>
        <v>0</v>
      </c>
      <c r="FB95" s="221">
        <f t="shared" si="85"/>
        <v>0</v>
      </c>
      <c r="FE95" s="221">
        <f t="shared" si="86"/>
        <v>0</v>
      </c>
      <c r="FH95" s="221">
        <f t="shared" si="87"/>
        <v>0</v>
      </c>
      <c r="FK95" s="221">
        <f t="shared" si="88"/>
        <v>0</v>
      </c>
      <c r="FN95" s="221">
        <f t="shared" si="89"/>
        <v>0</v>
      </c>
      <c r="FQ95" s="221">
        <f t="shared" si="90"/>
        <v>0</v>
      </c>
      <c r="FT95" s="221">
        <f t="shared" si="91"/>
        <v>0</v>
      </c>
      <c r="FW95" s="221">
        <f t="shared" si="92"/>
        <v>0</v>
      </c>
      <c r="FZ95" s="221">
        <f t="shared" si="93"/>
        <v>0</v>
      </c>
      <c r="GC95" s="221">
        <f t="shared" si="94"/>
        <v>0</v>
      </c>
      <c r="GF95" s="221">
        <f t="shared" si="95"/>
        <v>0</v>
      </c>
      <c r="GI95" s="221">
        <f t="shared" si="96"/>
        <v>0</v>
      </c>
      <c r="GL95" s="221">
        <f t="shared" si="97"/>
        <v>0</v>
      </c>
      <c r="GO95" s="221">
        <f t="shared" si="98"/>
        <v>0</v>
      </c>
      <c r="GR95" s="221">
        <f t="shared" si="99"/>
        <v>0</v>
      </c>
      <c r="GU95" s="221">
        <f t="shared" si="100"/>
        <v>0</v>
      </c>
    </row>
    <row r="96" spans="1:203" ht="26.25">
      <c r="A96" s="43" t="s">
        <v>260</v>
      </c>
      <c r="B96" s="40"/>
      <c r="C96" s="38"/>
      <c r="D96" s="39"/>
      <c r="E96" s="40"/>
      <c r="F96" s="40"/>
      <c r="G96" s="40"/>
      <c r="H96" s="40"/>
      <c r="I96" s="40"/>
      <c r="J96" s="41">
        <f t="shared" si="76"/>
        <v>0</v>
      </c>
      <c r="K96" s="10"/>
      <c r="L96" s="10"/>
      <c r="M96" s="10"/>
      <c r="N96" s="11"/>
      <c r="O96" s="11"/>
      <c r="P96" s="11"/>
      <c r="Q96" s="10"/>
      <c r="R96" s="10"/>
      <c r="S96" s="10"/>
      <c r="T96" s="11"/>
      <c r="U96" s="11"/>
      <c r="V96" s="11"/>
      <c r="W96" s="10"/>
      <c r="X96" s="10"/>
      <c r="Y96" s="10"/>
      <c r="Z96" s="11"/>
      <c r="AA96" s="11"/>
      <c r="AB96" s="11"/>
      <c r="AC96" s="10"/>
      <c r="AD96" s="10"/>
      <c r="AE96" s="10"/>
      <c r="AF96" s="11"/>
      <c r="AG96" s="11"/>
      <c r="AH96" s="11"/>
      <c r="AI96" s="10"/>
      <c r="AJ96" s="10"/>
      <c r="AK96" s="10"/>
      <c r="AL96" s="11"/>
      <c r="AM96" s="11"/>
      <c r="AN96" s="11"/>
      <c r="AO96" s="10"/>
      <c r="AP96" s="10"/>
      <c r="AQ96" s="10"/>
      <c r="AR96" s="11"/>
      <c r="AS96" s="11"/>
      <c r="AT96" s="11"/>
      <c r="AU96" s="10"/>
      <c r="AV96" s="10"/>
      <c r="AW96" s="10"/>
      <c r="AX96" s="11"/>
      <c r="AY96" s="11"/>
      <c r="AZ96" s="11"/>
      <c r="BA96" s="10"/>
      <c r="BB96" s="10"/>
      <c r="BC96" s="10"/>
      <c r="BD96" s="11"/>
      <c r="BE96" s="11"/>
      <c r="BF96" s="11"/>
      <c r="BG96" s="10"/>
      <c r="BH96" s="10"/>
      <c r="BI96" s="10"/>
      <c r="BJ96" s="11"/>
      <c r="BK96" s="11"/>
      <c r="BL96" s="11"/>
      <c r="BM96" s="10"/>
      <c r="BN96" s="10"/>
      <c r="BO96" s="10"/>
      <c r="BP96" s="11"/>
      <c r="BQ96" s="11"/>
      <c r="BR96" s="11"/>
      <c r="BS96" s="10"/>
      <c r="BT96" s="10"/>
      <c r="BU96" s="10"/>
      <c r="BV96" s="11"/>
      <c r="BW96" s="11"/>
      <c r="BX96" s="11"/>
      <c r="BY96" s="10"/>
      <c r="BZ96" s="10"/>
      <c r="CA96" s="10"/>
      <c r="CB96" s="11"/>
      <c r="CC96" s="11"/>
      <c r="CD96" s="11"/>
      <c r="ED96" s="221">
        <f t="shared" si="77"/>
        <v>0</v>
      </c>
      <c r="EG96" s="221">
        <f t="shared" si="78"/>
        <v>0</v>
      </c>
      <c r="EJ96" s="221">
        <f t="shared" si="79"/>
        <v>0</v>
      </c>
      <c r="EM96" s="221">
        <f t="shared" si="80"/>
        <v>0</v>
      </c>
      <c r="EP96" s="221">
        <f t="shared" si="81"/>
        <v>0</v>
      </c>
      <c r="ES96" s="221">
        <f t="shared" si="82"/>
        <v>0</v>
      </c>
      <c r="EV96" s="221">
        <f t="shared" si="83"/>
        <v>0</v>
      </c>
      <c r="EY96" s="221">
        <f t="shared" si="84"/>
        <v>0</v>
      </c>
      <c r="FB96" s="221">
        <f t="shared" si="85"/>
        <v>0</v>
      </c>
      <c r="FE96" s="221">
        <f t="shared" si="86"/>
        <v>0</v>
      </c>
      <c r="FH96" s="221">
        <f t="shared" si="87"/>
        <v>0</v>
      </c>
      <c r="FK96" s="221">
        <f t="shared" si="88"/>
        <v>0</v>
      </c>
      <c r="FN96" s="221">
        <f t="shared" si="89"/>
        <v>0</v>
      </c>
      <c r="FQ96" s="221">
        <f t="shared" si="90"/>
        <v>0</v>
      </c>
      <c r="FT96" s="221">
        <f t="shared" si="91"/>
        <v>0</v>
      </c>
      <c r="FW96" s="221">
        <f t="shared" si="92"/>
        <v>0</v>
      </c>
      <c r="FZ96" s="221">
        <f t="shared" si="93"/>
        <v>0</v>
      </c>
      <c r="GC96" s="221">
        <f t="shared" si="94"/>
        <v>0</v>
      </c>
      <c r="GF96" s="221">
        <f t="shared" si="95"/>
        <v>0</v>
      </c>
      <c r="GI96" s="221">
        <f t="shared" si="96"/>
        <v>0</v>
      </c>
      <c r="GL96" s="221">
        <f t="shared" si="97"/>
        <v>0</v>
      </c>
      <c r="GO96" s="221">
        <f t="shared" si="98"/>
        <v>0</v>
      </c>
      <c r="GR96" s="221">
        <f t="shared" si="99"/>
        <v>0</v>
      </c>
      <c r="GU96" s="221">
        <f t="shared" si="100"/>
        <v>0</v>
      </c>
    </row>
    <row r="97" spans="1:203" ht="26.25">
      <c r="A97" s="43" t="s">
        <v>261</v>
      </c>
      <c r="B97" s="40"/>
      <c r="C97" s="38"/>
      <c r="D97" s="39"/>
      <c r="E97" s="40"/>
      <c r="F97" s="40"/>
      <c r="G97" s="40"/>
      <c r="H97" s="40"/>
      <c r="I97" s="40"/>
      <c r="J97" s="41">
        <f t="shared" si="76"/>
        <v>0</v>
      </c>
      <c r="K97" s="10"/>
      <c r="L97" s="10"/>
      <c r="M97" s="10"/>
      <c r="N97" s="11"/>
      <c r="O97" s="11"/>
      <c r="P97" s="11"/>
      <c r="Q97" s="10"/>
      <c r="R97" s="10"/>
      <c r="S97" s="10"/>
      <c r="T97" s="11"/>
      <c r="U97" s="11"/>
      <c r="V97" s="11"/>
      <c r="W97" s="10"/>
      <c r="X97" s="10"/>
      <c r="Y97" s="10"/>
      <c r="Z97" s="11"/>
      <c r="AA97" s="11"/>
      <c r="AB97" s="11"/>
      <c r="AC97" s="10"/>
      <c r="AD97" s="10"/>
      <c r="AE97" s="10"/>
      <c r="AF97" s="11"/>
      <c r="AG97" s="11"/>
      <c r="AH97" s="11"/>
      <c r="AI97" s="10"/>
      <c r="AJ97" s="10"/>
      <c r="AK97" s="10"/>
      <c r="AL97" s="11"/>
      <c r="AM97" s="11"/>
      <c r="AN97" s="11"/>
      <c r="AO97" s="10"/>
      <c r="AP97" s="10"/>
      <c r="AQ97" s="10"/>
      <c r="AR97" s="11"/>
      <c r="AS97" s="11"/>
      <c r="AT97" s="11"/>
      <c r="AU97" s="10"/>
      <c r="AV97" s="10"/>
      <c r="AW97" s="10"/>
      <c r="AX97" s="11"/>
      <c r="AY97" s="11"/>
      <c r="AZ97" s="11"/>
      <c r="BA97" s="10"/>
      <c r="BB97" s="10"/>
      <c r="BC97" s="10"/>
      <c r="BD97" s="11"/>
      <c r="BE97" s="11"/>
      <c r="BF97" s="11"/>
      <c r="BG97" s="10"/>
      <c r="BH97" s="10"/>
      <c r="BI97" s="10"/>
      <c r="BJ97" s="11"/>
      <c r="BK97" s="11"/>
      <c r="BL97" s="11"/>
      <c r="BM97" s="10"/>
      <c r="BN97" s="10"/>
      <c r="BO97" s="10"/>
      <c r="BP97" s="11"/>
      <c r="BQ97" s="11"/>
      <c r="BR97" s="11"/>
      <c r="BS97" s="10"/>
      <c r="BT97" s="10"/>
      <c r="BU97" s="10"/>
      <c r="BV97" s="11"/>
      <c r="BW97" s="11"/>
      <c r="BX97" s="11"/>
      <c r="BY97" s="10"/>
      <c r="BZ97" s="10"/>
      <c r="CA97" s="10"/>
      <c r="CB97" s="11"/>
      <c r="CC97" s="11"/>
      <c r="CD97" s="11"/>
      <c r="ED97" s="221">
        <f t="shared" si="77"/>
        <v>0</v>
      </c>
      <c r="EG97" s="221">
        <f t="shared" si="78"/>
        <v>0</v>
      </c>
      <c r="EJ97" s="221">
        <f t="shared" si="79"/>
        <v>0</v>
      </c>
      <c r="EM97" s="221">
        <f t="shared" si="80"/>
        <v>0</v>
      </c>
      <c r="EP97" s="221">
        <f t="shared" si="81"/>
        <v>0</v>
      </c>
      <c r="ES97" s="221">
        <f t="shared" si="82"/>
        <v>0</v>
      </c>
      <c r="EV97" s="221">
        <f t="shared" si="83"/>
        <v>0</v>
      </c>
      <c r="EY97" s="221">
        <f t="shared" si="84"/>
        <v>0</v>
      </c>
      <c r="FB97" s="221">
        <f t="shared" si="85"/>
        <v>0</v>
      </c>
      <c r="FE97" s="221">
        <f t="shared" si="86"/>
        <v>0</v>
      </c>
      <c r="FH97" s="221">
        <f t="shared" si="87"/>
        <v>0</v>
      </c>
      <c r="FK97" s="221">
        <f t="shared" si="88"/>
        <v>0</v>
      </c>
      <c r="FN97" s="221">
        <f t="shared" si="89"/>
        <v>0</v>
      </c>
      <c r="FQ97" s="221">
        <f t="shared" si="90"/>
        <v>0</v>
      </c>
      <c r="FT97" s="221">
        <f t="shared" si="91"/>
        <v>0</v>
      </c>
      <c r="FW97" s="221">
        <f t="shared" si="92"/>
        <v>0</v>
      </c>
      <c r="FZ97" s="221">
        <f t="shared" si="93"/>
        <v>0</v>
      </c>
      <c r="GC97" s="221">
        <f t="shared" si="94"/>
        <v>0</v>
      </c>
      <c r="GF97" s="221">
        <f t="shared" si="95"/>
        <v>0</v>
      </c>
      <c r="GI97" s="221">
        <f t="shared" si="96"/>
        <v>0</v>
      </c>
      <c r="GL97" s="221">
        <f t="shared" si="97"/>
        <v>0</v>
      </c>
      <c r="GO97" s="221">
        <f t="shared" si="98"/>
        <v>0</v>
      </c>
      <c r="GR97" s="221">
        <f t="shared" si="99"/>
        <v>0</v>
      </c>
      <c r="GU97" s="221">
        <f t="shared" si="100"/>
        <v>0</v>
      </c>
    </row>
    <row r="98" spans="1:203" ht="26.25">
      <c r="A98" s="43" t="s">
        <v>262</v>
      </c>
      <c r="B98" s="40"/>
      <c r="C98" s="38"/>
      <c r="D98" s="39"/>
      <c r="E98" s="40"/>
      <c r="F98" s="40"/>
      <c r="G98" s="40"/>
      <c r="H98" s="40"/>
      <c r="I98" s="40"/>
      <c r="J98" s="41">
        <f t="shared" si="76"/>
        <v>0</v>
      </c>
      <c r="K98" s="10"/>
      <c r="L98" s="10"/>
      <c r="M98" s="10"/>
      <c r="N98" s="11"/>
      <c r="O98" s="11"/>
      <c r="P98" s="11"/>
      <c r="Q98" s="10"/>
      <c r="R98" s="10"/>
      <c r="S98" s="10"/>
      <c r="T98" s="11"/>
      <c r="U98" s="11"/>
      <c r="V98" s="11"/>
      <c r="W98" s="10"/>
      <c r="X98" s="10"/>
      <c r="Y98" s="10"/>
      <c r="Z98" s="11"/>
      <c r="AA98" s="11"/>
      <c r="AB98" s="11"/>
      <c r="AC98" s="10"/>
      <c r="AD98" s="10"/>
      <c r="AE98" s="10"/>
      <c r="AF98" s="11"/>
      <c r="AG98" s="11"/>
      <c r="AH98" s="11"/>
      <c r="AI98" s="10"/>
      <c r="AJ98" s="10"/>
      <c r="AK98" s="10"/>
      <c r="AL98" s="11"/>
      <c r="AM98" s="11"/>
      <c r="AN98" s="11"/>
      <c r="AO98" s="10"/>
      <c r="AP98" s="10"/>
      <c r="AQ98" s="10"/>
      <c r="AR98" s="11"/>
      <c r="AS98" s="11"/>
      <c r="AT98" s="11"/>
      <c r="AU98" s="10"/>
      <c r="AV98" s="10"/>
      <c r="AW98" s="10"/>
      <c r="AX98" s="11"/>
      <c r="AY98" s="11"/>
      <c r="AZ98" s="11"/>
      <c r="BA98" s="10"/>
      <c r="BB98" s="10"/>
      <c r="BC98" s="10"/>
      <c r="BD98" s="11"/>
      <c r="BE98" s="11"/>
      <c r="BF98" s="11"/>
      <c r="BG98" s="10"/>
      <c r="BH98" s="10"/>
      <c r="BI98" s="10"/>
      <c r="BJ98" s="11"/>
      <c r="BK98" s="11"/>
      <c r="BL98" s="11"/>
      <c r="BM98" s="10"/>
      <c r="BN98" s="10"/>
      <c r="BO98" s="10"/>
      <c r="BP98" s="11"/>
      <c r="BQ98" s="11"/>
      <c r="BR98" s="11"/>
      <c r="BS98" s="10"/>
      <c r="BT98" s="10"/>
      <c r="BU98" s="10"/>
      <c r="BV98" s="11"/>
      <c r="BW98" s="11"/>
      <c r="BX98" s="11"/>
      <c r="BY98" s="10"/>
      <c r="BZ98" s="10"/>
      <c r="CA98" s="10"/>
      <c r="CB98" s="11"/>
      <c r="CC98" s="11"/>
      <c r="CD98" s="11"/>
      <c r="ED98" s="221">
        <f t="shared" si="77"/>
        <v>0</v>
      </c>
      <c r="EG98" s="221">
        <f t="shared" si="78"/>
        <v>0</v>
      </c>
      <c r="EJ98" s="221">
        <f t="shared" si="79"/>
        <v>0</v>
      </c>
      <c r="EM98" s="221">
        <f t="shared" si="80"/>
        <v>0</v>
      </c>
      <c r="EP98" s="221">
        <f t="shared" si="81"/>
        <v>0</v>
      </c>
      <c r="ES98" s="221">
        <f t="shared" si="82"/>
        <v>0</v>
      </c>
      <c r="EV98" s="221">
        <f t="shared" si="83"/>
        <v>0</v>
      </c>
      <c r="EY98" s="221">
        <f t="shared" si="84"/>
        <v>0</v>
      </c>
      <c r="FB98" s="221">
        <f t="shared" si="85"/>
        <v>0</v>
      </c>
      <c r="FE98" s="221">
        <f t="shared" si="86"/>
        <v>0</v>
      </c>
      <c r="FH98" s="221">
        <f t="shared" si="87"/>
        <v>0</v>
      </c>
      <c r="FK98" s="221">
        <f t="shared" si="88"/>
        <v>0</v>
      </c>
      <c r="FN98" s="221">
        <f t="shared" si="89"/>
        <v>0</v>
      </c>
      <c r="FQ98" s="221">
        <f t="shared" si="90"/>
        <v>0</v>
      </c>
      <c r="FT98" s="221">
        <f t="shared" si="91"/>
        <v>0</v>
      </c>
      <c r="FW98" s="221">
        <f t="shared" si="92"/>
        <v>0</v>
      </c>
      <c r="FZ98" s="221">
        <f t="shared" si="93"/>
        <v>0</v>
      </c>
      <c r="GC98" s="221">
        <f t="shared" si="94"/>
        <v>0</v>
      </c>
      <c r="GF98" s="221">
        <f t="shared" si="95"/>
        <v>0</v>
      </c>
      <c r="GI98" s="221">
        <f t="shared" si="96"/>
        <v>0</v>
      </c>
      <c r="GL98" s="221">
        <f t="shared" si="97"/>
        <v>0</v>
      </c>
      <c r="GO98" s="221">
        <f t="shared" si="98"/>
        <v>0</v>
      </c>
      <c r="GR98" s="221">
        <f t="shared" si="99"/>
        <v>0</v>
      </c>
      <c r="GU98" s="221">
        <f t="shared" si="100"/>
        <v>0</v>
      </c>
    </row>
    <row r="99" spans="1:203" ht="26.25">
      <c r="A99" s="43" t="s">
        <v>263</v>
      </c>
      <c r="B99" s="40"/>
      <c r="C99" s="38"/>
      <c r="D99" s="39"/>
      <c r="E99" s="40"/>
      <c r="F99" s="40"/>
      <c r="G99" s="40"/>
      <c r="H99" s="40"/>
      <c r="I99" s="40"/>
      <c r="J99" s="41">
        <f t="shared" si="76"/>
        <v>0</v>
      </c>
      <c r="K99" s="10"/>
      <c r="L99" s="10"/>
      <c r="M99" s="10"/>
      <c r="N99" s="11"/>
      <c r="O99" s="11"/>
      <c r="P99" s="11"/>
      <c r="Q99" s="10"/>
      <c r="R99" s="10"/>
      <c r="S99" s="10"/>
      <c r="T99" s="11"/>
      <c r="U99" s="11"/>
      <c r="V99" s="11"/>
      <c r="W99" s="10"/>
      <c r="X99" s="10"/>
      <c r="Y99" s="10"/>
      <c r="Z99" s="11"/>
      <c r="AA99" s="11"/>
      <c r="AB99" s="11"/>
      <c r="AC99" s="10"/>
      <c r="AD99" s="10"/>
      <c r="AE99" s="10"/>
      <c r="AF99" s="11"/>
      <c r="AG99" s="11"/>
      <c r="AH99" s="11"/>
      <c r="AI99" s="10"/>
      <c r="AJ99" s="10"/>
      <c r="AK99" s="10"/>
      <c r="AL99" s="11"/>
      <c r="AM99" s="11"/>
      <c r="AN99" s="11"/>
      <c r="AO99" s="10"/>
      <c r="AP99" s="10"/>
      <c r="AQ99" s="10"/>
      <c r="AR99" s="11"/>
      <c r="AS99" s="11"/>
      <c r="AT99" s="11"/>
      <c r="AU99" s="10"/>
      <c r="AV99" s="10"/>
      <c r="AW99" s="10"/>
      <c r="AX99" s="11"/>
      <c r="AY99" s="11"/>
      <c r="AZ99" s="11"/>
      <c r="BA99" s="10"/>
      <c r="BB99" s="10"/>
      <c r="BC99" s="10"/>
      <c r="BD99" s="11"/>
      <c r="BE99" s="11"/>
      <c r="BF99" s="11"/>
      <c r="BG99" s="10"/>
      <c r="BH99" s="10"/>
      <c r="BI99" s="10"/>
      <c r="BJ99" s="11"/>
      <c r="BK99" s="11"/>
      <c r="BL99" s="11"/>
      <c r="BM99" s="10"/>
      <c r="BN99" s="10"/>
      <c r="BO99" s="10"/>
      <c r="BP99" s="11"/>
      <c r="BQ99" s="11"/>
      <c r="BR99" s="11"/>
      <c r="BS99" s="10"/>
      <c r="BT99" s="10"/>
      <c r="BU99" s="10"/>
      <c r="BV99" s="11"/>
      <c r="BW99" s="11"/>
      <c r="BX99" s="11"/>
      <c r="BY99" s="10"/>
      <c r="BZ99" s="10"/>
      <c r="CA99" s="10"/>
      <c r="CB99" s="11"/>
      <c r="CC99" s="11"/>
      <c r="CD99" s="11"/>
      <c r="ED99" s="221">
        <f t="shared" si="77"/>
        <v>0</v>
      </c>
      <c r="EG99" s="221">
        <f t="shared" si="78"/>
        <v>0</v>
      </c>
      <c r="EJ99" s="221">
        <f t="shared" si="79"/>
        <v>0</v>
      </c>
      <c r="EM99" s="221">
        <f t="shared" si="80"/>
        <v>0</v>
      </c>
      <c r="EP99" s="221">
        <f t="shared" si="81"/>
        <v>0</v>
      </c>
      <c r="ES99" s="221">
        <f t="shared" si="82"/>
        <v>0</v>
      </c>
      <c r="EV99" s="221">
        <f t="shared" si="83"/>
        <v>0</v>
      </c>
      <c r="EY99" s="221">
        <f t="shared" si="84"/>
        <v>0</v>
      </c>
      <c r="FB99" s="221">
        <f t="shared" si="85"/>
        <v>0</v>
      </c>
      <c r="FE99" s="221">
        <f t="shared" si="86"/>
        <v>0</v>
      </c>
      <c r="FH99" s="221">
        <f t="shared" si="87"/>
        <v>0</v>
      </c>
      <c r="FK99" s="221">
        <f t="shared" si="88"/>
        <v>0</v>
      </c>
      <c r="FN99" s="221">
        <f t="shared" si="89"/>
        <v>0</v>
      </c>
      <c r="FQ99" s="221">
        <f t="shared" si="90"/>
        <v>0</v>
      </c>
      <c r="FT99" s="221">
        <f t="shared" si="91"/>
        <v>0</v>
      </c>
      <c r="FW99" s="221">
        <f t="shared" si="92"/>
        <v>0</v>
      </c>
      <c r="FZ99" s="221">
        <f t="shared" si="93"/>
        <v>0</v>
      </c>
      <c r="GC99" s="221">
        <f t="shared" si="94"/>
        <v>0</v>
      </c>
      <c r="GF99" s="221">
        <f t="shared" si="95"/>
        <v>0</v>
      </c>
      <c r="GI99" s="221">
        <f t="shared" si="96"/>
        <v>0</v>
      </c>
      <c r="GL99" s="221">
        <f t="shared" si="97"/>
        <v>0</v>
      </c>
      <c r="GO99" s="221">
        <f t="shared" si="98"/>
        <v>0</v>
      </c>
      <c r="GR99" s="221">
        <f t="shared" si="99"/>
        <v>0</v>
      </c>
      <c r="GU99" s="221">
        <f t="shared" si="100"/>
        <v>0</v>
      </c>
    </row>
    <row r="100" spans="1:203" ht="26.25">
      <c r="A100" s="43" t="s">
        <v>264</v>
      </c>
      <c r="B100" s="40"/>
      <c r="C100" s="38"/>
      <c r="D100" s="39"/>
      <c r="E100" s="40"/>
      <c r="F100" s="40"/>
      <c r="G100" s="40"/>
      <c r="H100" s="40"/>
      <c r="I100" s="40"/>
      <c r="J100" s="41">
        <f t="shared" si="76"/>
        <v>0</v>
      </c>
      <c r="K100" s="10"/>
      <c r="L100" s="10"/>
      <c r="M100" s="10"/>
      <c r="N100" s="11"/>
      <c r="O100" s="11"/>
      <c r="P100" s="11"/>
      <c r="Q100" s="10"/>
      <c r="R100" s="10"/>
      <c r="S100" s="10"/>
      <c r="T100" s="11"/>
      <c r="U100" s="11"/>
      <c r="V100" s="11"/>
      <c r="W100" s="10"/>
      <c r="X100" s="10"/>
      <c r="Y100" s="10"/>
      <c r="Z100" s="11"/>
      <c r="AA100" s="11"/>
      <c r="AB100" s="11"/>
      <c r="AC100" s="10"/>
      <c r="AD100" s="10"/>
      <c r="AE100" s="10"/>
      <c r="AF100" s="11"/>
      <c r="AG100" s="11"/>
      <c r="AH100" s="11"/>
      <c r="AI100" s="10"/>
      <c r="AJ100" s="10"/>
      <c r="AK100" s="10"/>
      <c r="AL100" s="11"/>
      <c r="AM100" s="11"/>
      <c r="AN100" s="11"/>
      <c r="AO100" s="10"/>
      <c r="AP100" s="10"/>
      <c r="AQ100" s="10"/>
      <c r="AR100" s="11"/>
      <c r="AS100" s="11"/>
      <c r="AT100" s="11"/>
      <c r="AU100" s="10"/>
      <c r="AV100" s="10"/>
      <c r="AW100" s="10"/>
      <c r="AX100" s="11"/>
      <c r="AY100" s="11"/>
      <c r="AZ100" s="11"/>
      <c r="BA100" s="10"/>
      <c r="BB100" s="10"/>
      <c r="BC100" s="10"/>
      <c r="BD100" s="11"/>
      <c r="BE100" s="11"/>
      <c r="BF100" s="11"/>
      <c r="BG100" s="10"/>
      <c r="BH100" s="10"/>
      <c r="BI100" s="10"/>
      <c r="BJ100" s="11"/>
      <c r="BK100" s="11"/>
      <c r="BL100" s="11"/>
      <c r="BM100" s="10"/>
      <c r="BN100" s="10"/>
      <c r="BO100" s="10"/>
      <c r="BP100" s="11"/>
      <c r="BQ100" s="11"/>
      <c r="BR100" s="11"/>
      <c r="BS100" s="10"/>
      <c r="BT100" s="10"/>
      <c r="BU100" s="10"/>
      <c r="BV100" s="11"/>
      <c r="BW100" s="11"/>
      <c r="BX100" s="11"/>
      <c r="BY100" s="10"/>
      <c r="BZ100" s="10"/>
      <c r="CA100" s="10"/>
      <c r="CB100" s="11"/>
      <c r="CC100" s="11"/>
      <c r="CD100" s="11"/>
      <c r="ED100" s="221">
        <f t="shared" si="77"/>
        <v>0</v>
      </c>
      <c r="EG100" s="221">
        <f t="shared" si="78"/>
        <v>0</v>
      </c>
      <c r="EJ100" s="221">
        <f t="shared" si="79"/>
        <v>0</v>
      </c>
      <c r="EM100" s="221">
        <f t="shared" si="80"/>
        <v>0</v>
      </c>
      <c r="EP100" s="221">
        <f t="shared" si="81"/>
        <v>0</v>
      </c>
      <c r="ES100" s="221">
        <f t="shared" si="82"/>
        <v>0</v>
      </c>
      <c r="EV100" s="221">
        <f t="shared" si="83"/>
        <v>0</v>
      </c>
      <c r="EY100" s="221">
        <f t="shared" si="84"/>
        <v>0</v>
      </c>
      <c r="FB100" s="221">
        <f t="shared" si="85"/>
        <v>0</v>
      </c>
      <c r="FE100" s="221">
        <f t="shared" si="86"/>
        <v>0</v>
      </c>
      <c r="FH100" s="221">
        <f t="shared" si="87"/>
        <v>0</v>
      </c>
      <c r="FK100" s="221">
        <f t="shared" si="88"/>
        <v>0</v>
      </c>
      <c r="FN100" s="221">
        <f t="shared" si="89"/>
        <v>0</v>
      </c>
      <c r="FQ100" s="221">
        <f t="shared" si="90"/>
        <v>0</v>
      </c>
      <c r="FT100" s="221">
        <f t="shared" si="91"/>
        <v>0</v>
      </c>
      <c r="FW100" s="221">
        <f t="shared" si="92"/>
        <v>0</v>
      </c>
      <c r="FZ100" s="221">
        <f t="shared" si="93"/>
        <v>0</v>
      </c>
      <c r="GC100" s="221">
        <f t="shared" si="94"/>
        <v>0</v>
      </c>
      <c r="GF100" s="221">
        <f t="shared" si="95"/>
        <v>0</v>
      </c>
      <c r="GI100" s="221">
        <f t="shared" si="96"/>
        <v>0</v>
      </c>
      <c r="GL100" s="221">
        <f t="shared" si="97"/>
        <v>0</v>
      </c>
      <c r="GO100" s="221">
        <f t="shared" si="98"/>
        <v>0</v>
      </c>
      <c r="GR100" s="221">
        <f t="shared" si="99"/>
        <v>0</v>
      </c>
      <c r="GU100" s="221">
        <f t="shared" si="100"/>
        <v>0</v>
      </c>
    </row>
    <row r="101" spans="1:203" ht="26.25">
      <c r="A101" s="43" t="s">
        <v>265</v>
      </c>
      <c r="B101" s="40"/>
      <c r="C101" s="38"/>
      <c r="D101" s="39"/>
      <c r="E101" s="40"/>
      <c r="F101" s="40"/>
      <c r="G101" s="40"/>
      <c r="H101" s="40"/>
      <c r="I101" s="40"/>
      <c r="J101" s="41">
        <f t="shared" si="76"/>
        <v>0</v>
      </c>
      <c r="K101" s="10"/>
      <c r="L101" s="10"/>
      <c r="M101" s="10"/>
      <c r="N101" s="11"/>
      <c r="O101" s="11"/>
      <c r="P101" s="11"/>
      <c r="Q101" s="10"/>
      <c r="R101" s="10"/>
      <c r="S101" s="10"/>
      <c r="T101" s="11"/>
      <c r="U101" s="11"/>
      <c r="V101" s="11"/>
      <c r="W101" s="10"/>
      <c r="X101" s="10"/>
      <c r="Y101" s="10"/>
      <c r="Z101" s="11"/>
      <c r="AA101" s="11"/>
      <c r="AB101" s="11"/>
      <c r="AC101" s="10"/>
      <c r="AD101" s="10"/>
      <c r="AE101" s="10"/>
      <c r="AF101" s="11"/>
      <c r="AG101" s="11"/>
      <c r="AH101" s="11"/>
      <c r="AI101" s="10"/>
      <c r="AJ101" s="10"/>
      <c r="AK101" s="10"/>
      <c r="AL101" s="11"/>
      <c r="AM101" s="11"/>
      <c r="AN101" s="11"/>
      <c r="AO101" s="10"/>
      <c r="AP101" s="10"/>
      <c r="AQ101" s="10"/>
      <c r="AR101" s="11"/>
      <c r="AS101" s="11"/>
      <c r="AT101" s="11"/>
      <c r="AU101" s="10"/>
      <c r="AV101" s="10"/>
      <c r="AW101" s="10"/>
      <c r="AX101" s="11"/>
      <c r="AY101" s="11"/>
      <c r="AZ101" s="11"/>
      <c r="BA101" s="10"/>
      <c r="BB101" s="10"/>
      <c r="BC101" s="10"/>
      <c r="BD101" s="11"/>
      <c r="BE101" s="11"/>
      <c r="BF101" s="11"/>
      <c r="BG101" s="10"/>
      <c r="BH101" s="10"/>
      <c r="BI101" s="10"/>
      <c r="BJ101" s="11"/>
      <c r="BK101" s="11"/>
      <c r="BL101" s="11"/>
      <c r="BM101" s="10"/>
      <c r="BN101" s="10"/>
      <c r="BO101" s="10"/>
      <c r="BP101" s="11"/>
      <c r="BQ101" s="11"/>
      <c r="BR101" s="11"/>
      <c r="BS101" s="10"/>
      <c r="BT101" s="10"/>
      <c r="BU101" s="10"/>
      <c r="BV101" s="11"/>
      <c r="BW101" s="11"/>
      <c r="BX101" s="11"/>
      <c r="BY101" s="10"/>
      <c r="BZ101" s="10"/>
      <c r="CA101" s="10"/>
      <c r="CB101" s="11"/>
      <c r="CC101" s="11"/>
      <c r="CD101" s="11"/>
      <c r="ED101" s="221">
        <f t="shared" si="77"/>
        <v>0</v>
      </c>
      <c r="EG101" s="221">
        <f t="shared" si="78"/>
        <v>0</v>
      </c>
      <c r="EJ101" s="221">
        <f t="shared" si="79"/>
        <v>0</v>
      </c>
      <c r="EM101" s="221">
        <f t="shared" si="80"/>
        <v>0</v>
      </c>
      <c r="EP101" s="221">
        <f t="shared" si="81"/>
        <v>0</v>
      </c>
      <c r="ES101" s="221">
        <f t="shared" si="82"/>
        <v>0</v>
      </c>
      <c r="EV101" s="221">
        <f t="shared" si="83"/>
        <v>0</v>
      </c>
      <c r="EY101" s="221">
        <f t="shared" si="84"/>
        <v>0</v>
      </c>
      <c r="FB101" s="221">
        <f t="shared" si="85"/>
        <v>0</v>
      </c>
      <c r="FE101" s="221">
        <f t="shared" si="86"/>
        <v>0</v>
      </c>
      <c r="FH101" s="221">
        <f t="shared" si="87"/>
        <v>0</v>
      </c>
      <c r="FK101" s="221">
        <f t="shared" si="88"/>
        <v>0</v>
      </c>
      <c r="FN101" s="221">
        <f t="shared" si="89"/>
        <v>0</v>
      </c>
      <c r="FQ101" s="221">
        <f t="shared" si="90"/>
        <v>0</v>
      </c>
      <c r="FT101" s="221">
        <f t="shared" si="91"/>
        <v>0</v>
      </c>
      <c r="FW101" s="221">
        <f t="shared" si="92"/>
        <v>0</v>
      </c>
      <c r="FZ101" s="221">
        <f t="shared" si="93"/>
        <v>0</v>
      </c>
      <c r="GC101" s="221">
        <f t="shared" si="94"/>
        <v>0</v>
      </c>
      <c r="GF101" s="221">
        <f t="shared" si="95"/>
        <v>0</v>
      </c>
      <c r="GI101" s="221">
        <f t="shared" si="96"/>
        <v>0</v>
      </c>
      <c r="GL101" s="221">
        <f t="shared" si="97"/>
        <v>0</v>
      </c>
      <c r="GO101" s="221">
        <f t="shared" si="98"/>
        <v>0</v>
      </c>
      <c r="GR101" s="221">
        <f t="shared" si="99"/>
        <v>0</v>
      </c>
      <c r="GU101" s="221">
        <f t="shared" si="100"/>
        <v>0</v>
      </c>
    </row>
    <row r="102" spans="1:203" ht="26.25">
      <c r="A102" s="43" t="s">
        <v>266</v>
      </c>
      <c r="B102" s="40"/>
      <c r="C102" s="38"/>
      <c r="D102" s="39"/>
      <c r="E102" s="40"/>
      <c r="F102" s="40"/>
      <c r="G102" s="40"/>
      <c r="H102" s="40"/>
      <c r="I102" s="40"/>
      <c r="J102" s="41">
        <f t="shared" si="76"/>
        <v>0</v>
      </c>
      <c r="K102" s="10"/>
      <c r="L102" s="10"/>
      <c r="M102" s="10"/>
      <c r="N102" s="11"/>
      <c r="O102" s="11"/>
      <c r="P102" s="11"/>
      <c r="Q102" s="10"/>
      <c r="R102" s="10"/>
      <c r="S102" s="10"/>
      <c r="T102" s="11"/>
      <c r="U102" s="11"/>
      <c r="V102" s="11"/>
      <c r="W102" s="10"/>
      <c r="X102" s="10"/>
      <c r="Y102" s="10"/>
      <c r="Z102" s="11"/>
      <c r="AA102" s="11"/>
      <c r="AB102" s="11"/>
      <c r="AC102" s="10"/>
      <c r="AD102" s="10"/>
      <c r="AE102" s="10"/>
      <c r="AF102" s="11"/>
      <c r="AG102" s="11"/>
      <c r="AH102" s="11"/>
      <c r="AI102" s="10"/>
      <c r="AJ102" s="10"/>
      <c r="AK102" s="10"/>
      <c r="AL102" s="11"/>
      <c r="AM102" s="11"/>
      <c r="AN102" s="11"/>
      <c r="AO102" s="10"/>
      <c r="AP102" s="10"/>
      <c r="AQ102" s="10"/>
      <c r="AR102" s="11"/>
      <c r="AS102" s="11"/>
      <c r="AT102" s="11"/>
      <c r="AU102" s="10"/>
      <c r="AV102" s="10"/>
      <c r="AW102" s="10"/>
      <c r="AX102" s="11"/>
      <c r="AY102" s="11"/>
      <c r="AZ102" s="11"/>
      <c r="BA102" s="10"/>
      <c r="BB102" s="10"/>
      <c r="BC102" s="10"/>
      <c r="BD102" s="11"/>
      <c r="BE102" s="11"/>
      <c r="BF102" s="11"/>
      <c r="BG102" s="10"/>
      <c r="BH102" s="10"/>
      <c r="BI102" s="10"/>
      <c r="BJ102" s="11"/>
      <c r="BK102" s="11"/>
      <c r="BL102" s="11"/>
      <c r="BM102" s="10"/>
      <c r="BN102" s="10"/>
      <c r="BO102" s="10"/>
      <c r="BP102" s="11"/>
      <c r="BQ102" s="11"/>
      <c r="BR102" s="11"/>
      <c r="BS102" s="10"/>
      <c r="BT102" s="10"/>
      <c r="BU102" s="10"/>
      <c r="BV102" s="11"/>
      <c r="BW102" s="11"/>
      <c r="BX102" s="11"/>
      <c r="BY102" s="10"/>
      <c r="BZ102" s="10"/>
      <c r="CA102" s="10"/>
      <c r="CB102" s="11"/>
      <c r="CC102" s="11"/>
      <c r="CD102" s="11"/>
      <c r="ED102" s="221">
        <f t="shared" si="77"/>
        <v>0</v>
      </c>
      <c r="EG102" s="221">
        <f t="shared" si="78"/>
        <v>0</v>
      </c>
      <c r="EJ102" s="221">
        <f t="shared" si="79"/>
        <v>0</v>
      </c>
      <c r="EM102" s="221">
        <f t="shared" si="80"/>
        <v>0</v>
      </c>
      <c r="EP102" s="221">
        <f t="shared" si="81"/>
        <v>0</v>
      </c>
      <c r="ES102" s="221">
        <f t="shared" si="82"/>
        <v>0</v>
      </c>
      <c r="EV102" s="221">
        <f t="shared" si="83"/>
        <v>0</v>
      </c>
      <c r="EY102" s="221">
        <f t="shared" si="84"/>
        <v>0</v>
      </c>
      <c r="FB102" s="221">
        <f t="shared" si="85"/>
        <v>0</v>
      </c>
      <c r="FE102" s="221">
        <f t="shared" si="86"/>
        <v>0</v>
      </c>
      <c r="FH102" s="221">
        <f t="shared" si="87"/>
        <v>0</v>
      </c>
      <c r="FK102" s="221">
        <f t="shared" si="88"/>
        <v>0</v>
      </c>
      <c r="FN102" s="221">
        <f t="shared" si="89"/>
        <v>0</v>
      </c>
      <c r="FQ102" s="221">
        <f t="shared" si="90"/>
        <v>0</v>
      </c>
      <c r="FT102" s="221">
        <f t="shared" si="91"/>
        <v>0</v>
      </c>
      <c r="FW102" s="221">
        <f t="shared" si="92"/>
        <v>0</v>
      </c>
      <c r="FZ102" s="221">
        <f t="shared" si="93"/>
        <v>0</v>
      </c>
      <c r="GC102" s="221">
        <f t="shared" si="94"/>
        <v>0</v>
      </c>
      <c r="GF102" s="221">
        <f t="shared" si="95"/>
        <v>0</v>
      </c>
      <c r="GI102" s="221">
        <f t="shared" si="96"/>
        <v>0</v>
      </c>
      <c r="GL102" s="221">
        <f t="shared" si="97"/>
        <v>0</v>
      </c>
      <c r="GO102" s="221">
        <f t="shared" si="98"/>
        <v>0</v>
      </c>
      <c r="GR102" s="221">
        <f t="shared" si="99"/>
        <v>0</v>
      </c>
      <c r="GU102" s="221">
        <f t="shared" si="100"/>
        <v>0</v>
      </c>
    </row>
    <row r="103" spans="1:203" ht="26.25">
      <c r="A103" s="43" t="s">
        <v>267</v>
      </c>
      <c r="B103" s="40"/>
      <c r="C103" s="38"/>
      <c r="D103" s="39"/>
      <c r="E103" s="40"/>
      <c r="F103" s="40"/>
      <c r="G103" s="40"/>
      <c r="H103" s="40"/>
      <c r="I103" s="40"/>
      <c r="J103" s="41">
        <f t="shared" si="76"/>
        <v>0</v>
      </c>
      <c r="K103" s="10"/>
      <c r="L103" s="10"/>
      <c r="M103" s="10"/>
      <c r="N103" s="11"/>
      <c r="O103" s="11"/>
      <c r="P103" s="11"/>
      <c r="Q103" s="10"/>
      <c r="R103" s="10"/>
      <c r="S103" s="10"/>
      <c r="T103" s="11"/>
      <c r="U103" s="11"/>
      <c r="V103" s="11"/>
      <c r="W103" s="10"/>
      <c r="X103" s="10"/>
      <c r="Y103" s="10"/>
      <c r="Z103" s="11"/>
      <c r="AA103" s="11"/>
      <c r="AB103" s="11"/>
      <c r="AC103" s="10"/>
      <c r="AD103" s="10"/>
      <c r="AE103" s="10"/>
      <c r="AF103" s="11"/>
      <c r="AG103" s="11"/>
      <c r="AH103" s="11"/>
      <c r="AI103" s="10"/>
      <c r="AJ103" s="10"/>
      <c r="AK103" s="10"/>
      <c r="AL103" s="11"/>
      <c r="AM103" s="11"/>
      <c r="AN103" s="11"/>
      <c r="AO103" s="10"/>
      <c r="AP103" s="10"/>
      <c r="AQ103" s="10"/>
      <c r="AR103" s="11"/>
      <c r="AS103" s="11"/>
      <c r="AT103" s="11"/>
      <c r="AU103" s="10"/>
      <c r="AV103" s="10"/>
      <c r="AW103" s="10"/>
      <c r="AX103" s="11"/>
      <c r="AY103" s="11"/>
      <c r="AZ103" s="11"/>
      <c r="BA103" s="10"/>
      <c r="BB103" s="10"/>
      <c r="BC103" s="10"/>
      <c r="BD103" s="11"/>
      <c r="BE103" s="11"/>
      <c r="BF103" s="11"/>
      <c r="BG103" s="10"/>
      <c r="BH103" s="10"/>
      <c r="BI103" s="10"/>
      <c r="BJ103" s="11"/>
      <c r="BK103" s="11"/>
      <c r="BL103" s="11"/>
      <c r="BM103" s="10"/>
      <c r="BN103" s="10"/>
      <c r="BO103" s="10"/>
      <c r="BP103" s="11"/>
      <c r="BQ103" s="11"/>
      <c r="BR103" s="11"/>
      <c r="BS103" s="10"/>
      <c r="BT103" s="10"/>
      <c r="BU103" s="10"/>
      <c r="BV103" s="11"/>
      <c r="BW103" s="11"/>
      <c r="BX103" s="11"/>
      <c r="BY103" s="10"/>
      <c r="BZ103" s="10"/>
      <c r="CA103" s="10"/>
      <c r="CB103" s="11"/>
      <c r="CC103" s="11"/>
      <c r="CD103" s="11"/>
      <c r="ED103" s="221">
        <f t="shared" si="77"/>
        <v>0</v>
      </c>
      <c r="EG103" s="221">
        <f t="shared" si="78"/>
        <v>0</v>
      </c>
      <c r="EJ103" s="221">
        <f t="shared" si="79"/>
        <v>0</v>
      </c>
      <c r="EM103" s="221">
        <f t="shared" si="80"/>
        <v>0</v>
      </c>
      <c r="EP103" s="221">
        <f t="shared" si="81"/>
        <v>0</v>
      </c>
      <c r="ES103" s="221">
        <f t="shared" si="82"/>
        <v>0</v>
      </c>
      <c r="EV103" s="221">
        <f t="shared" si="83"/>
        <v>0</v>
      </c>
      <c r="EY103" s="221">
        <f t="shared" si="84"/>
        <v>0</v>
      </c>
      <c r="FB103" s="221">
        <f t="shared" si="85"/>
        <v>0</v>
      </c>
      <c r="FE103" s="221">
        <f t="shared" si="86"/>
        <v>0</v>
      </c>
      <c r="FH103" s="221">
        <f t="shared" si="87"/>
        <v>0</v>
      </c>
      <c r="FK103" s="221">
        <f t="shared" si="88"/>
        <v>0</v>
      </c>
      <c r="FN103" s="221">
        <f t="shared" si="89"/>
        <v>0</v>
      </c>
      <c r="FQ103" s="221">
        <f t="shared" si="90"/>
        <v>0</v>
      </c>
      <c r="FT103" s="221">
        <f t="shared" si="91"/>
        <v>0</v>
      </c>
      <c r="FW103" s="221">
        <f t="shared" si="92"/>
        <v>0</v>
      </c>
      <c r="FZ103" s="221">
        <f t="shared" si="93"/>
        <v>0</v>
      </c>
      <c r="GC103" s="221">
        <f t="shared" si="94"/>
        <v>0</v>
      </c>
      <c r="GF103" s="221">
        <f t="shared" si="95"/>
        <v>0</v>
      </c>
      <c r="GI103" s="221">
        <f t="shared" si="96"/>
        <v>0</v>
      </c>
      <c r="GL103" s="221">
        <f t="shared" si="97"/>
        <v>0</v>
      </c>
      <c r="GO103" s="221">
        <f t="shared" si="98"/>
        <v>0</v>
      </c>
      <c r="GR103" s="221">
        <f t="shared" si="99"/>
        <v>0</v>
      </c>
      <c r="GU103" s="221">
        <f t="shared" si="100"/>
        <v>0</v>
      </c>
    </row>
    <row r="104" spans="1:203" ht="26.25">
      <c r="A104" s="43" t="s">
        <v>268</v>
      </c>
      <c r="B104" s="40"/>
      <c r="C104" s="38"/>
      <c r="D104" s="39"/>
      <c r="E104" s="40"/>
      <c r="F104" s="40"/>
      <c r="G104" s="40"/>
      <c r="H104" s="40"/>
      <c r="I104" s="40"/>
      <c r="J104" s="41">
        <f t="shared" si="76"/>
        <v>0</v>
      </c>
      <c r="K104" s="10"/>
      <c r="L104" s="10"/>
      <c r="M104" s="10"/>
      <c r="N104" s="11"/>
      <c r="O104" s="11"/>
      <c r="P104" s="11"/>
      <c r="Q104" s="10"/>
      <c r="R104" s="10"/>
      <c r="S104" s="10"/>
      <c r="T104" s="11"/>
      <c r="U104" s="11"/>
      <c r="V104" s="11"/>
      <c r="W104" s="10"/>
      <c r="X104" s="10"/>
      <c r="Y104" s="10"/>
      <c r="Z104" s="11"/>
      <c r="AA104" s="11"/>
      <c r="AB104" s="11"/>
      <c r="AC104" s="10"/>
      <c r="AD104" s="10"/>
      <c r="AE104" s="10"/>
      <c r="AF104" s="11"/>
      <c r="AG104" s="11"/>
      <c r="AH104" s="11"/>
      <c r="AI104" s="10"/>
      <c r="AJ104" s="10"/>
      <c r="AK104" s="10"/>
      <c r="AL104" s="11"/>
      <c r="AM104" s="11"/>
      <c r="AN104" s="11"/>
      <c r="AO104" s="10"/>
      <c r="AP104" s="10"/>
      <c r="AQ104" s="10"/>
      <c r="AR104" s="11"/>
      <c r="AS104" s="11"/>
      <c r="AT104" s="11"/>
      <c r="AU104" s="10"/>
      <c r="AV104" s="10"/>
      <c r="AW104" s="10"/>
      <c r="AX104" s="11"/>
      <c r="AY104" s="11"/>
      <c r="AZ104" s="11"/>
      <c r="BA104" s="10"/>
      <c r="BB104" s="10"/>
      <c r="BC104" s="10"/>
      <c r="BD104" s="11"/>
      <c r="BE104" s="11"/>
      <c r="BF104" s="11"/>
      <c r="BG104" s="10"/>
      <c r="BH104" s="10"/>
      <c r="BI104" s="10"/>
      <c r="BJ104" s="11"/>
      <c r="BK104" s="11"/>
      <c r="BL104" s="11"/>
      <c r="BM104" s="10"/>
      <c r="BN104" s="10"/>
      <c r="BO104" s="10"/>
      <c r="BP104" s="11"/>
      <c r="BQ104" s="11"/>
      <c r="BR104" s="11"/>
      <c r="BS104" s="10"/>
      <c r="BT104" s="10"/>
      <c r="BU104" s="10"/>
      <c r="BV104" s="11"/>
      <c r="BW104" s="11"/>
      <c r="BX104" s="11"/>
      <c r="BY104" s="10"/>
      <c r="BZ104" s="10"/>
      <c r="CA104" s="10"/>
      <c r="CB104" s="11"/>
      <c r="CC104" s="11"/>
      <c r="CD104" s="11"/>
      <c r="ED104" s="221">
        <f t="shared" si="77"/>
        <v>0</v>
      </c>
      <c r="EG104" s="221">
        <f t="shared" si="78"/>
        <v>0</v>
      </c>
      <c r="EJ104" s="221">
        <f t="shared" si="79"/>
        <v>0</v>
      </c>
      <c r="EM104" s="221">
        <f t="shared" si="80"/>
        <v>0</v>
      </c>
      <c r="EP104" s="221">
        <f t="shared" si="81"/>
        <v>0</v>
      </c>
      <c r="ES104" s="221">
        <f t="shared" si="82"/>
        <v>0</v>
      </c>
      <c r="EV104" s="221">
        <f t="shared" si="83"/>
        <v>0</v>
      </c>
      <c r="EY104" s="221">
        <f t="shared" si="84"/>
        <v>0</v>
      </c>
      <c r="FB104" s="221">
        <f t="shared" si="85"/>
        <v>0</v>
      </c>
      <c r="FE104" s="221">
        <f t="shared" si="86"/>
        <v>0</v>
      </c>
      <c r="FH104" s="221">
        <f t="shared" si="87"/>
        <v>0</v>
      </c>
      <c r="FK104" s="221">
        <f t="shared" si="88"/>
        <v>0</v>
      </c>
      <c r="FN104" s="221">
        <f t="shared" si="89"/>
        <v>0</v>
      </c>
      <c r="FQ104" s="221">
        <f t="shared" si="90"/>
        <v>0</v>
      </c>
      <c r="FT104" s="221">
        <f t="shared" si="91"/>
        <v>0</v>
      </c>
      <c r="FW104" s="221">
        <f t="shared" si="92"/>
        <v>0</v>
      </c>
      <c r="FZ104" s="221">
        <f t="shared" si="93"/>
        <v>0</v>
      </c>
      <c r="GC104" s="221">
        <f t="shared" si="94"/>
        <v>0</v>
      </c>
      <c r="GF104" s="221">
        <f t="shared" si="95"/>
        <v>0</v>
      </c>
      <c r="GI104" s="221">
        <f t="shared" si="96"/>
        <v>0</v>
      </c>
      <c r="GL104" s="221">
        <f t="shared" si="97"/>
        <v>0</v>
      </c>
      <c r="GO104" s="221">
        <f t="shared" si="98"/>
        <v>0</v>
      </c>
      <c r="GR104" s="221">
        <f t="shared" si="99"/>
        <v>0</v>
      </c>
      <c r="GU104" s="221">
        <f t="shared" si="100"/>
        <v>0</v>
      </c>
    </row>
    <row r="105" spans="1:203" ht="26.25">
      <c r="A105" s="43" t="s">
        <v>269</v>
      </c>
      <c r="B105" s="40"/>
      <c r="C105" s="38"/>
      <c r="D105" s="39"/>
      <c r="E105" s="40"/>
      <c r="F105" s="40"/>
      <c r="G105" s="40"/>
      <c r="H105" s="40"/>
      <c r="I105" s="40"/>
      <c r="J105" s="41">
        <f t="shared" si="76"/>
        <v>0</v>
      </c>
      <c r="K105" s="10"/>
      <c r="L105" s="10"/>
      <c r="M105" s="10"/>
      <c r="N105" s="11"/>
      <c r="O105" s="11"/>
      <c r="P105" s="11"/>
      <c r="Q105" s="10"/>
      <c r="R105" s="10"/>
      <c r="S105" s="10"/>
      <c r="T105" s="11"/>
      <c r="U105" s="11"/>
      <c r="V105" s="11"/>
      <c r="W105" s="10"/>
      <c r="X105" s="10"/>
      <c r="Y105" s="10"/>
      <c r="Z105" s="11"/>
      <c r="AA105" s="11"/>
      <c r="AB105" s="11"/>
      <c r="AC105" s="10"/>
      <c r="AD105" s="10"/>
      <c r="AE105" s="10"/>
      <c r="AF105" s="11"/>
      <c r="AG105" s="11"/>
      <c r="AH105" s="11"/>
      <c r="AI105" s="10"/>
      <c r="AJ105" s="10"/>
      <c r="AK105" s="10"/>
      <c r="AL105" s="11"/>
      <c r="AM105" s="11"/>
      <c r="AN105" s="11"/>
      <c r="AO105" s="10"/>
      <c r="AP105" s="10"/>
      <c r="AQ105" s="10"/>
      <c r="AR105" s="11"/>
      <c r="AS105" s="11"/>
      <c r="AT105" s="11"/>
      <c r="AU105" s="10"/>
      <c r="AV105" s="10"/>
      <c r="AW105" s="10"/>
      <c r="AX105" s="11"/>
      <c r="AY105" s="11"/>
      <c r="AZ105" s="11"/>
      <c r="BA105" s="10"/>
      <c r="BB105" s="10"/>
      <c r="BC105" s="10"/>
      <c r="BD105" s="11"/>
      <c r="BE105" s="11"/>
      <c r="BF105" s="11"/>
      <c r="BG105" s="10"/>
      <c r="BH105" s="10"/>
      <c r="BI105" s="10"/>
      <c r="BJ105" s="11"/>
      <c r="BK105" s="11"/>
      <c r="BL105" s="11"/>
      <c r="BM105" s="10"/>
      <c r="BN105" s="10"/>
      <c r="BO105" s="10"/>
      <c r="BP105" s="11"/>
      <c r="BQ105" s="11"/>
      <c r="BR105" s="11"/>
      <c r="BS105" s="10"/>
      <c r="BT105" s="10"/>
      <c r="BU105" s="10"/>
      <c r="BV105" s="11"/>
      <c r="BW105" s="11"/>
      <c r="BX105" s="11"/>
      <c r="BY105" s="10"/>
      <c r="BZ105" s="10"/>
      <c r="CA105" s="10"/>
      <c r="CB105" s="11"/>
      <c r="CC105" s="11"/>
      <c r="CD105" s="11"/>
      <c r="ED105" s="221">
        <f t="shared" si="77"/>
        <v>0</v>
      </c>
      <c r="EG105" s="221">
        <f t="shared" si="78"/>
        <v>0</v>
      </c>
      <c r="EJ105" s="221">
        <f t="shared" si="79"/>
        <v>0</v>
      </c>
      <c r="EM105" s="221">
        <f t="shared" si="80"/>
        <v>0</v>
      </c>
      <c r="EP105" s="221">
        <f t="shared" si="81"/>
        <v>0</v>
      </c>
      <c r="ES105" s="221">
        <f t="shared" si="82"/>
        <v>0</v>
      </c>
      <c r="EV105" s="221">
        <f t="shared" si="83"/>
        <v>0</v>
      </c>
      <c r="EY105" s="221">
        <f t="shared" si="84"/>
        <v>0</v>
      </c>
      <c r="FB105" s="221">
        <f t="shared" si="85"/>
        <v>0</v>
      </c>
      <c r="FE105" s="221">
        <f t="shared" si="86"/>
        <v>0</v>
      </c>
      <c r="FH105" s="221">
        <f t="shared" si="87"/>
        <v>0</v>
      </c>
      <c r="FK105" s="221">
        <f t="shared" si="88"/>
        <v>0</v>
      </c>
      <c r="FN105" s="221">
        <f t="shared" si="89"/>
        <v>0</v>
      </c>
      <c r="FQ105" s="221">
        <f t="shared" si="90"/>
        <v>0</v>
      </c>
      <c r="FT105" s="221">
        <f t="shared" si="91"/>
        <v>0</v>
      </c>
      <c r="FW105" s="221">
        <f t="shared" si="92"/>
        <v>0</v>
      </c>
      <c r="FZ105" s="221">
        <f t="shared" si="93"/>
        <v>0</v>
      </c>
      <c r="GC105" s="221">
        <f t="shared" si="94"/>
        <v>0</v>
      </c>
      <c r="GF105" s="221">
        <f t="shared" si="95"/>
        <v>0</v>
      </c>
      <c r="GI105" s="221">
        <f t="shared" si="96"/>
        <v>0</v>
      </c>
      <c r="GL105" s="221">
        <f t="shared" si="97"/>
        <v>0</v>
      </c>
      <c r="GO105" s="221">
        <f t="shared" si="98"/>
        <v>0</v>
      </c>
      <c r="GR105" s="221">
        <f t="shared" si="99"/>
        <v>0</v>
      </c>
      <c r="GU105" s="221">
        <f t="shared" si="100"/>
        <v>0</v>
      </c>
    </row>
    <row r="106" spans="1:203" ht="26.25">
      <c r="A106" s="43" t="s">
        <v>270</v>
      </c>
      <c r="B106" s="40"/>
      <c r="C106" s="38"/>
      <c r="D106" s="39"/>
      <c r="E106" s="40"/>
      <c r="F106" s="40"/>
      <c r="G106" s="40"/>
      <c r="H106" s="40"/>
      <c r="I106" s="40"/>
      <c r="J106" s="41">
        <f t="shared" si="76"/>
        <v>0</v>
      </c>
      <c r="K106" s="10"/>
      <c r="L106" s="10"/>
      <c r="M106" s="10"/>
      <c r="N106" s="11"/>
      <c r="O106" s="11"/>
      <c r="P106" s="11"/>
      <c r="Q106" s="10"/>
      <c r="R106" s="10"/>
      <c r="S106" s="10"/>
      <c r="T106" s="11"/>
      <c r="U106" s="11"/>
      <c r="V106" s="11"/>
      <c r="W106" s="10"/>
      <c r="X106" s="10"/>
      <c r="Y106" s="10"/>
      <c r="Z106" s="11"/>
      <c r="AA106" s="11"/>
      <c r="AB106" s="11"/>
      <c r="AC106" s="10"/>
      <c r="AD106" s="10"/>
      <c r="AE106" s="10"/>
      <c r="AF106" s="11"/>
      <c r="AG106" s="11"/>
      <c r="AH106" s="11"/>
      <c r="AI106" s="10"/>
      <c r="AJ106" s="10"/>
      <c r="AK106" s="10"/>
      <c r="AL106" s="11"/>
      <c r="AM106" s="11"/>
      <c r="AN106" s="11"/>
      <c r="AO106" s="10"/>
      <c r="AP106" s="10"/>
      <c r="AQ106" s="10"/>
      <c r="AR106" s="11"/>
      <c r="AS106" s="11"/>
      <c r="AT106" s="11"/>
      <c r="AU106" s="10"/>
      <c r="AV106" s="10"/>
      <c r="AW106" s="10"/>
      <c r="AX106" s="11"/>
      <c r="AY106" s="11"/>
      <c r="AZ106" s="11"/>
      <c r="BA106" s="10"/>
      <c r="BB106" s="10"/>
      <c r="BC106" s="10"/>
      <c r="BD106" s="11"/>
      <c r="BE106" s="11"/>
      <c r="BF106" s="11"/>
      <c r="BG106" s="10"/>
      <c r="BH106" s="10"/>
      <c r="BI106" s="10"/>
      <c r="BJ106" s="11"/>
      <c r="BK106" s="11"/>
      <c r="BL106" s="11"/>
      <c r="BM106" s="10"/>
      <c r="BN106" s="10"/>
      <c r="BO106" s="10"/>
      <c r="BP106" s="11"/>
      <c r="BQ106" s="11"/>
      <c r="BR106" s="11"/>
      <c r="BS106" s="10"/>
      <c r="BT106" s="10"/>
      <c r="BU106" s="10"/>
      <c r="BV106" s="11"/>
      <c r="BW106" s="11"/>
      <c r="BX106" s="11"/>
      <c r="BY106" s="10"/>
      <c r="BZ106" s="10"/>
      <c r="CA106" s="10"/>
      <c r="CB106" s="11"/>
      <c r="CC106" s="11"/>
      <c r="CD106" s="11"/>
      <c r="ED106" s="221">
        <f t="shared" si="77"/>
        <v>0</v>
      </c>
      <c r="EG106" s="221">
        <f t="shared" si="78"/>
        <v>0</v>
      </c>
      <c r="EJ106" s="221">
        <f t="shared" si="79"/>
        <v>0</v>
      </c>
      <c r="EM106" s="221">
        <f t="shared" si="80"/>
        <v>0</v>
      </c>
      <c r="EP106" s="221">
        <f t="shared" si="81"/>
        <v>0</v>
      </c>
      <c r="ES106" s="221">
        <f t="shared" si="82"/>
        <v>0</v>
      </c>
      <c r="EV106" s="221">
        <f t="shared" si="83"/>
        <v>0</v>
      </c>
      <c r="EY106" s="221">
        <f t="shared" si="84"/>
        <v>0</v>
      </c>
      <c r="FB106" s="221">
        <f t="shared" si="85"/>
        <v>0</v>
      </c>
      <c r="FE106" s="221">
        <f t="shared" si="86"/>
        <v>0</v>
      </c>
      <c r="FH106" s="221">
        <f t="shared" si="87"/>
        <v>0</v>
      </c>
      <c r="FK106" s="221">
        <f t="shared" si="88"/>
        <v>0</v>
      </c>
      <c r="FN106" s="221">
        <f t="shared" si="89"/>
        <v>0</v>
      </c>
      <c r="FQ106" s="221">
        <f t="shared" si="90"/>
        <v>0</v>
      </c>
      <c r="FT106" s="221">
        <f t="shared" si="91"/>
        <v>0</v>
      </c>
      <c r="FW106" s="221">
        <f t="shared" si="92"/>
        <v>0</v>
      </c>
      <c r="FZ106" s="221">
        <f t="shared" si="93"/>
        <v>0</v>
      </c>
      <c r="GC106" s="221">
        <f t="shared" si="94"/>
        <v>0</v>
      </c>
      <c r="GF106" s="221">
        <f t="shared" si="95"/>
        <v>0</v>
      </c>
      <c r="GI106" s="221">
        <f t="shared" si="96"/>
        <v>0</v>
      </c>
      <c r="GL106" s="221">
        <f t="shared" si="97"/>
        <v>0</v>
      </c>
      <c r="GO106" s="221">
        <f t="shared" si="98"/>
        <v>0</v>
      </c>
      <c r="GR106" s="221">
        <f t="shared" si="99"/>
        <v>0</v>
      </c>
      <c r="GU106" s="221">
        <f t="shared" si="100"/>
        <v>0</v>
      </c>
    </row>
    <row r="107" spans="1:203" ht="26.25">
      <c r="A107" s="43" t="s">
        <v>271</v>
      </c>
      <c r="B107" s="40"/>
      <c r="C107" s="38"/>
      <c r="D107" s="39"/>
      <c r="E107" s="40"/>
      <c r="F107" s="40"/>
      <c r="G107" s="40"/>
      <c r="H107" s="40"/>
      <c r="I107" s="40"/>
      <c r="J107" s="41">
        <f t="shared" si="76"/>
        <v>0</v>
      </c>
      <c r="K107" s="10"/>
      <c r="L107" s="10"/>
      <c r="M107" s="10"/>
      <c r="N107" s="11"/>
      <c r="O107" s="11"/>
      <c r="P107" s="11"/>
      <c r="Q107" s="10"/>
      <c r="R107" s="10"/>
      <c r="S107" s="10"/>
      <c r="T107" s="11"/>
      <c r="U107" s="11"/>
      <c r="V107" s="11"/>
      <c r="W107" s="10"/>
      <c r="X107" s="10"/>
      <c r="Y107" s="10"/>
      <c r="Z107" s="11"/>
      <c r="AA107" s="11"/>
      <c r="AB107" s="11"/>
      <c r="AC107" s="10"/>
      <c r="AD107" s="10"/>
      <c r="AE107" s="10"/>
      <c r="AF107" s="11"/>
      <c r="AG107" s="11"/>
      <c r="AH107" s="11"/>
      <c r="AI107" s="10"/>
      <c r="AJ107" s="10"/>
      <c r="AK107" s="10"/>
      <c r="AL107" s="11"/>
      <c r="AM107" s="11"/>
      <c r="AN107" s="11"/>
      <c r="AO107" s="10"/>
      <c r="AP107" s="10"/>
      <c r="AQ107" s="10"/>
      <c r="AR107" s="11"/>
      <c r="AS107" s="11"/>
      <c r="AT107" s="11"/>
      <c r="AU107" s="10"/>
      <c r="AV107" s="10"/>
      <c r="AW107" s="10"/>
      <c r="AX107" s="11"/>
      <c r="AY107" s="11"/>
      <c r="AZ107" s="11"/>
      <c r="BA107" s="10"/>
      <c r="BB107" s="10"/>
      <c r="BC107" s="10"/>
      <c r="BD107" s="11"/>
      <c r="BE107" s="11"/>
      <c r="BF107" s="11"/>
      <c r="BG107" s="10"/>
      <c r="BH107" s="10"/>
      <c r="BI107" s="10"/>
      <c r="BJ107" s="11"/>
      <c r="BK107" s="11"/>
      <c r="BL107" s="11"/>
      <c r="BM107" s="10"/>
      <c r="BN107" s="10"/>
      <c r="BO107" s="10"/>
      <c r="BP107" s="11"/>
      <c r="BQ107" s="11"/>
      <c r="BR107" s="11"/>
      <c r="BS107" s="10"/>
      <c r="BT107" s="10"/>
      <c r="BU107" s="10"/>
      <c r="BV107" s="11"/>
      <c r="BW107" s="11"/>
      <c r="BX107" s="11"/>
      <c r="BY107" s="10"/>
      <c r="BZ107" s="10"/>
      <c r="CA107" s="10"/>
      <c r="CB107" s="11"/>
      <c r="CC107" s="11"/>
      <c r="CD107" s="11"/>
      <c r="ED107" s="221">
        <f t="shared" si="77"/>
        <v>0</v>
      </c>
      <c r="EG107" s="221">
        <f t="shared" si="78"/>
        <v>0</v>
      </c>
      <c r="EJ107" s="221">
        <f t="shared" si="79"/>
        <v>0</v>
      </c>
      <c r="EM107" s="221">
        <f t="shared" si="80"/>
        <v>0</v>
      </c>
      <c r="EP107" s="221">
        <f t="shared" si="81"/>
        <v>0</v>
      </c>
      <c r="ES107" s="221">
        <f t="shared" si="82"/>
        <v>0</v>
      </c>
      <c r="EV107" s="221">
        <f t="shared" si="83"/>
        <v>0</v>
      </c>
      <c r="EY107" s="221">
        <f t="shared" si="84"/>
        <v>0</v>
      </c>
      <c r="FB107" s="221">
        <f t="shared" si="85"/>
        <v>0</v>
      </c>
      <c r="FE107" s="221">
        <f t="shared" si="86"/>
        <v>0</v>
      </c>
      <c r="FH107" s="221">
        <f t="shared" si="87"/>
        <v>0</v>
      </c>
      <c r="FK107" s="221">
        <f t="shared" si="88"/>
        <v>0</v>
      </c>
      <c r="FN107" s="221">
        <f t="shared" si="89"/>
        <v>0</v>
      </c>
      <c r="FQ107" s="221">
        <f t="shared" si="90"/>
        <v>0</v>
      </c>
      <c r="FT107" s="221">
        <f t="shared" si="91"/>
        <v>0</v>
      </c>
      <c r="FW107" s="221">
        <f t="shared" si="92"/>
        <v>0</v>
      </c>
      <c r="FZ107" s="221">
        <f t="shared" si="93"/>
        <v>0</v>
      </c>
      <c r="GC107" s="221">
        <f t="shared" si="94"/>
        <v>0</v>
      </c>
      <c r="GF107" s="221">
        <f t="shared" si="95"/>
        <v>0</v>
      </c>
      <c r="GI107" s="221">
        <f t="shared" si="96"/>
        <v>0</v>
      </c>
      <c r="GL107" s="221">
        <f t="shared" si="97"/>
        <v>0</v>
      </c>
      <c r="GO107" s="221">
        <f t="shared" si="98"/>
        <v>0</v>
      </c>
      <c r="GR107" s="221">
        <f t="shared" si="99"/>
        <v>0</v>
      </c>
      <c r="GU107" s="221">
        <f t="shared" si="100"/>
        <v>0</v>
      </c>
    </row>
    <row r="108" spans="1:203" ht="26.25">
      <c r="A108" s="43" t="s">
        <v>272</v>
      </c>
      <c r="B108" s="40"/>
      <c r="C108" s="38"/>
      <c r="D108" s="39"/>
      <c r="E108" s="40"/>
      <c r="F108" s="40"/>
      <c r="G108" s="40"/>
      <c r="H108" s="40"/>
      <c r="I108" s="40"/>
      <c r="J108" s="41">
        <f t="shared" si="76"/>
        <v>0</v>
      </c>
      <c r="K108" s="10"/>
      <c r="L108" s="10"/>
      <c r="M108" s="10"/>
      <c r="N108" s="11"/>
      <c r="O108" s="11"/>
      <c r="P108" s="11"/>
      <c r="Q108" s="10"/>
      <c r="R108" s="10"/>
      <c r="S108" s="10"/>
      <c r="T108" s="11"/>
      <c r="U108" s="11"/>
      <c r="V108" s="11"/>
      <c r="W108" s="10"/>
      <c r="X108" s="10"/>
      <c r="Y108" s="10"/>
      <c r="Z108" s="11"/>
      <c r="AA108" s="11"/>
      <c r="AB108" s="11"/>
      <c r="AC108" s="10"/>
      <c r="AD108" s="10"/>
      <c r="AE108" s="10"/>
      <c r="AF108" s="11"/>
      <c r="AG108" s="11"/>
      <c r="AH108" s="11"/>
      <c r="AI108" s="10"/>
      <c r="AJ108" s="10"/>
      <c r="AK108" s="10"/>
      <c r="AL108" s="11"/>
      <c r="AM108" s="11"/>
      <c r="AN108" s="11"/>
      <c r="AO108" s="10"/>
      <c r="AP108" s="10"/>
      <c r="AQ108" s="10"/>
      <c r="AR108" s="11"/>
      <c r="AS108" s="11"/>
      <c r="AT108" s="11"/>
      <c r="AU108" s="10"/>
      <c r="AV108" s="10"/>
      <c r="AW108" s="10"/>
      <c r="AX108" s="11"/>
      <c r="AY108" s="11"/>
      <c r="AZ108" s="11"/>
      <c r="BA108" s="10"/>
      <c r="BB108" s="10"/>
      <c r="BC108" s="10"/>
      <c r="BD108" s="11"/>
      <c r="BE108" s="11"/>
      <c r="BF108" s="11"/>
      <c r="BG108" s="10"/>
      <c r="BH108" s="10"/>
      <c r="BI108" s="10"/>
      <c r="BJ108" s="11"/>
      <c r="BK108" s="11"/>
      <c r="BL108" s="11"/>
      <c r="BM108" s="10"/>
      <c r="BN108" s="10"/>
      <c r="BO108" s="10"/>
      <c r="BP108" s="11"/>
      <c r="BQ108" s="11"/>
      <c r="BR108" s="11"/>
      <c r="BS108" s="10"/>
      <c r="BT108" s="10"/>
      <c r="BU108" s="10"/>
      <c r="BV108" s="11"/>
      <c r="BW108" s="11"/>
      <c r="BX108" s="11"/>
      <c r="BY108" s="10"/>
      <c r="BZ108" s="10"/>
      <c r="CA108" s="10"/>
      <c r="CB108" s="11"/>
      <c r="CC108" s="11"/>
      <c r="CD108" s="11"/>
      <c r="ED108" s="221">
        <f t="shared" si="77"/>
        <v>0</v>
      </c>
      <c r="EG108" s="221">
        <f t="shared" si="78"/>
        <v>0</v>
      </c>
      <c r="EJ108" s="221">
        <f t="shared" si="79"/>
        <v>0</v>
      </c>
      <c r="EM108" s="221">
        <f t="shared" si="80"/>
        <v>0</v>
      </c>
      <c r="EP108" s="221">
        <f t="shared" si="81"/>
        <v>0</v>
      </c>
      <c r="ES108" s="221">
        <f t="shared" si="82"/>
        <v>0</v>
      </c>
      <c r="EV108" s="221">
        <f t="shared" si="83"/>
        <v>0</v>
      </c>
      <c r="EY108" s="221">
        <f t="shared" si="84"/>
        <v>0</v>
      </c>
      <c r="FB108" s="221">
        <f t="shared" si="85"/>
        <v>0</v>
      </c>
      <c r="FE108" s="221">
        <f t="shared" si="86"/>
        <v>0</v>
      </c>
      <c r="FH108" s="221">
        <f t="shared" si="87"/>
        <v>0</v>
      </c>
      <c r="FK108" s="221">
        <f t="shared" si="88"/>
        <v>0</v>
      </c>
      <c r="FN108" s="221">
        <f t="shared" si="89"/>
        <v>0</v>
      </c>
      <c r="FQ108" s="221">
        <f t="shared" si="90"/>
        <v>0</v>
      </c>
      <c r="FT108" s="221">
        <f t="shared" si="91"/>
        <v>0</v>
      </c>
      <c r="FW108" s="221">
        <f t="shared" si="92"/>
        <v>0</v>
      </c>
      <c r="FZ108" s="221">
        <f t="shared" si="93"/>
        <v>0</v>
      </c>
      <c r="GC108" s="221">
        <f t="shared" si="94"/>
        <v>0</v>
      </c>
      <c r="GF108" s="221">
        <f t="shared" si="95"/>
        <v>0</v>
      </c>
      <c r="GI108" s="221">
        <f t="shared" si="96"/>
        <v>0</v>
      </c>
      <c r="GL108" s="221">
        <f t="shared" si="97"/>
        <v>0</v>
      </c>
      <c r="GO108" s="221">
        <f t="shared" si="98"/>
        <v>0</v>
      </c>
      <c r="GR108" s="221">
        <f t="shared" si="99"/>
        <v>0</v>
      </c>
      <c r="GU108" s="221">
        <f t="shared" si="100"/>
        <v>0</v>
      </c>
    </row>
    <row r="109" spans="1:203" ht="26.25">
      <c r="A109" s="43" t="s">
        <v>273</v>
      </c>
      <c r="B109" s="40"/>
      <c r="C109" s="38"/>
      <c r="D109" s="39"/>
      <c r="E109" s="40"/>
      <c r="F109" s="40"/>
      <c r="G109" s="40"/>
      <c r="H109" s="40"/>
      <c r="I109" s="40"/>
      <c r="J109" s="41">
        <f t="shared" si="76"/>
        <v>0</v>
      </c>
      <c r="K109" s="10"/>
      <c r="L109" s="10"/>
      <c r="M109" s="10"/>
      <c r="N109" s="11"/>
      <c r="O109" s="11"/>
      <c r="P109" s="11"/>
      <c r="Q109" s="10"/>
      <c r="R109" s="10"/>
      <c r="S109" s="10"/>
      <c r="T109" s="11"/>
      <c r="U109" s="11"/>
      <c r="V109" s="11"/>
      <c r="W109" s="10"/>
      <c r="X109" s="10"/>
      <c r="Y109" s="10"/>
      <c r="Z109" s="11"/>
      <c r="AA109" s="11"/>
      <c r="AB109" s="11"/>
      <c r="AC109" s="10"/>
      <c r="AD109" s="10"/>
      <c r="AE109" s="10"/>
      <c r="AF109" s="11"/>
      <c r="AG109" s="11"/>
      <c r="AH109" s="11"/>
      <c r="AI109" s="10"/>
      <c r="AJ109" s="10"/>
      <c r="AK109" s="10"/>
      <c r="AL109" s="11"/>
      <c r="AM109" s="11"/>
      <c r="AN109" s="11"/>
      <c r="AO109" s="10"/>
      <c r="AP109" s="10"/>
      <c r="AQ109" s="10"/>
      <c r="AR109" s="11"/>
      <c r="AS109" s="11"/>
      <c r="AT109" s="11"/>
      <c r="AU109" s="10"/>
      <c r="AV109" s="10"/>
      <c r="AW109" s="10"/>
      <c r="AX109" s="11"/>
      <c r="AY109" s="11"/>
      <c r="AZ109" s="11"/>
      <c r="BA109" s="10"/>
      <c r="BB109" s="10"/>
      <c r="BC109" s="10"/>
      <c r="BD109" s="11"/>
      <c r="BE109" s="11"/>
      <c r="BF109" s="11"/>
      <c r="BG109" s="10"/>
      <c r="BH109" s="10"/>
      <c r="BI109" s="10"/>
      <c r="BJ109" s="11"/>
      <c r="BK109" s="11"/>
      <c r="BL109" s="11"/>
      <c r="BM109" s="10"/>
      <c r="BN109" s="10"/>
      <c r="BO109" s="10"/>
      <c r="BP109" s="11"/>
      <c r="BQ109" s="11"/>
      <c r="BR109" s="11"/>
      <c r="BS109" s="10"/>
      <c r="BT109" s="10"/>
      <c r="BU109" s="10"/>
      <c r="BV109" s="11"/>
      <c r="BW109" s="11"/>
      <c r="BX109" s="11"/>
      <c r="BY109" s="10"/>
      <c r="BZ109" s="10"/>
      <c r="CA109" s="10"/>
      <c r="CB109" s="11"/>
      <c r="CC109" s="11"/>
      <c r="CD109" s="11"/>
      <c r="ED109" s="221">
        <f t="shared" si="77"/>
        <v>0</v>
      </c>
      <c r="EG109" s="221">
        <f t="shared" si="78"/>
        <v>0</v>
      </c>
      <c r="EJ109" s="221">
        <f t="shared" si="79"/>
        <v>0</v>
      </c>
      <c r="EM109" s="221">
        <f t="shared" si="80"/>
        <v>0</v>
      </c>
      <c r="EP109" s="221">
        <f t="shared" si="81"/>
        <v>0</v>
      </c>
      <c r="ES109" s="221">
        <f t="shared" si="82"/>
        <v>0</v>
      </c>
      <c r="EV109" s="221">
        <f t="shared" si="83"/>
        <v>0</v>
      </c>
      <c r="EY109" s="221">
        <f t="shared" si="84"/>
        <v>0</v>
      </c>
      <c r="FB109" s="221">
        <f t="shared" si="85"/>
        <v>0</v>
      </c>
      <c r="FE109" s="221">
        <f t="shared" si="86"/>
        <v>0</v>
      </c>
      <c r="FH109" s="221">
        <f t="shared" si="87"/>
        <v>0</v>
      </c>
      <c r="FK109" s="221">
        <f t="shared" si="88"/>
        <v>0</v>
      </c>
      <c r="FN109" s="221">
        <f t="shared" si="89"/>
        <v>0</v>
      </c>
      <c r="FQ109" s="221">
        <f t="shared" si="90"/>
        <v>0</v>
      </c>
      <c r="FT109" s="221">
        <f t="shared" si="91"/>
        <v>0</v>
      </c>
      <c r="FW109" s="221">
        <f t="shared" si="92"/>
        <v>0</v>
      </c>
      <c r="FZ109" s="221">
        <f t="shared" si="93"/>
        <v>0</v>
      </c>
      <c r="GC109" s="221">
        <f t="shared" si="94"/>
        <v>0</v>
      </c>
      <c r="GF109" s="221">
        <f t="shared" si="95"/>
        <v>0</v>
      </c>
      <c r="GI109" s="221">
        <f t="shared" si="96"/>
        <v>0</v>
      </c>
      <c r="GL109" s="221">
        <f t="shared" si="97"/>
        <v>0</v>
      </c>
      <c r="GO109" s="221">
        <f t="shared" si="98"/>
        <v>0</v>
      </c>
      <c r="GR109" s="221">
        <f t="shared" si="99"/>
        <v>0</v>
      </c>
      <c r="GU109" s="221">
        <f t="shared" si="100"/>
        <v>0</v>
      </c>
    </row>
    <row r="110" spans="1:203" ht="26.25">
      <c r="A110" s="43" t="s">
        <v>274</v>
      </c>
      <c r="B110" s="40"/>
      <c r="C110" s="38"/>
      <c r="D110" s="39"/>
      <c r="E110" s="40"/>
      <c r="F110" s="40"/>
      <c r="G110" s="40"/>
      <c r="H110" s="40"/>
      <c r="I110" s="40"/>
      <c r="J110" s="41">
        <f t="shared" si="76"/>
        <v>0</v>
      </c>
      <c r="K110" s="10"/>
      <c r="L110" s="10"/>
      <c r="M110" s="10"/>
      <c r="N110" s="11"/>
      <c r="O110" s="11"/>
      <c r="P110" s="11"/>
      <c r="Q110" s="10"/>
      <c r="R110" s="10"/>
      <c r="S110" s="10"/>
      <c r="T110" s="11"/>
      <c r="U110" s="11"/>
      <c r="V110" s="11"/>
      <c r="W110" s="10"/>
      <c r="X110" s="10"/>
      <c r="Y110" s="10"/>
      <c r="Z110" s="11"/>
      <c r="AA110" s="11"/>
      <c r="AB110" s="11"/>
      <c r="AC110" s="10"/>
      <c r="AD110" s="10"/>
      <c r="AE110" s="10"/>
      <c r="AF110" s="11"/>
      <c r="AG110" s="11"/>
      <c r="AH110" s="11"/>
      <c r="AI110" s="10"/>
      <c r="AJ110" s="10"/>
      <c r="AK110" s="10"/>
      <c r="AL110" s="11"/>
      <c r="AM110" s="11"/>
      <c r="AN110" s="11"/>
      <c r="AO110" s="10"/>
      <c r="AP110" s="10"/>
      <c r="AQ110" s="10"/>
      <c r="AR110" s="11"/>
      <c r="AS110" s="11"/>
      <c r="AT110" s="11"/>
      <c r="AU110" s="10"/>
      <c r="AV110" s="10"/>
      <c r="AW110" s="10"/>
      <c r="AX110" s="11"/>
      <c r="AY110" s="11"/>
      <c r="AZ110" s="11"/>
      <c r="BA110" s="10"/>
      <c r="BB110" s="10"/>
      <c r="BC110" s="10"/>
      <c r="BD110" s="11"/>
      <c r="BE110" s="11"/>
      <c r="BF110" s="11"/>
      <c r="BG110" s="10"/>
      <c r="BH110" s="10"/>
      <c r="BI110" s="10"/>
      <c r="BJ110" s="11"/>
      <c r="BK110" s="11"/>
      <c r="BL110" s="11"/>
      <c r="BM110" s="10"/>
      <c r="BN110" s="10"/>
      <c r="BO110" s="10"/>
      <c r="BP110" s="11"/>
      <c r="BQ110" s="11"/>
      <c r="BR110" s="11"/>
      <c r="BS110" s="10"/>
      <c r="BT110" s="10"/>
      <c r="BU110" s="10"/>
      <c r="BV110" s="11"/>
      <c r="BW110" s="11"/>
      <c r="BX110" s="11"/>
      <c r="BY110" s="10"/>
      <c r="BZ110" s="10"/>
      <c r="CA110" s="10"/>
      <c r="CB110" s="11"/>
      <c r="CC110" s="11"/>
      <c r="CD110" s="11"/>
      <c r="ED110" s="221">
        <f t="shared" si="77"/>
        <v>0</v>
      </c>
      <c r="EG110" s="221">
        <f t="shared" si="78"/>
        <v>0</v>
      </c>
      <c r="EJ110" s="221">
        <f t="shared" si="79"/>
        <v>0</v>
      </c>
      <c r="EM110" s="221">
        <f t="shared" si="80"/>
        <v>0</v>
      </c>
      <c r="EP110" s="221">
        <f t="shared" si="81"/>
        <v>0</v>
      </c>
      <c r="ES110" s="221">
        <f t="shared" si="82"/>
        <v>0</v>
      </c>
      <c r="EV110" s="221">
        <f t="shared" si="83"/>
        <v>0</v>
      </c>
      <c r="EY110" s="221">
        <f t="shared" si="84"/>
        <v>0</v>
      </c>
      <c r="FB110" s="221">
        <f t="shared" si="85"/>
        <v>0</v>
      </c>
      <c r="FE110" s="221">
        <f t="shared" si="86"/>
        <v>0</v>
      </c>
      <c r="FH110" s="221">
        <f t="shared" si="87"/>
        <v>0</v>
      </c>
      <c r="FK110" s="221">
        <f t="shared" si="88"/>
        <v>0</v>
      </c>
      <c r="FN110" s="221">
        <f t="shared" si="89"/>
        <v>0</v>
      </c>
      <c r="FQ110" s="221">
        <f t="shared" si="90"/>
        <v>0</v>
      </c>
      <c r="FT110" s="221">
        <f t="shared" si="91"/>
        <v>0</v>
      </c>
      <c r="FW110" s="221">
        <f t="shared" si="92"/>
        <v>0</v>
      </c>
      <c r="FZ110" s="221">
        <f t="shared" si="93"/>
        <v>0</v>
      </c>
      <c r="GC110" s="221">
        <f t="shared" si="94"/>
        <v>0</v>
      </c>
      <c r="GF110" s="221">
        <f t="shared" si="95"/>
        <v>0</v>
      </c>
      <c r="GI110" s="221">
        <f t="shared" si="96"/>
        <v>0</v>
      </c>
      <c r="GL110" s="221">
        <f t="shared" si="97"/>
        <v>0</v>
      </c>
      <c r="GO110" s="221">
        <f t="shared" si="98"/>
        <v>0</v>
      </c>
      <c r="GR110" s="221">
        <f t="shared" si="99"/>
        <v>0</v>
      </c>
      <c r="GU110" s="221">
        <f t="shared" si="100"/>
        <v>0</v>
      </c>
    </row>
    <row r="111" spans="1:203" ht="26.25">
      <c r="A111" s="43" t="s">
        <v>275</v>
      </c>
      <c r="B111" s="40"/>
      <c r="C111" s="38"/>
      <c r="D111" s="39"/>
      <c r="E111" s="40"/>
      <c r="F111" s="40"/>
      <c r="G111" s="40"/>
      <c r="H111" s="40"/>
      <c r="I111" s="40"/>
      <c r="J111" s="41">
        <f t="shared" si="76"/>
        <v>0</v>
      </c>
      <c r="K111" s="10"/>
      <c r="L111" s="10"/>
      <c r="M111" s="10"/>
      <c r="N111" s="11"/>
      <c r="O111" s="11"/>
      <c r="P111" s="11"/>
      <c r="Q111" s="10"/>
      <c r="R111" s="10"/>
      <c r="S111" s="10"/>
      <c r="T111" s="11"/>
      <c r="U111" s="11"/>
      <c r="V111" s="11"/>
      <c r="W111" s="10"/>
      <c r="X111" s="10"/>
      <c r="Y111" s="10"/>
      <c r="Z111" s="11"/>
      <c r="AA111" s="11"/>
      <c r="AB111" s="11"/>
      <c r="AC111" s="10"/>
      <c r="AD111" s="10"/>
      <c r="AE111" s="10"/>
      <c r="AF111" s="11"/>
      <c r="AG111" s="11"/>
      <c r="AH111" s="11"/>
      <c r="AI111" s="10"/>
      <c r="AJ111" s="10"/>
      <c r="AK111" s="10"/>
      <c r="AL111" s="11"/>
      <c r="AM111" s="11"/>
      <c r="AN111" s="11"/>
      <c r="AO111" s="10"/>
      <c r="AP111" s="10"/>
      <c r="AQ111" s="10"/>
      <c r="AR111" s="11"/>
      <c r="AS111" s="11"/>
      <c r="AT111" s="11"/>
      <c r="AU111" s="10"/>
      <c r="AV111" s="10"/>
      <c r="AW111" s="10"/>
      <c r="AX111" s="11"/>
      <c r="AY111" s="11"/>
      <c r="AZ111" s="11"/>
      <c r="BA111" s="10"/>
      <c r="BB111" s="10"/>
      <c r="BC111" s="10"/>
      <c r="BD111" s="11"/>
      <c r="BE111" s="11"/>
      <c r="BF111" s="11"/>
      <c r="BG111" s="10"/>
      <c r="BH111" s="10"/>
      <c r="BI111" s="10"/>
      <c r="BJ111" s="11"/>
      <c r="BK111" s="11"/>
      <c r="BL111" s="11"/>
      <c r="BM111" s="10"/>
      <c r="BN111" s="10"/>
      <c r="BO111" s="10"/>
      <c r="BP111" s="11"/>
      <c r="BQ111" s="11"/>
      <c r="BR111" s="11"/>
      <c r="BS111" s="10"/>
      <c r="BT111" s="10"/>
      <c r="BU111" s="10"/>
      <c r="BV111" s="11"/>
      <c r="BW111" s="11"/>
      <c r="BX111" s="11"/>
      <c r="BY111" s="10"/>
      <c r="BZ111" s="10"/>
      <c r="CA111" s="10"/>
      <c r="CB111" s="11"/>
      <c r="CC111" s="11"/>
      <c r="CD111" s="11"/>
      <c r="ED111" s="221">
        <f t="shared" si="77"/>
        <v>0</v>
      </c>
      <c r="EG111" s="221">
        <f t="shared" si="78"/>
        <v>0</v>
      </c>
      <c r="EJ111" s="221">
        <f t="shared" si="79"/>
        <v>0</v>
      </c>
      <c r="EM111" s="221">
        <f t="shared" si="80"/>
        <v>0</v>
      </c>
      <c r="EP111" s="221">
        <f t="shared" si="81"/>
        <v>0</v>
      </c>
      <c r="ES111" s="221">
        <f t="shared" si="82"/>
        <v>0</v>
      </c>
      <c r="EV111" s="221">
        <f t="shared" si="83"/>
        <v>0</v>
      </c>
      <c r="EY111" s="221">
        <f t="shared" si="84"/>
        <v>0</v>
      </c>
      <c r="FB111" s="221">
        <f t="shared" si="85"/>
        <v>0</v>
      </c>
      <c r="FE111" s="221">
        <f t="shared" si="86"/>
        <v>0</v>
      </c>
      <c r="FH111" s="221">
        <f t="shared" si="87"/>
        <v>0</v>
      </c>
      <c r="FK111" s="221">
        <f t="shared" si="88"/>
        <v>0</v>
      </c>
      <c r="FN111" s="221">
        <f t="shared" si="89"/>
        <v>0</v>
      </c>
      <c r="FQ111" s="221">
        <f t="shared" si="90"/>
        <v>0</v>
      </c>
      <c r="FT111" s="221">
        <f t="shared" si="91"/>
        <v>0</v>
      </c>
      <c r="FW111" s="221">
        <f t="shared" si="92"/>
        <v>0</v>
      </c>
      <c r="FZ111" s="221">
        <f t="shared" si="93"/>
        <v>0</v>
      </c>
      <c r="GC111" s="221">
        <f t="shared" si="94"/>
        <v>0</v>
      </c>
      <c r="GF111" s="221">
        <f t="shared" si="95"/>
        <v>0</v>
      </c>
      <c r="GI111" s="221">
        <f t="shared" si="96"/>
        <v>0</v>
      </c>
      <c r="GL111" s="221">
        <f t="shared" si="97"/>
        <v>0</v>
      </c>
      <c r="GO111" s="221">
        <f t="shared" si="98"/>
        <v>0</v>
      </c>
      <c r="GR111" s="221">
        <f t="shared" si="99"/>
        <v>0</v>
      </c>
      <c r="GU111" s="221">
        <f t="shared" si="100"/>
        <v>0</v>
      </c>
    </row>
    <row r="112" spans="1:203" ht="26.25">
      <c r="A112" s="43" t="s">
        <v>276</v>
      </c>
      <c r="B112" s="40"/>
      <c r="C112" s="38"/>
      <c r="D112" s="39"/>
      <c r="E112" s="40"/>
      <c r="F112" s="40"/>
      <c r="G112" s="40"/>
      <c r="H112" s="40"/>
      <c r="I112" s="40"/>
      <c r="J112" s="41">
        <f t="shared" si="76"/>
        <v>0</v>
      </c>
      <c r="K112" s="10"/>
      <c r="L112" s="10"/>
      <c r="M112" s="10"/>
      <c r="N112" s="11"/>
      <c r="O112" s="11"/>
      <c r="P112" s="11"/>
      <c r="Q112" s="10"/>
      <c r="R112" s="10"/>
      <c r="S112" s="10"/>
      <c r="T112" s="11"/>
      <c r="U112" s="11"/>
      <c r="V112" s="11"/>
      <c r="W112" s="10"/>
      <c r="X112" s="10"/>
      <c r="Y112" s="10"/>
      <c r="Z112" s="11"/>
      <c r="AA112" s="11"/>
      <c r="AB112" s="11"/>
      <c r="AC112" s="10"/>
      <c r="AD112" s="10"/>
      <c r="AE112" s="10"/>
      <c r="AF112" s="11"/>
      <c r="AG112" s="11"/>
      <c r="AH112" s="11"/>
      <c r="AI112" s="10"/>
      <c r="AJ112" s="10"/>
      <c r="AK112" s="10"/>
      <c r="AL112" s="11"/>
      <c r="AM112" s="11"/>
      <c r="AN112" s="11"/>
      <c r="AO112" s="10"/>
      <c r="AP112" s="10"/>
      <c r="AQ112" s="10"/>
      <c r="AR112" s="11"/>
      <c r="AS112" s="11"/>
      <c r="AT112" s="11"/>
      <c r="AU112" s="10"/>
      <c r="AV112" s="10"/>
      <c r="AW112" s="10"/>
      <c r="AX112" s="11"/>
      <c r="AY112" s="11"/>
      <c r="AZ112" s="11"/>
      <c r="BA112" s="10"/>
      <c r="BB112" s="10"/>
      <c r="BC112" s="10"/>
      <c r="BD112" s="11"/>
      <c r="BE112" s="11"/>
      <c r="BF112" s="11"/>
      <c r="BG112" s="10"/>
      <c r="BH112" s="10"/>
      <c r="BI112" s="10"/>
      <c r="BJ112" s="11"/>
      <c r="BK112" s="11"/>
      <c r="BL112" s="11"/>
      <c r="BM112" s="10"/>
      <c r="BN112" s="10"/>
      <c r="BO112" s="10"/>
      <c r="BP112" s="11"/>
      <c r="BQ112" s="11"/>
      <c r="BR112" s="11"/>
      <c r="BS112" s="10"/>
      <c r="BT112" s="10"/>
      <c r="BU112" s="10"/>
      <c r="BV112" s="11"/>
      <c r="BW112" s="11"/>
      <c r="BX112" s="11"/>
      <c r="BY112" s="10"/>
      <c r="BZ112" s="10"/>
      <c r="CA112" s="10"/>
      <c r="CB112" s="11"/>
      <c r="CC112" s="11"/>
      <c r="CD112" s="11"/>
      <c r="ED112" s="221">
        <f t="shared" si="77"/>
        <v>0</v>
      </c>
      <c r="EG112" s="221">
        <f t="shared" si="78"/>
        <v>0</v>
      </c>
      <c r="EJ112" s="221">
        <f t="shared" si="79"/>
        <v>0</v>
      </c>
      <c r="EM112" s="221">
        <f t="shared" si="80"/>
        <v>0</v>
      </c>
      <c r="EP112" s="221">
        <f t="shared" si="81"/>
        <v>0</v>
      </c>
      <c r="ES112" s="221">
        <f t="shared" si="82"/>
        <v>0</v>
      </c>
      <c r="EV112" s="221">
        <f t="shared" si="83"/>
        <v>0</v>
      </c>
      <c r="EY112" s="221">
        <f t="shared" si="84"/>
        <v>0</v>
      </c>
      <c r="FB112" s="221">
        <f t="shared" si="85"/>
        <v>0</v>
      </c>
      <c r="FE112" s="221">
        <f t="shared" si="86"/>
        <v>0</v>
      </c>
      <c r="FH112" s="221">
        <f t="shared" si="87"/>
        <v>0</v>
      </c>
      <c r="FK112" s="221">
        <f t="shared" si="88"/>
        <v>0</v>
      </c>
      <c r="FN112" s="221">
        <f t="shared" si="89"/>
        <v>0</v>
      </c>
      <c r="FQ112" s="221">
        <f t="shared" si="90"/>
        <v>0</v>
      </c>
      <c r="FT112" s="221">
        <f t="shared" si="91"/>
        <v>0</v>
      </c>
      <c r="FW112" s="221">
        <f t="shared" si="92"/>
        <v>0</v>
      </c>
      <c r="FZ112" s="221">
        <f t="shared" si="93"/>
        <v>0</v>
      </c>
      <c r="GC112" s="221">
        <f t="shared" si="94"/>
        <v>0</v>
      </c>
      <c r="GF112" s="221">
        <f t="shared" si="95"/>
        <v>0</v>
      </c>
      <c r="GI112" s="221">
        <f t="shared" si="96"/>
        <v>0</v>
      </c>
      <c r="GL112" s="221">
        <f t="shared" si="97"/>
        <v>0</v>
      </c>
      <c r="GO112" s="221">
        <f t="shared" si="98"/>
        <v>0</v>
      </c>
      <c r="GR112" s="221">
        <f t="shared" si="99"/>
        <v>0</v>
      </c>
      <c r="GU112" s="221">
        <f t="shared" si="100"/>
        <v>0</v>
      </c>
    </row>
    <row r="113" spans="1:203" ht="26.25">
      <c r="A113" s="43" t="s">
        <v>277</v>
      </c>
      <c r="B113" s="40"/>
      <c r="C113" s="38"/>
      <c r="D113" s="39"/>
      <c r="E113" s="40"/>
      <c r="F113" s="40"/>
      <c r="G113" s="40"/>
      <c r="H113" s="40"/>
      <c r="I113" s="40"/>
      <c r="J113" s="41">
        <f t="shared" si="76"/>
        <v>0</v>
      </c>
      <c r="K113" s="10"/>
      <c r="L113" s="10"/>
      <c r="M113" s="10"/>
      <c r="N113" s="11"/>
      <c r="O113" s="11"/>
      <c r="P113" s="11"/>
      <c r="Q113" s="10"/>
      <c r="R113" s="10"/>
      <c r="S113" s="10"/>
      <c r="T113" s="11"/>
      <c r="U113" s="11"/>
      <c r="V113" s="11"/>
      <c r="W113" s="10"/>
      <c r="X113" s="10"/>
      <c r="Y113" s="10"/>
      <c r="Z113" s="11"/>
      <c r="AA113" s="11"/>
      <c r="AB113" s="11"/>
      <c r="AC113" s="10"/>
      <c r="AD113" s="10"/>
      <c r="AE113" s="10"/>
      <c r="AF113" s="11"/>
      <c r="AG113" s="11"/>
      <c r="AH113" s="11"/>
      <c r="AI113" s="10"/>
      <c r="AJ113" s="10"/>
      <c r="AK113" s="10"/>
      <c r="AL113" s="11"/>
      <c r="AM113" s="11"/>
      <c r="AN113" s="11"/>
      <c r="AO113" s="10"/>
      <c r="AP113" s="10"/>
      <c r="AQ113" s="10"/>
      <c r="AR113" s="11"/>
      <c r="AS113" s="11"/>
      <c r="AT113" s="11"/>
      <c r="AU113" s="10"/>
      <c r="AV113" s="10"/>
      <c r="AW113" s="10"/>
      <c r="AX113" s="11"/>
      <c r="AY113" s="11"/>
      <c r="AZ113" s="11"/>
      <c r="BA113" s="10"/>
      <c r="BB113" s="10"/>
      <c r="BC113" s="10"/>
      <c r="BD113" s="11"/>
      <c r="BE113" s="11"/>
      <c r="BF113" s="11"/>
      <c r="BG113" s="10"/>
      <c r="BH113" s="10"/>
      <c r="BI113" s="10"/>
      <c r="BJ113" s="11"/>
      <c r="BK113" s="11"/>
      <c r="BL113" s="11"/>
      <c r="BM113" s="10"/>
      <c r="BN113" s="10"/>
      <c r="BO113" s="10"/>
      <c r="BP113" s="11"/>
      <c r="BQ113" s="11"/>
      <c r="BR113" s="11"/>
      <c r="BS113" s="10"/>
      <c r="BT113" s="10"/>
      <c r="BU113" s="10"/>
      <c r="BV113" s="11"/>
      <c r="BW113" s="11"/>
      <c r="BX113" s="11"/>
      <c r="BY113" s="10"/>
      <c r="BZ113" s="10"/>
      <c r="CA113" s="10"/>
      <c r="CB113" s="11"/>
      <c r="CC113" s="11"/>
      <c r="CD113" s="11"/>
      <c r="ED113" s="221">
        <f t="shared" si="77"/>
        <v>0</v>
      </c>
      <c r="EG113" s="221">
        <f t="shared" si="78"/>
        <v>0</v>
      </c>
      <c r="EJ113" s="221">
        <f t="shared" si="79"/>
        <v>0</v>
      </c>
      <c r="EM113" s="221">
        <f t="shared" si="80"/>
        <v>0</v>
      </c>
      <c r="EP113" s="221">
        <f t="shared" si="81"/>
        <v>0</v>
      </c>
      <c r="ES113" s="221">
        <f t="shared" si="82"/>
        <v>0</v>
      </c>
      <c r="EV113" s="221">
        <f t="shared" si="83"/>
        <v>0</v>
      </c>
      <c r="EY113" s="221">
        <f t="shared" si="84"/>
        <v>0</v>
      </c>
      <c r="FB113" s="221">
        <f t="shared" si="85"/>
        <v>0</v>
      </c>
      <c r="FE113" s="221">
        <f t="shared" si="86"/>
        <v>0</v>
      </c>
      <c r="FH113" s="221">
        <f t="shared" si="87"/>
        <v>0</v>
      </c>
      <c r="FK113" s="221">
        <f t="shared" si="88"/>
        <v>0</v>
      </c>
      <c r="FN113" s="221">
        <f t="shared" si="89"/>
        <v>0</v>
      </c>
      <c r="FQ113" s="221">
        <f t="shared" si="90"/>
        <v>0</v>
      </c>
      <c r="FT113" s="221">
        <f t="shared" si="91"/>
        <v>0</v>
      </c>
      <c r="FW113" s="221">
        <f t="shared" si="92"/>
        <v>0</v>
      </c>
      <c r="FZ113" s="221">
        <f t="shared" si="93"/>
        <v>0</v>
      </c>
      <c r="GC113" s="221">
        <f t="shared" si="94"/>
        <v>0</v>
      </c>
      <c r="GF113" s="221">
        <f t="shared" si="95"/>
        <v>0</v>
      </c>
      <c r="GI113" s="221">
        <f t="shared" si="96"/>
        <v>0</v>
      </c>
      <c r="GL113" s="221">
        <f t="shared" si="97"/>
        <v>0</v>
      </c>
      <c r="GO113" s="221">
        <f t="shared" si="98"/>
        <v>0</v>
      </c>
      <c r="GR113" s="221">
        <f t="shared" si="99"/>
        <v>0</v>
      </c>
      <c r="GU113" s="221">
        <f t="shared" si="100"/>
        <v>0</v>
      </c>
    </row>
    <row r="114" spans="1:203" ht="26.25">
      <c r="A114" s="43" t="s">
        <v>278</v>
      </c>
      <c r="B114" s="40"/>
      <c r="C114" s="38"/>
      <c r="D114" s="39"/>
      <c r="E114" s="40"/>
      <c r="F114" s="40"/>
      <c r="G114" s="40"/>
      <c r="H114" s="40"/>
      <c r="I114" s="40"/>
      <c r="J114" s="41">
        <f t="shared" si="76"/>
        <v>0</v>
      </c>
      <c r="K114" s="10"/>
      <c r="L114" s="10"/>
      <c r="M114" s="10"/>
      <c r="N114" s="11"/>
      <c r="O114" s="11"/>
      <c r="P114" s="11"/>
      <c r="Q114" s="10"/>
      <c r="R114" s="10"/>
      <c r="S114" s="10"/>
      <c r="T114" s="11"/>
      <c r="U114" s="11"/>
      <c r="V114" s="11"/>
      <c r="W114" s="10"/>
      <c r="X114" s="10"/>
      <c r="Y114" s="10"/>
      <c r="Z114" s="11"/>
      <c r="AA114" s="11"/>
      <c r="AB114" s="11"/>
      <c r="AC114" s="10"/>
      <c r="AD114" s="10"/>
      <c r="AE114" s="10"/>
      <c r="AF114" s="11"/>
      <c r="AG114" s="11"/>
      <c r="AH114" s="11"/>
      <c r="AI114" s="10"/>
      <c r="AJ114" s="10"/>
      <c r="AK114" s="10"/>
      <c r="AL114" s="11"/>
      <c r="AM114" s="11"/>
      <c r="AN114" s="11"/>
      <c r="AO114" s="10"/>
      <c r="AP114" s="10"/>
      <c r="AQ114" s="10"/>
      <c r="AR114" s="11"/>
      <c r="AS114" s="11"/>
      <c r="AT114" s="11"/>
      <c r="AU114" s="10"/>
      <c r="AV114" s="10"/>
      <c r="AW114" s="10"/>
      <c r="AX114" s="11"/>
      <c r="AY114" s="11"/>
      <c r="AZ114" s="11"/>
      <c r="BA114" s="10"/>
      <c r="BB114" s="10"/>
      <c r="BC114" s="10"/>
      <c r="BD114" s="11"/>
      <c r="BE114" s="11"/>
      <c r="BF114" s="11"/>
      <c r="BG114" s="10"/>
      <c r="BH114" s="10"/>
      <c r="BI114" s="10"/>
      <c r="BJ114" s="11"/>
      <c r="BK114" s="11"/>
      <c r="BL114" s="11"/>
      <c r="BM114" s="10"/>
      <c r="BN114" s="10"/>
      <c r="BO114" s="10"/>
      <c r="BP114" s="11"/>
      <c r="BQ114" s="11"/>
      <c r="BR114" s="11"/>
      <c r="BS114" s="10"/>
      <c r="BT114" s="10"/>
      <c r="BU114" s="10"/>
      <c r="BV114" s="11"/>
      <c r="BW114" s="11"/>
      <c r="BX114" s="11"/>
      <c r="BY114" s="10"/>
      <c r="BZ114" s="10"/>
      <c r="CA114" s="10"/>
      <c r="CB114" s="11"/>
      <c r="CC114" s="11"/>
      <c r="CD114" s="11"/>
      <c r="ED114" s="221">
        <f t="shared" si="77"/>
        <v>0</v>
      </c>
      <c r="EG114" s="221">
        <f t="shared" si="78"/>
        <v>0</v>
      </c>
      <c r="EJ114" s="221">
        <f t="shared" si="79"/>
        <v>0</v>
      </c>
      <c r="EM114" s="221">
        <f t="shared" si="80"/>
        <v>0</v>
      </c>
      <c r="EP114" s="221">
        <f t="shared" si="81"/>
        <v>0</v>
      </c>
      <c r="ES114" s="221">
        <f t="shared" si="82"/>
        <v>0</v>
      </c>
      <c r="EV114" s="221">
        <f t="shared" si="83"/>
        <v>0</v>
      </c>
      <c r="EY114" s="221">
        <f t="shared" si="84"/>
        <v>0</v>
      </c>
      <c r="FB114" s="221">
        <f t="shared" si="85"/>
        <v>0</v>
      </c>
      <c r="FE114" s="221">
        <f t="shared" si="86"/>
        <v>0</v>
      </c>
      <c r="FH114" s="221">
        <f t="shared" si="87"/>
        <v>0</v>
      </c>
      <c r="FK114" s="221">
        <f t="shared" si="88"/>
        <v>0</v>
      </c>
      <c r="FN114" s="221">
        <f t="shared" si="89"/>
        <v>0</v>
      </c>
      <c r="FQ114" s="221">
        <f t="shared" si="90"/>
        <v>0</v>
      </c>
      <c r="FT114" s="221">
        <f t="shared" si="91"/>
        <v>0</v>
      </c>
      <c r="FW114" s="221">
        <f t="shared" si="92"/>
        <v>0</v>
      </c>
      <c r="FZ114" s="221">
        <f t="shared" si="93"/>
        <v>0</v>
      </c>
      <c r="GC114" s="221">
        <f t="shared" si="94"/>
        <v>0</v>
      </c>
      <c r="GF114" s="221">
        <f t="shared" si="95"/>
        <v>0</v>
      </c>
      <c r="GI114" s="221">
        <f t="shared" si="96"/>
        <v>0</v>
      </c>
      <c r="GL114" s="221">
        <f t="shared" si="97"/>
        <v>0</v>
      </c>
      <c r="GO114" s="221">
        <f t="shared" si="98"/>
        <v>0</v>
      </c>
      <c r="GR114" s="221">
        <f t="shared" si="99"/>
        <v>0</v>
      </c>
      <c r="GU114" s="221">
        <f t="shared" si="100"/>
        <v>0</v>
      </c>
    </row>
    <row r="115" spans="1:203" ht="26.25">
      <c r="A115" s="43" t="s">
        <v>279</v>
      </c>
      <c r="B115" s="40"/>
      <c r="C115" s="38"/>
      <c r="D115" s="39"/>
      <c r="E115" s="40"/>
      <c r="F115" s="40"/>
      <c r="G115" s="40"/>
      <c r="H115" s="40"/>
      <c r="I115" s="40"/>
      <c r="J115" s="41">
        <f t="shared" si="76"/>
        <v>0</v>
      </c>
      <c r="K115" s="10"/>
      <c r="L115" s="10"/>
      <c r="M115" s="10"/>
      <c r="N115" s="11"/>
      <c r="O115" s="11"/>
      <c r="P115" s="11"/>
      <c r="Q115" s="10"/>
      <c r="R115" s="10"/>
      <c r="S115" s="10"/>
      <c r="T115" s="11"/>
      <c r="U115" s="11"/>
      <c r="V115" s="11"/>
      <c r="W115" s="10"/>
      <c r="X115" s="10"/>
      <c r="Y115" s="10"/>
      <c r="Z115" s="11"/>
      <c r="AA115" s="11"/>
      <c r="AB115" s="11"/>
      <c r="AC115" s="10"/>
      <c r="AD115" s="10"/>
      <c r="AE115" s="10"/>
      <c r="AF115" s="11"/>
      <c r="AG115" s="11"/>
      <c r="AH115" s="11"/>
      <c r="AI115" s="10"/>
      <c r="AJ115" s="10"/>
      <c r="AK115" s="10"/>
      <c r="AL115" s="11"/>
      <c r="AM115" s="11"/>
      <c r="AN115" s="11"/>
      <c r="AO115" s="10"/>
      <c r="AP115" s="10"/>
      <c r="AQ115" s="10"/>
      <c r="AR115" s="11"/>
      <c r="AS115" s="11"/>
      <c r="AT115" s="11"/>
      <c r="AU115" s="10"/>
      <c r="AV115" s="10"/>
      <c r="AW115" s="10"/>
      <c r="AX115" s="11"/>
      <c r="AY115" s="11"/>
      <c r="AZ115" s="11"/>
      <c r="BA115" s="10"/>
      <c r="BB115" s="10"/>
      <c r="BC115" s="10"/>
      <c r="BD115" s="11"/>
      <c r="BE115" s="11"/>
      <c r="BF115" s="11"/>
      <c r="BG115" s="10"/>
      <c r="BH115" s="10"/>
      <c r="BI115" s="10"/>
      <c r="BJ115" s="11"/>
      <c r="BK115" s="11"/>
      <c r="BL115" s="11"/>
      <c r="BM115" s="10"/>
      <c r="BN115" s="10"/>
      <c r="BO115" s="10"/>
      <c r="BP115" s="11"/>
      <c r="BQ115" s="11"/>
      <c r="BR115" s="11"/>
      <c r="BS115" s="10"/>
      <c r="BT115" s="10"/>
      <c r="BU115" s="10"/>
      <c r="BV115" s="11"/>
      <c r="BW115" s="11"/>
      <c r="BX115" s="11"/>
      <c r="BY115" s="10"/>
      <c r="BZ115" s="10"/>
      <c r="CA115" s="10"/>
      <c r="CB115" s="11"/>
      <c r="CC115" s="11"/>
      <c r="CD115" s="11"/>
      <c r="ED115" s="221">
        <f t="shared" si="77"/>
        <v>0</v>
      </c>
      <c r="EG115" s="221">
        <f t="shared" si="78"/>
        <v>0</v>
      </c>
      <c r="EJ115" s="221">
        <f t="shared" si="79"/>
        <v>0</v>
      </c>
      <c r="EM115" s="221">
        <f t="shared" si="80"/>
        <v>0</v>
      </c>
      <c r="EP115" s="221">
        <f t="shared" si="81"/>
        <v>0</v>
      </c>
      <c r="ES115" s="221">
        <f t="shared" si="82"/>
        <v>0</v>
      </c>
      <c r="EV115" s="221">
        <f t="shared" si="83"/>
        <v>0</v>
      </c>
      <c r="EY115" s="221">
        <f t="shared" si="84"/>
        <v>0</v>
      </c>
      <c r="FB115" s="221">
        <f t="shared" si="85"/>
        <v>0</v>
      </c>
      <c r="FE115" s="221">
        <f t="shared" si="86"/>
        <v>0</v>
      </c>
      <c r="FH115" s="221">
        <f t="shared" si="87"/>
        <v>0</v>
      </c>
      <c r="FK115" s="221">
        <f t="shared" si="88"/>
        <v>0</v>
      </c>
      <c r="FN115" s="221">
        <f t="shared" si="89"/>
        <v>0</v>
      </c>
      <c r="FQ115" s="221">
        <f t="shared" si="90"/>
        <v>0</v>
      </c>
      <c r="FT115" s="221">
        <f t="shared" si="91"/>
        <v>0</v>
      </c>
      <c r="FW115" s="221">
        <f t="shared" si="92"/>
        <v>0</v>
      </c>
      <c r="FZ115" s="221">
        <f t="shared" si="93"/>
        <v>0</v>
      </c>
      <c r="GC115" s="221">
        <f t="shared" si="94"/>
        <v>0</v>
      </c>
      <c r="GF115" s="221">
        <f t="shared" si="95"/>
        <v>0</v>
      </c>
      <c r="GI115" s="221">
        <f t="shared" si="96"/>
        <v>0</v>
      </c>
      <c r="GL115" s="221">
        <f t="shared" si="97"/>
        <v>0</v>
      </c>
      <c r="GO115" s="221">
        <f t="shared" si="98"/>
        <v>0</v>
      </c>
      <c r="GR115" s="221">
        <f t="shared" si="99"/>
        <v>0</v>
      </c>
      <c r="GU115" s="221">
        <f t="shared" si="100"/>
        <v>0</v>
      </c>
    </row>
    <row r="116" spans="1:203" ht="26.25">
      <c r="A116" s="43" t="s">
        <v>280</v>
      </c>
      <c r="B116" s="40"/>
      <c r="C116" s="38"/>
      <c r="D116" s="39"/>
      <c r="E116" s="40"/>
      <c r="F116" s="40"/>
      <c r="G116" s="40"/>
      <c r="H116" s="40"/>
      <c r="I116" s="40"/>
      <c r="J116" s="41">
        <f t="shared" si="76"/>
        <v>0</v>
      </c>
      <c r="K116" s="10"/>
      <c r="L116" s="10"/>
      <c r="M116" s="10"/>
      <c r="N116" s="11"/>
      <c r="O116" s="11"/>
      <c r="P116" s="11"/>
      <c r="Q116" s="10"/>
      <c r="R116" s="10"/>
      <c r="S116" s="10"/>
      <c r="T116" s="11"/>
      <c r="U116" s="11"/>
      <c r="V116" s="11"/>
      <c r="W116" s="10"/>
      <c r="X116" s="10"/>
      <c r="Y116" s="10"/>
      <c r="Z116" s="11"/>
      <c r="AA116" s="11"/>
      <c r="AB116" s="11"/>
      <c r="AC116" s="10"/>
      <c r="AD116" s="10"/>
      <c r="AE116" s="10"/>
      <c r="AF116" s="11"/>
      <c r="AG116" s="11"/>
      <c r="AH116" s="11"/>
      <c r="AI116" s="10"/>
      <c r="AJ116" s="10"/>
      <c r="AK116" s="10"/>
      <c r="AL116" s="11"/>
      <c r="AM116" s="11"/>
      <c r="AN116" s="11"/>
      <c r="AO116" s="10"/>
      <c r="AP116" s="10"/>
      <c r="AQ116" s="10"/>
      <c r="AR116" s="11"/>
      <c r="AS116" s="11"/>
      <c r="AT116" s="11"/>
      <c r="AU116" s="10"/>
      <c r="AV116" s="10"/>
      <c r="AW116" s="10"/>
      <c r="AX116" s="11"/>
      <c r="AY116" s="11"/>
      <c r="AZ116" s="11"/>
      <c r="BA116" s="10"/>
      <c r="BB116" s="10"/>
      <c r="BC116" s="10"/>
      <c r="BD116" s="11"/>
      <c r="BE116" s="11"/>
      <c r="BF116" s="11"/>
      <c r="BG116" s="10"/>
      <c r="BH116" s="10"/>
      <c r="BI116" s="10"/>
      <c r="BJ116" s="11"/>
      <c r="BK116" s="11"/>
      <c r="BL116" s="11"/>
      <c r="BM116" s="10"/>
      <c r="BN116" s="10"/>
      <c r="BO116" s="10"/>
      <c r="BP116" s="11"/>
      <c r="BQ116" s="11"/>
      <c r="BR116" s="11"/>
      <c r="BS116" s="10"/>
      <c r="BT116" s="10"/>
      <c r="BU116" s="10"/>
      <c r="BV116" s="11"/>
      <c r="BW116" s="11"/>
      <c r="BX116" s="11"/>
      <c r="BY116" s="10"/>
      <c r="BZ116" s="10"/>
      <c r="CA116" s="10"/>
      <c r="CB116" s="11"/>
      <c r="CC116" s="11"/>
      <c r="CD116" s="11"/>
      <c r="ED116" s="221">
        <f t="shared" si="77"/>
        <v>0</v>
      </c>
      <c r="EG116" s="221">
        <f t="shared" si="78"/>
        <v>0</v>
      </c>
      <c r="EJ116" s="221">
        <f t="shared" si="79"/>
        <v>0</v>
      </c>
      <c r="EM116" s="221">
        <f t="shared" si="80"/>
        <v>0</v>
      </c>
      <c r="EP116" s="221">
        <f t="shared" si="81"/>
        <v>0</v>
      </c>
      <c r="ES116" s="221">
        <f t="shared" si="82"/>
        <v>0</v>
      </c>
      <c r="EV116" s="221">
        <f t="shared" si="83"/>
        <v>0</v>
      </c>
      <c r="EY116" s="221">
        <f t="shared" si="84"/>
        <v>0</v>
      </c>
      <c r="FB116" s="221">
        <f t="shared" si="85"/>
        <v>0</v>
      </c>
      <c r="FE116" s="221">
        <f t="shared" si="86"/>
        <v>0</v>
      </c>
      <c r="FH116" s="221">
        <f t="shared" si="87"/>
        <v>0</v>
      </c>
      <c r="FK116" s="221">
        <f t="shared" si="88"/>
        <v>0</v>
      </c>
      <c r="FN116" s="221">
        <f t="shared" si="89"/>
        <v>0</v>
      </c>
      <c r="FQ116" s="221">
        <f t="shared" si="90"/>
        <v>0</v>
      </c>
      <c r="FT116" s="221">
        <f t="shared" si="91"/>
        <v>0</v>
      </c>
      <c r="FW116" s="221">
        <f t="shared" si="92"/>
        <v>0</v>
      </c>
      <c r="FZ116" s="221">
        <f t="shared" si="93"/>
        <v>0</v>
      </c>
      <c r="GC116" s="221">
        <f t="shared" si="94"/>
        <v>0</v>
      </c>
      <c r="GF116" s="221">
        <f t="shared" si="95"/>
        <v>0</v>
      </c>
      <c r="GI116" s="221">
        <f t="shared" si="96"/>
        <v>0</v>
      </c>
      <c r="GL116" s="221">
        <f t="shared" si="97"/>
        <v>0</v>
      </c>
      <c r="GO116" s="221">
        <f t="shared" si="98"/>
        <v>0</v>
      </c>
      <c r="GR116" s="221">
        <f t="shared" si="99"/>
        <v>0</v>
      </c>
      <c r="GU116" s="221">
        <f t="shared" si="100"/>
        <v>0</v>
      </c>
    </row>
    <row r="117" spans="1:203" ht="26.25">
      <c r="A117" s="43" t="s">
        <v>281</v>
      </c>
      <c r="B117" s="40"/>
      <c r="C117" s="38"/>
      <c r="D117" s="39"/>
      <c r="E117" s="40"/>
      <c r="F117" s="40"/>
      <c r="G117" s="40"/>
      <c r="H117" s="40"/>
      <c r="I117" s="40"/>
      <c r="J117" s="41">
        <f t="shared" si="76"/>
        <v>0</v>
      </c>
      <c r="K117" s="10"/>
      <c r="L117" s="10"/>
      <c r="M117" s="10"/>
      <c r="N117" s="11"/>
      <c r="O117" s="11"/>
      <c r="P117" s="11"/>
      <c r="Q117" s="10"/>
      <c r="R117" s="10"/>
      <c r="S117" s="10"/>
      <c r="T117" s="11"/>
      <c r="U117" s="11"/>
      <c r="V117" s="11"/>
      <c r="W117" s="10"/>
      <c r="X117" s="10"/>
      <c r="Y117" s="10"/>
      <c r="Z117" s="11"/>
      <c r="AA117" s="11"/>
      <c r="AB117" s="11"/>
      <c r="AC117" s="10"/>
      <c r="AD117" s="10"/>
      <c r="AE117" s="10"/>
      <c r="AF117" s="11"/>
      <c r="AG117" s="11"/>
      <c r="AH117" s="11"/>
      <c r="AI117" s="10"/>
      <c r="AJ117" s="10"/>
      <c r="AK117" s="10"/>
      <c r="AL117" s="11"/>
      <c r="AM117" s="11"/>
      <c r="AN117" s="11"/>
      <c r="AO117" s="10"/>
      <c r="AP117" s="10"/>
      <c r="AQ117" s="10"/>
      <c r="AR117" s="11"/>
      <c r="AS117" s="11"/>
      <c r="AT117" s="11"/>
      <c r="AU117" s="10"/>
      <c r="AV117" s="10"/>
      <c r="AW117" s="10"/>
      <c r="AX117" s="11"/>
      <c r="AY117" s="11"/>
      <c r="AZ117" s="11"/>
      <c r="BA117" s="10"/>
      <c r="BB117" s="10"/>
      <c r="BC117" s="10"/>
      <c r="BD117" s="11"/>
      <c r="BE117" s="11"/>
      <c r="BF117" s="11"/>
      <c r="BG117" s="10"/>
      <c r="BH117" s="10"/>
      <c r="BI117" s="10"/>
      <c r="BJ117" s="11"/>
      <c r="BK117" s="11"/>
      <c r="BL117" s="11"/>
      <c r="BM117" s="10"/>
      <c r="BN117" s="10"/>
      <c r="BO117" s="10"/>
      <c r="BP117" s="11"/>
      <c r="BQ117" s="11"/>
      <c r="BR117" s="11"/>
      <c r="BS117" s="10"/>
      <c r="BT117" s="10"/>
      <c r="BU117" s="10"/>
      <c r="BV117" s="11"/>
      <c r="BW117" s="11"/>
      <c r="BX117" s="11"/>
      <c r="BY117" s="10"/>
      <c r="BZ117" s="10"/>
      <c r="CA117" s="10"/>
      <c r="CB117" s="11"/>
      <c r="CC117" s="11"/>
      <c r="CD117" s="11"/>
      <c r="ED117" s="221">
        <f t="shared" si="77"/>
        <v>0</v>
      </c>
      <c r="EG117" s="221">
        <f t="shared" si="78"/>
        <v>0</v>
      </c>
      <c r="EJ117" s="221">
        <f t="shared" si="79"/>
        <v>0</v>
      </c>
      <c r="EM117" s="221">
        <f t="shared" si="80"/>
        <v>0</v>
      </c>
      <c r="EP117" s="221">
        <f t="shared" si="81"/>
        <v>0</v>
      </c>
      <c r="ES117" s="221">
        <f t="shared" si="82"/>
        <v>0</v>
      </c>
      <c r="EV117" s="221">
        <f t="shared" si="83"/>
        <v>0</v>
      </c>
      <c r="EY117" s="221">
        <f t="shared" si="84"/>
        <v>0</v>
      </c>
      <c r="FB117" s="221">
        <f t="shared" si="85"/>
        <v>0</v>
      </c>
      <c r="FE117" s="221">
        <f t="shared" si="86"/>
        <v>0</v>
      </c>
      <c r="FH117" s="221">
        <f t="shared" si="87"/>
        <v>0</v>
      </c>
      <c r="FK117" s="221">
        <f t="shared" si="88"/>
        <v>0</v>
      </c>
      <c r="FN117" s="221">
        <f t="shared" si="89"/>
        <v>0</v>
      </c>
      <c r="FQ117" s="221">
        <f t="shared" si="90"/>
        <v>0</v>
      </c>
      <c r="FT117" s="221">
        <f t="shared" si="91"/>
        <v>0</v>
      </c>
      <c r="FW117" s="221">
        <f t="shared" si="92"/>
        <v>0</v>
      </c>
      <c r="FZ117" s="221">
        <f t="shared" si="93"/>
        <v>0</v>
      </c>
      <c r="GC117" s="221">
        <f t="shared" si="94"/>
        <v>0</v>
      </c>
      <c r="GF117" s="221">
        <f t="shared" si="95"/>
        <v>0</v>
      </c>
      <c r="GI117" s="221">
        <f t="shared" si="96"/>
        <v>0</v>
      </c>
      <c r="GL117" s="221">
        <f t="shared" si="97"/>
        <v>0</v>
      </c>
      <c r="GO117" s="221">
        <f t="shared" si="98"/>
        <v>0</v>
      </c>
      <c r="GR117" s="221">
        <f t="shared" si="99"/>
        <v>0</v>
      </c>
      <c r="GU117" s="221">
        <f t="shared" si="100"/>
        <v>0</v>
      </c>
    </row>
    <row r="118" spans="1:203" ht="26.25">
      <c r="A118" s="43" t="s">
        <v>282</v>
      </c>
      <c r="B118" s="40"/>
      <c r="C118" s="38"/>
      <c r="D118" s="39"/>
      <c r="E118" s="40"/>
      <c r="F118" s="40"/>
      <c r="G118" s="40"/>
      <c r="H118" s="40"/>
      <c r="I118" s="40"/>
      <c r="J118" s="41">
        <f t="shared" si="76"/>
        <v>0</v>
      </c>
      <c r="K118" s="10"/>
      <c r="L118" s="10"/>
      <c r="M118" s="10"/>
      <c r="N118" s="11"/>
      <c r="O118" s="11"/>
      <c r="P118" s="11"/>
      <c r="Q118" s="10"/>
      <c r="R118" s="10"/>
      <c r="S118" s="10"/>
      <c r="T118" s="11"/>
      <c r="U118" s="11"/>
      <c r="V118" s="11"/>
      <c r="W118" s="10"/>
      <c r="X118" s="10"/>
      <c r="Y118" s="10"/>
      <c r="Z118" s="11"/>
      <c r="AA118" s="11"/>
      <c r="AB118" s="11"/>
      <c r="AC118" s="10"/>
      <c r="AD118" s="10"/>
      <c r="AE118" s="10"/>
      <c r="AF118" s="11"/>
      <c r="AG118" s="11"/>
      <c r="AH118" s="11"/>
      <c r="AI118" s="10"/>
      <c r="AJ118" s="10"/>
      <c r="AK118" s="10"/>
      <c r="AL118" s="11"/>
      <c r="AM118" s="11"/>
      <c r="AN118" s="11"/>
      <c r="AO118" s="10"/>
      <c r="AP118" s="10"/>
      <c r="AQ118" s="10"/>
      <c r="AR118" s="11"/>
      <c r="AS118" s="11"/>
      <c r="AT118" s="11"/>
      <c r="AU118" s="10"/>
      <c r="AV118" s="10"/>
      <c r="AW118" s="10"/>
      <c r="AX118" s="11"/>
      <c r="AY118" s="11"/>
      <c r="AZ118" s="11"/>
      <c r="BA118" s="10"/>
      <c r="BB118" s="10"/>
      <c r="BC118" s="10"/>
      <c r="BD118" s="11"/>
      <c r="BE118" s="11"/>
      <c r="BF118" s="11"/>
      <c r="BG118" s="10"/>
      <c r="BH118" s="10"/>
      <c r="BI118" s="10"/>
      <c r="BJ118" s="11"/>
      <c r="BK118" s="11"/>
      <c r="BL118" s="11"/>
      <c r="BM118" s="10"/>
      <c r="BN118" s="10"/>
      <c r="BO118" s="10"/>
      <c r="BP118" s="11"/>
      <c r="BQ118" s="11"/>
      <c r="BR118" s="11"/>
      <c r="BS118" s="10"/>
      <c r="BT118" s="10"/>
      <c r="BU118" s="10"/>
      <c r="BV118" s="11"/>
      <c r="BW118" s="11"/>
      <c r="BX118" s="11"/>
      <c r="BY118" s="10"/>
      <c r="BZ118" s="10"/>
      <c r="CA118" s="10"/>
      <c r="CB118" s="11"/>
      <c r="CC118" s="11"/>
      <c r="CD118" s="11"/>
      <c r="ED118" s="221">
        <f t="shared" si="77"/>
        <v>0</v>
      </c>
      <c r="EG118" s="221">
        <f t="shared" si="78"/>
        <v>0</v>
      </c>
      <c r="EJ118" s="221">
        <f t="shared" si="79"/>
        <v>0</v>
      </c>
      <c r="EM118" s="221">
        <f t="shared" si="80"/>
        <v>0</v>
      </c>
      <c r="EP118" s="221">
        <f t="shared" si="81"/>
        <v>0</v>
      </c>
      <c r="ES118" s="221">
        <f t="shared" si="82"/>
        <v>0</v>
      </c>
      <c r="EV118" s="221">
        <f t="shared" si="83"/>
        <v>0</v>
      </c>
      <c r="EY118" s="221">
        <f t="shared" si="84"/>
        <v>0</v>
      </c>
      <c r="FB118" s="221">
        <f t="shared" si="85"/>
        <v>0</v>
      </c>
      <c r="FE118" s="221">
        <f t="shared" si="86"/>
        <v>0</v>
      </c>
      <c r="FH118" s="221">
        <f t="shared" si="87"/>
        <v>0</v>
      </c>
      <c r="FK118" s="221">
        <f t="shared" si="88"/>
        <v>0</v>
      </c>
      <c r="FN118" s="221">
        <f t="shared" si="89"/>
        <v>0</v>
      </c>
      <c r="FQ118" s="221">
        <f t="shared" si="90"/>
        <v>0</v>
      </c>
      <c r="FT118" s="221">
        <f t="shared" si="91"/>
        <v>0</v>
      </c>
      <c r="FW118" s="221">
        <f t="shared" si="92"/>
        <v>0</v>
      </c>
      <c r="FZ118" s="221">
        <f t="shared" si="93"/>
        <v>0</v>
      </c>
      <c r="GC118" s="221">
        <f t="shared" si="94"/>
        <v>0</v>
      </c>
      <c r="GF118" s="221">
        <f t="shared" si="95"/>
        <v>0</v>
      </c>
      <c r="GI118" s="221">
        <f t="shared" si="96"/>
        <v>0</v>
      </c>
      <c r="GL118" s="221">
        <f t="shared" si="97"/>
        <v>0</v>
      </c>
      <c r="GO118" s="221">
        <f t="shared" si="98"/>
        <v>0</v>
      </c>
      <c r="GR118" s="221">
        <f t="shared" si="99"/>
        <v>0</v>
      </c>
      <c r="GU118" s="221">
        <f t="shared" si="100"/>
        <v>0</v>
      </c>
    </row>
    <row r="119" spans="1:203" ht="26.25">
      <c r="A119" s="43" t="s">
        <v>283</v>
      </c>
      <c r="B119" s="40"/>
      <c r="C119" s="38"/>
      <c r="D119" s="39"/>
      <c r="E119" s="40"/>
      <c r="F119" s="40"/>
      <c r="G119" s="40"/>
      <c r="H119" s="40"/>
      <c r="I119" s="40"/>
      <c r="J119" s="41">
        <f t="shared" si="76"/>
        <v>0</v>
      </c>
      <c r="K119" s="10"/>
      <c r="L119" s="10"/>
      <c r="M119" s="10"/>
      <c r="N119" s="11"/>
      <c r="O119" s="11"/>
      <c r="P119" s="11"/>
      <c r="Q119" s="10"/>
      <c r="R119" s="10"/>
      <c r="S119" s="10"/>
      <c r="T119" s="11"/>
      <c r="U119" s="11"/>
      <c r="V119" s="11"/>
      <c r="W119" s="10"/>
      <c r="X119" s="10"/>
      <c r="Y119" s="10"/>
      <c r="Z119" s="11"/>
      <c r="AA119" s="11"/>
      <c r="AB119" s="11"/>
      <c r="AC119" s="10"/>
      <c r="AD119" s="10"/>
      <c r="AE119" s="10"/>
      <c r="AF119" s="11"/>
      <c r="AG119" s="11"/>
      <c r="AH119" s="11"/>
      <c r="AI119" s="10"/>
      <c r="AJ119" s="10"/>
      <c r="AK119" s="10"/>
      <c r="AL119" s="11"/>
      <c r="AM119" s="11"/>
      <c r="AN119" s="11"/>
      <c r="AO119" s="10"/>
      <c r="AP119" s="10"/>
      <c r="AQ119" s="10"/>
      <c r="AR119" s="11"/>
      <c r="AS119" s="11"/>
      <c r="AT119" s="11"/>
      <c r="AU119" s="10"/>
      <c r="AV119" s="10"/>
      <c r="AW119" s="10"/>
      <c r="AX119" s="11"/>
      <c r="AY119" s="11"/>
      <c r="AZ119" s="11"/>
      <c r="BA119" s="10"/>
      <c r="BB119" s="10"/>
      <c r="BC119" s="10"/>
      <c r="BD119" s="11"/>
      <c r="BE119" s="11"/>
      <c r="BF119" s="11"/>
      <c r="BG119" s="10"/>
      <c r="BH119" s="10"/>
      <c r="BI119" s="10"/>
      <c r="BJ119" s="11"/>
      <c r="BK119" s="11"/>
      <c r="BL119" s="11"/>
      <c r="BM119" s="10"/>
      <c r="BN119" s="10"/>
      <c r="BO119" s="10"/>
      <c r="BP119" s="11"/>
      <c r="BQ119" s="11"/>
      <c r="BR119" s="11"/>
      <c r="BS119" s="10"/>
      <c r="BT119" s="10"/>
      <c r="BU119" s="10"/>
      <c r="BV119" s="11"/>
      <c r="BW119" s="11"/>
      <c r="BX119" s="11"/>
      <c r="BY119" s="10"/>
      <c r="BZ119" s="10"/>
      <c r="CA119" s="10"/>
      <c r="CB119" s="11"/>
      <c r="CC119" s="11"/>
      <c r="CD119" s="11"/>
      <c r="ED119" s="221">
        <f t="shared" si="77"/>
        <v>0</v>
      </c>
      <c r="EG119" s="221">
        <f t="shared" si="78"/>
        <v>0</v>
      </c>
      <c r="EJ119" s="221">
        <f t="shared" si="79"/>
        <v>0</v>
      </c>
      <c r="EM119" s="221">
        <f t="shared" si="80"/>
        <v>0</v>
      </c>
      <c r="EP119" s="221">
        <f t="shared" si="81"/>
        <v>0</v>
      </c>
      <c r="ES119" s="221">
        <f t="shared" si="82"/>
        <v>0</v>
      </c>
      <c r="EV119" s="221">
        <f t="shared" si="83"/>
        <v>0</v>
      </c>
      <c r="EY119" s="221">
        <f t="shared" si="84"/>
        <v>0</v>
      </c>
      <c r="FB119" s="221">
        <f t="shared" si="85"/>
        <v>0</v>
      </c>
      <c r="FE119" s="221">
        <f t="shared" si="86"/>
        <v>0</v>
      </c>
      <c r="FH119" s="221">
        <f t="shared" si="87"/>
        <v>0</v>
      </c>
      <c r="FK119" s="221">
        <f t="shared" si="88"/>
        <v>0</v>
      </c>
      <c r="FN119" s="221">
        <f t="shared" si="89"/>
        <v>0</v>
      </c>
      <c r="FQ119" s="221">
        <f t="shared" si="90"/>
        <v>0</v>
      </c>
      <c r="FT119" s="221">
        <f t="shared" si="91"/>
        <v>0</v>
      </c>
      <c r="FW119" s="221">
        <f t="shared" si="92"/>
        <v>0</v>
      </c>
      <c r="FZ119" s="221">
        <f t="shared" si="93"/>
        <v>0</v>
      </c>
      <c r="GC119" s="221">
        <f t="shared" si="94"/>
        <v>0</v>
      </c>
      <c r="GF119" s="221">
        <f t="shared" si="95"/>
        <v>0</v>
      </c>
      <c r="GI119" s="221">
        <f t="shared" si="96"/>
        <v>0</v>
      </c>
      <c r="GL119" s="221">
        <f t="shared" si="97"/>
        <v>0</v>
      </c>
      <c r="GO119" s="221">
        <f t="shared" si="98"/>
        <v>0</v>
      </c>
      <c r="GR119" s="221">
        <f t="shared" si="99"/>
        <v>0</v>
      </c>
      <c r="GU119" s="221">
        <f t="shared" si="100"/>
        <v>0</v>
      </c>
    </row>
    <row r="120" spans="1:203" ht="26.25">
      <c r="A120" s="43" t="s">
        <v>284</v>
      </c>
      <c r="B120" s="40"/>
      <c r="C120" s="38"/>
      <c r="D120" s="39"/>
      <c r="E120" s="40"/>
      <c r="F120" s="40"/>
      <c r="G120" s="40"/>
      <c r="H120" s="40"/>
      <c r="I120" s="40"/>
      <c r="J120" s="41">
        <f t="shared" si="76"/>
        <v>0</v>
      </c>
      <c r="K120" s="10"/>
      <c r="L120" s="10"/>
      <c r="M120" s="10"/>
      <c r="N120" s="11"/>
      <c r="O120" s="11"/>
      <c r="P120" s="11"/>
      <c r="Q120" s="10"/>
      <c r="R120" s="10"/>
      <c r="S120" s="10"/>
      <c r="T120" s="11"/>
      <c r="U120" s="11"/>
      <c r="V120" s="11"/>
      <c r="W120" s="10"/>
      <c r="X120" s="10"/>
      <c r="Y120" s="10"/>
      <c r="Z120" s="11"/>
      <c r="AA120" s="11"/>
      <c r="AB120" s="11"/>
      <c r="AC120" s="10"/>
      <c r="AD120" s="10"/>
      <c r="AE120" s="10"/>
      <c r="AF120" s="11"/>
      <c r="AG120" s="11"/>
      <c r="AH120" s="11"/>
      <c r="AI120" s="10"/>
      <c r="AJ120" s="10"/>
      <c r="AK120" s="10"/>
      <c r="AL120" s="11"/>
      <c r="AM120" s="11"/>
      <c r="AN120" s="11"/>
      <c r="AO120" s="10"/>
      <c r="AP120" s="10"/>
      <c r="AQ120" s="10"/>
      <c r="AR120" s="11"/>
      <c r="AS120" s="11"/>
      <c r="AT120" s="11"/>
      <c r="AU120" s="10"/>
      <c r="AV120" s="10"/>
      <c r="AW120" s="10"/>
      <c r="AX120" s="11"/>
      <c r="AY120" s="11"/>
      <c r="AZ120" s="11"/>
      <c r="BA120" s="10"/>
      <c r="BB120" s="10"/>
      <c r="BC120" s="10"/>
      <c r="BD120" s="11"/>
      <c r="BE120" s="11"/>
      <c r="BF120" s="11"/>
      <c r="BG120" s="10"/>
      <c r="BH120" s="10"/>
      <c r="BI120" s="10"/>
      <c r="BJ120" s="11"/>
      <c r="BK120" s="11"/>
      <c r="BL120" s="11"/>
      <c r="BM120" s="10"/>
      <c r="BN120" s="10"/>
      <c r="BO120" s="10"/>
      <c r="BP120" s="11"/>
      <c r="BQ120" s="11"/>
      <c r="BR120" s="11"/>
      <c r="BS120" s="10"/>
      <c r="BT120" s="10"/>
      <c r="BU120" s="10"/>
      <c r="BV120" s="11"/>
      <c r="BW120" s="11"/>
      <c r="BX120" s="11"/>
      <c r="BY120" s="10"/>
      <c r="BZ120" s="10"/>
      <c r="CA120" s="10"/>
      <c r="CB120" s="11"/>
      <c r="CC120" s="11"/>
      <c r="CD120" s="11"/>
      <c r="ED120" s="221">
        <f t="shared" si="77"/>
        <v>0</v>
      </c>
      <c r="EG120" s="221">
        <f t="shared" si="78"/>
        <v>0</v>
      </c>
      <c r="EJ120" s="221">
        <f t="shared" si="79"/>
        <v>0</v>
      </c>
      <c r="EM120" s="221">
        <f t="shared" si="80"/>
        <v>0</v>
      </c>
      <c r="EP120" s="221">
        <f t="shared" si="81"/>
        <v>0</v>
      </c>
      <c r="ES120" s="221">
        <f t="shared" si="82"/>
        <v>0</v>
      </c>
      <c r="EV120" s="221">
        <f t="shared" si="83"/>
        <v>0</v>
      </c>
      <c r="EY120" s="221">
        <f t="shared" si="84"/>
        <v>0</v>
      </c>
      <c r="FB120" s="221">
        <f t="shared" si="85"/>
        <v>0</v>
      </c>
      <c r="FE120" s="221">
        <f t="shared" si="86"/>
        <v>0</v>
      </c>
      <c r="FH120" s="221">
        <f t="shared" si="87"/>
        <v>0</v>
      </c>
      <c r="FK120" s="221">
        <f t="shared" si="88"/>
        <v>0</v>
      </c>
      <c r="FN120" s="221">
        <f t="shared" si="89"/>
        <v>0</v>
      </c>
      <c r="FQ120" s="221">
        <f t="shared" si="90"/>
        <v>0</v>
      </c>
      <c r="FT120" s="221">
        <f t="shared" si="91"/>
        <v>0</v>
      </c>
      <c r="FW120" s="221">
        <f t="shared" si="92"/>
        <v>0</v>
      </c>
      <c r="FZ120" s="221">
        <f t="shared" si="93"/>
        <v>0</v>
      </c>
      <c r="GC120" s="221">
        <f t="shared" si="94"/>
        <v>0</v>
      </c>
      <c r="GF120" s="221">
        <f t="shared" si="95"/>
        <v>0</v>
      </c>
      <c r="GI120" s="221">
        <f t="shared" si="96"/>
        <v>0</v>
      </c>
      <c r="GL120" s="221">
        <f t="shared" si="97"/>
        <v>0</v>
      </c>
      <c r="GO120" s="221">
        <f t="shared" si="98"/>
        <v>0</v>
      </c>
      <c r="GR120" s="221">
        <f t="shared" si="99"/>
        <v>0</v>
      </c>
      <c r="GU120" s="221">
        <f t="shared" si="100"/>
        <v>0</v>
      </c>
    </row>
    <row r="121" spans="1:203" ht="26.25">
      <c r="A121" s="43" t="s">
        <v>285</v>
      </c>
      <c r="B121" s="40"/>
      <c r="C121" s="38"/>
      <c r="D121" s="39"/>
      <c r="E121" s="40"/>
      <c r="F121" s="40"/>
      <c r="G121" s="40"/>
      <c r="H121" s="40"/>
      <c r="I121" s="40"/>
      <c r="J121" s="41">
        <f t="shared" ref="J121:J128" si="101">IFERROR(SUM(B121:I121),"")</f>
        <v>0</v>
      </c>
      <c r="K121" s="10"/>
      <c r="L121" s="10"/>
      <c r="M121" s="10"/>
      <c r="N121" s="11"/>
      <c r="O121" s="11"/>
      <c r="P121" s="11"/>
      <c r="Q121" s="10"/>
      <c r="R121" s="10"/>
      <c r="S121" s="10"/>
      <c r="T121" s="11"/>
      <c r="U121" s="11"/>
      <c r="V121" s="11"/>
      <c r="W121" s="10"/>
      <c r="X121" s="10"/>
      <c r="Y121" s="10"/>
      <c r="Z121" s="11"/>
      <c r="AA121" s="11"/>
      <c r="AB121" s="11"/>
      <c r="AC121" s="10"/>
      <c r="AD121" s="10"/>
      <c r="AE121" s="10"/>
      <c r="AF121" s="11"/>
      <c r="AG121" s="11"/>
      <c r="AH121" s="11"/>
      <c r="AI121" s="10"/>
      <c r="AJ121" s="10"/>
      <c r="AK121" s="10"/>
      <c r="AL121" s="11"/>
      <c r="AM121" s="11"/>
      <c r="AN121" s="11"/>
      <c r="AO121" s="10"/>
      <c r="AP121" s="10"/>
      <c r="AQ121" s="10"/>
      <c r="AR121" s="11"/>
      <c r="AS121" s="11"/>
      <c r="AT121" s="11"/>
      <c r="AU121" s="10"/>
      <c r="AV121" s="10"/>
      <c r="AW121" s="10"/>
      <c r="AX121" s="11"/>
      <c r="AY121" s="11"/>
      <c r="AZ121" s="11"/>
      <c r="BA121" s="10"/>
      <c r="BB121" s="10"/>
      <c r="BC121" s="10"/>
      <c r="BD121" s="11"/>
      <c r="BE121" s="11"/>
      <c r="BF121" s="11"/>
      <c r="BG121" s="10"/>
      <c r="BH121" s="10"/>
      <c r="BI121" s="10"/>
      <c r="BJ121" s="11"/>
      <c r="BK121" s="11"/>
      <c r="BL121" s="11"/>
      <c r="BM121" s="10"/>
      <c r="BN121" s="10"/>
      <c r="BO121" s="10"/>
      <c r="BP121" s="11"/>
      <c r="BQ121" s="11"/>
      <c r="BR121" s="11"/>
      <c r="BS121" s="10"/>
      <c r="BT121" s="10"/>
      <c r="BU121" s="10"/>
      <c r="BV121" s="11"/>
      <c r="BW121" s="11"/>
      <c r="BX121" s="11"/>
      <c r="BY121" s="10"/>
      <c r="BZ121" s="10"/>
      <c r="CA121" s="10"/>
      <c r="CB121" s="11"/>
      <c r="CC121" s="11"/>
      <c r="CD121" s="11"/>
      <c r="ED121" s="221">
        <f t="shared" si="77"/>
        <v>0</v>
      </c>
      <c r="EG121" s="221">
        <f t="shared" si="78"/>
        <v>0</v>
      </c>
      <c r="EJ121" s="221">
        <f t="shared" si="79"/>
        <v>0</v>
      </c>
      <c r="EM121" s="221">
        <f t="shared" si="80"/>
        <v>0</v>
      </c>
      <c r="EP121" s="221">
        <f t="shared" si="81"/>
        <v>0</v>
      </c>
      <c r="ES121" s="221">
        <f t="shared" si="82"/>
        <v>0</v>
      </c>
      <c r="EV121" s="221">
        <f t="shared" si="83"/>
        <v>0</v>
      </c>
      <c r="EY121" s="221">
        <f t="shared" si="84"/>
        <v>0</v>
      </c>
      <c r="FB121" s="221">
        <f t="shared" si="85"/>
        <v>0</v>
      </c>
      <c r="FE121" s="221">
        <f t="shared" si="86"/>
        <v>0</v>
      </c>
      <c r="FH121" s="221">
        <f t="shared" si="87"/>
        <v>0</v>
      </c>
      <c r="FK121" s="221">
        <f t="shared" si="88"/>
        <v>0</v>
      </c>
      <c r="FN121" s="221">
        <f t="shared" si="89"/>
        <v>0</v>
      </c>
      <c r="FQ121" s="221">
        <f t="shared" si="90"/>
        <v>0</v>
      </c>
      <c r="FT121" s="221">
        <f t="shared" si="91"/>
        <v>0</v>
      </c>
      <c r="FW121" s="221">
        <f t="shared" si="92"/>
        <v>0</v>
      </c>
      <c r="FZ121" s="221">
        <f t="shared" si="93"/>
        <v>0</v>
      </c>
      <c r="GC121" s="221">
        <f t="shared" si="94"/>
        <v>0</v>
      </c>
      <c r="GF121" s="221">
        <f t="shared" si="95"/>
        <v>0</v>
      </c>
      <c r="GI121" s="221">
        <f t="shared" si="96"/>
        <v>0</v>
      </c>
      <c r="GL121" s="221">
        <f t="shared" si="97"/>
        <v>0</v>
      </c>
      <c r="GO121" s="221">
        <f t="shared" si="98"/>
        <v>0</v>
      </c>
      <c r="GR121" s="221">
        <f t="shared" si="99"/>
        <v>0</v>
      </c>
      <c r="GU121" s="221">
        <f t="shared" si="100"/>
        <v>0</v>
      </c>
    </row>
    <row r="122" spans="1:203" ht="26.25">
      <c r="A122" s="43" t="s">
        <v>286</v>
      </c>
      <c r="B122" s="40"/>
      <c r="C122" s="38"/>
      <c r="D122" s="39"/>
      <c r="E122" s="40"/>
      <c r="F122" s="40"/>
      <c r="G122" s="40"/>
      <c r="H122" s="40"/>
      <c r="I122" s="40"/>
      <c r="J122" s="41">
        <f t="shared" si="101"/>
        <v>0</v>
      </c>
      <c r="K122" s="10"/>
      <c r="L122" s="10"/>
      <c r="M122" s="10"/>
      <c r="N122" s="11"/>
      <c r="O122" s="11"/>
      <c r="P122" s="11"/>
      <c r="Q122" s="10"/>
      <c r="R122" s="10"/>
      <c r="S122" s="10"/>
      <c r="T122" s="11"/>
      <c r="U122" s="11"/>
      <c r="V122" s="11"/>
      <c r="W122" s="10"/>
      <c r="X122" s="10"/>
      <c r="Y122" s="10"/>
      <c r="Z122" s="11"/>
      <c r="AA122" s="11"/>
      <c r="AB122" s="11"/>
      <c r="AC122" s="10"/>
      <c r="AD122" s="10"/>
      <c r="AE122" s="10"/>
      <c r="AF122" s="11"/>
      <c r="AG122" s="11"/>
      <c r="AH122" s="11"/>
      <c r="AI122" s="10"/>
      <c r="AJ122" s="10"/>
      <c r="AK122" s="10"/>
      <c r="AL122" s="11"/>
      <c r="AM122" s="11"/>
      <c r="AN122" s="11"/>
      <c r="AO122" s="10"/>
      <c r="AP122" s="10"/>
      <c r="AQ122" s="10"/>
      <c r="AR122" s="11"/>
      <c r="AS122" s="11"/>
      <c r="AT122" s="11"/>
      <c r="AU122" s="10"/>
      <c r="AV122" s="10"/>
      <c r="AW122" s="10"/>
      <c r="AX122" s="11"/>
      <c r="AY122" s="11"/>
      <c r="AZ122" s="11"/>
      <c r="BA122" s="10"/>
      <c r="BB122" s="10"/>
      <c r="BC122" s="10"/>
      <c r="BD122" s="11"/>
      <c r="BE122" s="11"/>
      <c r="BF122" s="11"/>
      <c r="BG122" s="10"/>
      <c r="BH122" s="10"/>
      <c r="BI122" s="10"/>
      <c r="BJ122" s="11"/>
      <c r="BK122" s="11"/>
      <c r="BL122" s="11"/>
      <c r="BM122" s="10"/>
      <c r="BN122" s="10"/>
      <c r="BO122" s="10"/>
      <c r="BP122" s="11"/>
      <c r="BQ122" s="11"/>
      <c r="BR122" s="11"/>
      <c r="BS122" s="10"/>
      <c r="BT122" s="10"/>
      <c r="BU122" s="10"/>
      <c r="BV122" s="11"/>
      <c r="BW122" s="11"/>
      <c r="BX122" s="11"/>
      <c r="BY122" s="10"/>
      <c r="BZ122" s="10"/>
      <c r="CA122" s="10"/>
      <c r="CB122" s="11"/>
      <c r="CC122" s="11"/>
      <c r="CD122" s="11"/>
      <c r="ED122" s="221">
        <f t="shared" si="77"/>
        <v>0</v>
      </c>
      <c r="EG122" s="221">
        <f t="shared" si="78"/>
        <v>0</v>
      </c>
      <c r="EJ122" s="221">
        <f t="shared" si="79"/>
        <v>0</v>
      </c>
      <c r="EM122" s="221">
        <f t="shared" si="80"/>
        <v>0</v>
      </c>
      <c r="EP122" s="221">
        <f t="shared" si="81"/>
        <v>0</v>
      </c>
      <c r="ES122" s="221">
        <f t="shared" si="82"/>
        <v>0</v>
      </c>
      <c r="EV122" s="221">
        <f t="shared" si="83"/>
        <v>0</v>
      </c>
      <c r="EY122" s="221">
        <f t="shared" si="84"/>
        <v>0</v>
      </c>
      <c r="FB122" s="221">
        <f t="shared" si="85"/>
        <v>0</v>
      </c>
      <c r="FE122" s="221">
        <f t="shared" si="86"/>
        <v>0</v>
      </c>
      <c r="FH122" s="221">
        <f t="shared" si="87"/>
        <v>0</v>
      </c>
      <c r="FK122" s="221">
        <f t="shared" si="88"/>
        <v>0</v>
      </c>
      <c r="FN122" s="221">
        <f t="shared" si="89"/>
        <v>0</v>
      </c>
      <c r="FQ122" s="221">
        <f t="shared" si="90"/>
        <v>0</v>
      </c>
      <c r="FT122" s="221">
        <f t="shared" si="91"/>
        <v>0</v>
      </c>
      <c r="FW122" s="221">
        <f t="shared" si="92"/>
        <v>0</v>
      </c>
      <c r="FZ122" s="221">
        <f t="shared" si="93"/>
        <v>0</v>
      </c>
      <c r="GC122" s="221">
        <f t="shared" si="94"/>
        <v>0</v>
      </c>
      <c r="GF122" s="221">
        <f t="shared" si="95"/>
        <v>0</v>
      </c>
      <c r="GI122" s="221">
        <f t="shared" si="96"/>
        <v>0</v>
      </c>
      <c r="GL122" s="221">
        <f t="shared" si="97"/>
        <v>0</v>
      </c>
      <c r="GO122" s="221">
        <f t="shared" si="98"/>
        <v>0</v>
      </c>
      <c r="GR122" s="221">
        <f t="shared" si="99"/>
        <v>0</v>
      </c>
      <c r="GU122" s="221">
        <f t="shared" si="100"/>
        <v>0</v>
      </c>
    </row>
    <row r="123" spans="1:203" ht="26.25">
      <c r="A123" s="43" t="s">
        <v>287</v>
      </c>
      <c r="B123" s="40"/>
      <c r="C123" s="38"/>
      <c r="D123" s="39"/>
      <c r="E123" s="40"/>
      <c r="F123" s="40"/>
      <c r="G123" s="40"/>
      <c r="H123" s="40"/>
      <c r="I123" s="40"/>
      <c r="J123" s="41">
        <f t="shared" si="101"/>
        <v>0</v>
      </c>
      <c r="K123" s="10"/>
      <c r="L123" s="10"/>
      <c r="M123" s="10"/>
      <c r="N123" s="11"/>
      <c r="O123" s="11"/>
      <c r="P123" s="11"/>
      <c r="Q123" s="10"/>
      <c r="R123" s="10"/>
      <c r="S123" s="10"/>
      <c r="T123" s="11"/>
      <c r="U123" s="11"/>
      <c r="V123" s="11"/>
      <c r="W123" s="10"/>
      <c r="X123" s="10"/>
      <c r="Y123" s="10"/>
      <c r="Z123" s="11"/>
      <c r="AA123" s="11"/>
      <c r="AB123" s="11"/>
      <c r="AC123" s="10"/>
      <c r="AD123" s="10"/>
      <c r="AE123" s="10"/>
      <c r="AF123" s="11"/>
      <c r="AG123" s="11"/>
      <c r="AH123" s="11"/>
      <c r="AI123" s="10"/>
      <c r="AJ123" s="10"/>
      <c r="AK123" s="10"/>
      <c r="AL123" s="11"/>
      <c r="AM123" s="11"/>
      <c r="AN123" s="11"/>
      <c r="AO123" s="10"/>
      <c r="AP123" s="10"/>
      <c r="AQ123" s="10"/>
      <c r="AR123" s="11"/>
      <c r="AS123" s="11"/>
      <c r="AT123" s="11"/>
      <c r="AU123" s="10"/>
      <c r="AV123" s="10"/>
      <c r="AW123" s="10"/>
      <c r="AX123" s="11"/>
      <c r="AY123" s="11"/>
      <c r="AZ123" s="11"/>
      <c r="BA123" s="10"/>
      <c r="BB123" s="10"/>
      <c r="BC123" s="10"/>
      <c r="BD123" s="11"/>
      <c r="BE123" s="11"/>
      <c r="BF123" s="11"/>
      <c r="BG123" s="10"/>
      <c r="BH123" s="10"/>
      <c r="BI123" s="10"/>
      <c r="BJ123" s="11"/>
      <c r="BK123" s="11"/>
      <c r="BL123" s="11"/>
      <c r="BM123" s="10"/>
      <c r="BN123" s="10"/>
      <c r="BO123" s="10"/>
      <c r="BP123" s="11"/>
      <c r="BQ123" s="11"/>
      <c r="BR123" s="11"/>
      <c r="BS123" s="10"/>
      <c r="BT123" s="10"/>
      <c r="BU123" s="10"/>
      <c r="BV123" s="11"/>
      <c r="BW123" s="11"/>
      <c r="BX123" s="11"/>
      <c r="BY123" s="10"/>
      <c r="BZ123" s="10"/>
      <c r="CA123" s="10"/>
      <c r="CB123" s="11"/>
      <c r="CC123" s="11"/>
      <c r="CD123" s="11"/>
      <c r="ED123" s="221">
        <f t="shared" si="77"/>
        <v>0</v>
      </c>
      <c r="EG123" s="221">
        <f t="shared" si="78"/>
        <v>0</v>
      </c>
      <c r="EJ123" s="221">
        <f t="shared" si="79"/>
        <v>0</v>
      </c>
      <c r="EM123" s="221">
        <f t="shared" si="80"/>
        <v>0</v>
      </c>
      <c r="EP123" s="221">
        <f t="shared" si="81"/>
        <v>0</v>
      </c>
      <c r="ES123" s="221">
        <f t="shared" si="82"/>
        <v>0</v>
      </c>
      <c r="EV123" s="221">
        <f t="shared" si="83"/>
        <v>0</v>
      </c>
      <c r="EY123" s="221">
        <f t="shared" si="84"/>
        <v>0</v>
      </c>
      <c r="FB123" s="221">
        <f t="shared" si="85"/>
        <v>0</v>
      </c>
      <c r="FE123" s="221">
        <f t="shared" si="86"/>
        <v>0</v>
      </c>
      <c r="FH123" s="221">
        <f t="shared" si="87"/>
        <v>0</v>
      </c>
      <c r="FK123" s="221">
        <f t="shared" si="88"/>
        <v>0</v>
      </c>
      <c r="FN123" s="221">
        <f t="shared" si="89"/>
        <v>0</v>
      </c>
      <c r="FQ123" s="221">
        <f t="shared" si="90"/>
        <v>0</v>
      </c>
      <c r="FT123" s="221">
        <f t="shared" si="91"/>
        <v>0</v>
      </c>
      <c r="FW123" s="221">
        <f t="shared" si="92"/>
        <v>0</v>
      </c>
      <c r="FZ123" s="221">
        <f t="shared" si="93"/>
        <v>0</v>
      </c>
      <c r="GC123" s="221">
        <f t="shared" si="94"/>
        <v>0</v>
      </c>
      <c r="GF123" s="221">
        <f t="shared" si="95"/>
        <v>0</v>
      </c>
      <c r="GI123" s="221">
        <f t="shared" si="96"/>
        <v>0</v>
      </c>
      <c r="GL123" s="221">
        <f t="shared" si="97"/>
        <v>0</v>
      </c>
      <c r="GO123" s="221">
        <f t="shared" si="98"/>
        <v>0</v>
      </c>
      <c r="GR123" s="221">
        <f t="shared" si="99"/>
        <v>0</v>
      </c>
      <c r="GU123" s="221">
        <f t="shared" si="100"/>
        <v>0</v>
      </c>
    </row>
    <row r="124" spans="1:203" ht="26.25">
      <c r="A124" s="43" t="s">
        <v>288</v>
      </c>
      <c r="B124" s="40"/>
      <c r="C124" s="38"/>
      <c r="D124" s="39"/>
      <c r="E124" s="40"/>
      <c r="F124" s="40"/>
      <c r="G124" s="40"/>
      <c r="H124" s="40"/>
      <c r="I124" s="40"/>
      <c r="J124" s="41">
        <f t="shared" si="101"/>
        <v>0</v>
      </c>
      <c r="K124" s="10"/>
      <c r="L124" s="10"/>
      <c r="M124" s="10"/>
      <c r="N124" s="11"/>
      <c r="O124" s="11"/>
      <c r="P124" s="11"/>
      <c r="Q124" s="10"/>
      <c r="R124" s="10"/>
      <c r="S124" s="10"/>
      <c r="T124" s="11"/>
      <c r="U124" s="11"/>
      <c r="V124" s="11"/>
      <c r="W124" s="10"/>
      <c r="X124" s="10"/>
      <c r="Y124" s="10"/>
      <c r="Z124" s="11"/>
      <c r="AA124" s="11"/>
      <c r="AB124" s="11"/>
      <c r="AC124" s="10"/>
      <c r="AD124" s="10"/>
      <c r="AE124" s="10"/>
      <c r="AF124" s="11"/>
      <c r="AG124" s="11"/>
      <c r="AH124" s="11"/>
      <c r="AI124" s="10"/>
      <c r="AJ124" s="10"/>
      <c r="AK124" s="10"/>
      <c r="AL124" s="11"/>
      <c r="AM124" s="11"/>
      <c r="AN124" s="11"/>
      <c r="AO124" s="10"/>
      <c r="AP124" s="10"/>
      <c r="AQ124" s="10"/>
      <c r="AR124" s="11"/>
      <c r="AS124" s="11"/>
      <c r="AT124" s="11"/>
      <c r="AU124" s="10"/>
      <c r="AV124" s="10"/>
      <c r="AW124" s="10"/>
      <c r="AX124" s="11"/>
      <c r="AY124" s="11"/>
      <c r="AZ124" s="11"/>
      <c r="BA124" s="10"/>
      <c r="BB124" s="10"/>
      <c r="BC124" s="10"/>
      <c r="BD124" s="11"/>
      <c r="BE124" s="11"/>
      <c r="BF124" s="11"/>
      <c r="BG124" s="10"/>
      <c r="BH124" s="10"/>
      <c r="BI124" s="10"/>
      <c r="BJ124" s="11"/>
      <c r="BK124" s="11"/>
      <c r="BL124" s="11"/>
      <c r="BM124" s="10"/>
      <c r="BN124" s="10"/>
      <c r="BO124" s="10"/>
      <c r="BP124" s="11"/>
      <c r="BQ124" s="11"/>
      <c r="BR124" s="11"/>
      <c r="BS124" s="10"/>
      <c r="BT124" s="10"/>
      <c r="BU124" s="10"/>
      <c r="BV124" s="11"/>
      <c r="BW124" s="11"/>
      <c r="BX124" s="11"/>
      <c r="BY124" s="10"/>
      <c r="BZ124" s="10"/>
      <c r="CA124" s="10"/>
      <c r="CB124" s="11"/>
      <c r="CC124" s="11"/>
      <c r="CD124" s="11"/>
      <c r="ED124" s="221">
        <f t="shared" si="77"/>
        <v>0</v>
      </c>
      <c r="EG124" s="221">
        <f t="shared" si="78"/>
        <v>0</v>
      </c>
      <c r="EJ124" s="221">
        <f t="shared" si="79"/>
        <v>0</v>
      </c>
      <c r="EM124" s="221">
        <f t="shared" si="80"/>
        <v>0</v>
      </c>
      <c r="EP124" s="221">
        <f t="shared" si="81"/>
        <v>0</v>
      </c>
      <c r="ES124" s="221">
        <f t="shared" si="82"/>
        <v>0</v>
      </c>
      <c r="EV124" s="221">
        <f t="shared" si="83"/>
        <v>0</v>
      </c>
      <c r="EY124" s="221">
        <f t="shared" si="84"/>
        <v>0</v>
      </c>
      <c r="FB124" s="221">
        <f t="shared" si="85"/>
        <v>0</v>
      </c>
      <c r="FE124" s="221">
        <f t="shared" si="86"/>
        <v>0</v>
      </c>
      <c r="FH124" s="221">
        <f t="shared" si="87"/>
        <v>0</v>
      </c>
      <c r="FK124" s="221">
        <f t="shared" si="88"/>
        <v>0</v>
      </c>
      <c r="FN124" s="221">
        <f t="shared" si="89"/>
        <v>0</v>
      </c>
      <c r="FQ124" s="221">
        <f t="shared" si="90"/>
        <v>0</v>
      </c>
      <c r="FT124" s="221">
        <f t="shared" si="91"/>
        <v>0</v>
      </c>
      <c r="FW124" s="221">
        <f t="shared" si="92"/>
        <v>0</v>
      </c>
      <c r="FZ124" s="221">
        <f t="shared" si="93"/>
        <v>0</v>
      </c>
      <c r="GC124" s="221">
        <f t="shared" si="94"/>
        <v>0</v>
      </c>
      <c r="GF124" s="221">
        <f t="shared" si="95"/>
        <v>0</v>
      </c>
      <c r="GI124" s="221">
        <f t="shared" si="96"/>
        <v>0</v>
      </c>
      <c r="GL124" s="221">
        <f t="shared" si="97"/>
        <v>0</v>
      </c>
      <c r="GO124" s="221">
        <f t="shared" si="98"/>
        <v>0</v>
      </c>
      <c r="GR124" s="221">
        <f t="shared" si="99"/>
        <v>0</v>
      </c>
      <c r="GU124" s="221">
        <f t="shared" si="100"/>
        <v>0</v>
      </c>
    </row>
    <row r="125" spans="1:203" ht="26.25">
      <c r="A125" s="43" t="s">
        <v>289</v>
      </c>
      <c r="B125" s="40"/>
      <c r="C125" s="38"/>
      <c r="D125" s="39"/>
      <c r="E125" s="40"/>
      <c r="F125" s="40"/>
      <c r="G125" s="40"/>
      <c r="H125" s="40"/>
      <c r="I125" s="40"/>
      <c r="J125" s="41">
        <f t="shared" si="101"/>
        <v>0</v>
      </c>
      <c r="K125" s="10"/>
      <c r="L125" s="10"/>
      <c r="M125" s="10"/>
      <c r="N125" s="11"/>
      <c r="O125" s="11"/>
      <c r="P125" s="11"/>
      <c r="Q125" s="10"/>
      <c r="R125" s="10"/>
      <c r="S125" s="10"/>
      <c r="T125" s="11"/>
      <c r="U125" s="11"/>
      <c r="V125" s="11"/>
      <c r="W125" s="10"/>
      <c r="X125" s="10"/>
      <c r="Y125" s="10"/>
      <c r="Z125" s="11"/>
      <c r="AA125" s="11"/>
      <c r="AB125" s="11"/>
      <c r="AC125" s="10"/>
      <c r="AD125" s="10"/>
      <c r="AE125" s="10"/>
      <c r="AF125" s="11"/>
      <c r="AG125" s="11"/>
      <c r="AH125" s="11"/>
      <c r="AI125" s="10"/>
      <c r="AJ125" s="10"/>
      <c r="AK125" s="10"/>
      <c r="AL125" s="11"/>
      <c r="AM125" s="11"/>
      <c r="AN125" s="11"/>
      <c r="AO125" s="10"/>
      <c r="AP125" s="10"/>
      <c r="AQ125" s="10"/>
      <c r="AR125" s="11"/>
      <c r="AS125" s="11"/>
      <c r="AT125" s="11"/>
      <c r="AU125" s="10"/>
      <c r="AV125" s="10"/>
      <c r="AW125" s="10"/>
      <c r="AX125" s="11"/>
      <c r="AY125" s="11"/>
      <c r="AZ125" s="11"/>
      <c r="BA125" s="10"/>
      <c r="BB125" s="10"/>
      <c r="BC125" s="10"/>
      <c r="BD125" s="11"/>
      <c r="BE125" s="11"/>
      <c r="BF125" s="11"/>
      <c r="BG125" s="10"/>
      <c r="BH125" s="10"/>
      <c r="BI125" s="10"/>
      <c r="BJ125" s="11"/>
      <c r="BK125" s="11"/>
      <c r="BL125" s="11"/>
      <c r="BM125" s="10"/>
      <c r="BN125" s="10"/>
      <c r="BO125" s="10"/>
      <c r="BP125" s="11"/>
      <c r="BQ125" s="11"/>
      <c r="BR125" s="11"/>
      <c r="BS125" s="10"/>
      <c r="BT125" s="10"/>
      <c r="BU125" s="10"/>
      <c r="BV125" s="11"/>
      <c r="BW125" s="11"/>
      <c r="BX125" s="11"/>
      <c r="BY125" s="10"/>
      <c r="BZ125" s="10"/>
      <c r="CA125" s="10"/>
      <c r="CB125" s="11"/>
      <c r="CC125" s="11"/>
      <c r="CD125" s="11"/>
      <c r="ED125" s="221">
        <f t="shared" si="77"/>
        <v>0</v>
      </c>
      <c r="EG125" s="221">
        <f t="shared" si="78"/>
        <v>0</v>
      </c>
      <c r="EJ125" s="221">
        <f t="shared" si="79"/>
        <v>0</v>
      </c>
      <c r="EM125" s="221">
        <f t="shared" si="80"/>
        <v>0</v>
      </c>
      <c r="EP125" s="221">
        <f t="shared" si="81"/>
        <v>0</v>
      </c>
      <c r="ES125" s="221">
        <f t="shared" si="82"/>
        <v>0</v>
      </c>
      <c r="EV125" s="221">
        <f t="shared" si="83"/>
        <v>0</v>
      </c>
      <c r="EY125" s="221">
        <f t="shared" si="84"/>
        <v>0</v>
      </c>
      <c r="FB125" s="221">
        <f t="shared" si="85"/>
        <v>0</v>
      </c>
      <c r="FE125" s="221">
        <f t="shared" si="86"/>
        <v>0</v>
      </c>
      <c r="FH125" s="221">
        <f t="shared" si="87"/>
        <v>0</v>
      </c>
      <c r="FK125" s="221">
        <f t="shared" si="88"/>
        <v>0</v>
      </c>
      <c r="FN125" s="221">
        <f t="shared" si="89"/>
        <v>0</v>
      </c>
      <c r="FQ125" s="221">
        <f t="shared" si="90"/>
        <v>0</v>
      </c>
      <c r="FT125" s="221">
        <f t="shared" si="91"/>
        <v>0</v>
      </c>
      <c r="FW125" s="221">
        <f t="shared" si="92"/>
        <v>0</v>
      </c>
      <c r="FZ125" s="221">
        <f t="shared" si="93"/>
        <v>0</v>
      </c>
      <c r="GC125" s="221">
        <f t="shared" si="94"/>
        <v>0</v>
      </c>
      <c r="GF125" s="221">
        <f t="shared" si="95"/>
        <v>0</v>
      </c>
      <c r="GI125" s="221">
        <f t="shared" si="96"/>
        <v>0</v>
      </c>
      <c r="GL125" s="221">
        <f t="shared" si="97"/>
        <v>0</v>
      </c>
      <c r="GO125" s="221">
        <f t="shared" si="98"/>
        <v>0</v>
      </c>
      <c r="GR125" s="221">
        <f t="shared" si="99"/>
        <v>0</v>
      </c>
      <c r="GU125" s="221">
        <f t="shared" si="100"/>
        <v>0</v>
      </c>
    </row>
    <row r="126" spans="1:203" ht="26.25">
      <c r="A126" s="43" t="s">
        <v>290</v>
      </c>
      <c r="B126" s="40"/>
      <c r="C126" s="38"/>
      <c r="D126" s="39"/>
      <c r="E126" s="40"/>
      <c r="F126" s="40"/>
      <c r="G126" s="40"/>
      <c r="H126" s="40"/>
      <c r="I126" s="40"/>
      <c r="J126" s="41">
        <f t="shared" si="101"/>
        <v>0</v>
      </c>
      <c r="K126" s="10"/>
      <c r="L126" s="10"/>
      <c r="M126" s="10"/>
      <c r="N126" s="11"/>
      <c r="O126" s="11"/>
      <c r="P126" s="11"/>
      <c r="Q126" s="10"/>
      <c r="R126" s="10"/>
      <c r="S126" s="10"/>
      <c r="T126" s="11"/>
      <c r="U126" s="11"/>
      <c r="V126" s="11"/>
      <c r="W126" s="10"/>
      <c r="X126" s="10"/>
      <c r="Y126" s="10"/>
      <c r="Z126" s="11"/>
      <c r="AA126" s="11"/>
      <c r="AB126" s="11"/>
      <c r="AC126" s="10"/>
      <c r="AD126" s="10"/>
      <c r="AE126" s="10"/>
      <c r="AF126" s="11"/>
      <c r="AG126" s="11"/>
      <c r="AH126" s="11"/>
      <c r="AI126" s="10"/>
      <c r="AJ126" s="10"/>
      <c r="AK126" s="10"/>
      <c r="AL126" s="11"/>
      <c r="AM126" s="11"/>
      <c r="AN126" s="11"/>
      <c r="AO126" s="10"/>
      <c r="AP126" s="10"/>
      <c r="AQ126" s="10"/>
      <c r="AR126" s="11"/>
      <c r="AS126" s="11"/>
      <c r="AT126" s="11"/>
      <c r="AU126" s="10"/>
      <c r="AV126" s="10"/>
      <c r="AW126" s="10"/>
      <c r="AX126" s="11"/>
      <c r="AY126" s="11"/>
      <c r="AZ126" s="11"/>
      <c r="BA126" s="10"/>
      <c r="BB126" s="10"/>
      <c r="BC126" s="10"/>
      <c r="BD126" s="11"/>
      <c r="BE126" s="11"/>
      <c r="BF126" s="11"/>
      <c r="BG126" s="10"/>
      <c r="BH126" s="10"/>
      <c r="BI126" s="10"/>
      <c r="BJ126" s="11"/>
      <c r="BK126" s="11"/>
      <c r="BL126" s="11"/>
      <c r="BM126" s="10"/>
      <c r="BN126" s="10"/>
      <c r="BO126" s="10"/>
      <c r="BP126" s="11"/>
      <c r="BQ126" s="11"/>
      <c r="BR126" s="11"/>
      <c r="BS126" s="10"/>
      <c r="BT126" s="10"/>
      <c r="BU126" s="10"/>
      <c r="BV126" s="11"/>
      <c r="BW126" s="11"/>
      <c r="BX126" s="11"/>
      <c r="BY126" s="10"/>
      <c r="BZ126" s="10"/>
      <c r="CA126" s="10"/>
      <c r="CB126" s="11"/>
      <c r="CC126" s="11"/>
      <c r="CD126" s="11"/>
      <c r="ED126" s="221">
        <f t="shared" si="77"/>
        <v>0</v>
      </c>
      <c r="EG126" s="221">
        <f t="shared" si="78"/>
        <v>0</v>
      </c>
      <c r="EJ126" s="221">
        <f t="shared" si="79"/>
        <v>0</v>
      </c>
      <c r="EM126" s="221">
        <f t="shared" si="80"/>
        <v>0</v>
      </c>
      <c r="EP126" s="221">
        <f t="shared" si="81"/>
        <v>0</v>
      </c>
      <c r="ES126" s="221">
        <f t="shared" si="82"/>
        <v>0</v>
      </c>
      <c r="EV126" s="221">
        <f t="shared" si="83"/>
        <v>0</v>
      </c>
      <c r="EY126" s="221">
        <f t="shared" si="84"/>
        <v>0</v>
      </c>
      <c r="FB126" s="221">
        <f t="shared" si="85"/>
        <v>0</v>
      </c>
      <c r="FE126" s="221">
        <f t="shared" si="86"/>
        <v>0</v>
      </c>
      <c r="FH126" s="221">
        <f t="shared" si="87"/>
        <v>0</v>
      </c>
      <c r="FK126" s="221">
        <f t="shared" si="88"/>
        <v>0</v>
      </c>
      <c r="FN126" s="221">
        <f t="shared" si="89"/>
        <v>0</v>
      </c>
      <c r="FQ126" s="221">
        <f t="shared" si="90"/>
        <v>0</v>
      </c>
      <c r="FT126" s="221">
        <f t="shared" si="91"/>
        <v>0</v>
      </c>
      <c r="FW126" s="221">
        <f t="shared" si="92"/>
        <v>0</v>
      </c>
      <c r="FZ126" s="221">
        <f t="shared" si="93"/>
        <v>0</v>
      </c>
      <c r="GC126" s="221">
        <f t="shared" si="94"/>
        <v>0</v>
      </c>
      <c r="GF126" s="221">
        <f t="shared" si="95"/>
        <v>0</v>
      </c>
      <c r="GI126" s="221">
        <f t="shared" si="96"/>
        <v>0</v>
      </c>
      <c r="GL126" s="221">
        <f t="shared" si="97"/>
        <v>0</v>
      </c>
      <c r="GO126" s="221">
        <f t="shared" si="98"/>
        <v>0</v>
      </c>
      <c r="GR126" s="221">
        <f t="shared" si="99"/>
        <v>0</v>
      </c>
      <c r="GU126" s="221">
        <f t="shared" si="100"/>
        <v>0</v>
      </c>
    </row>
    <row r="127" spans="1:203" ht="26.25">
      <c r="A127" s="43" t="s">
        <v>291</v>
      </c>
      <c r="B127" s="40"/>
      <c r="C127" s="38"/>
      <c r="D127" s="39"/>
      <c r="E127" s="40"/>
      <c r="F127" s="40"/>
      <c r="G127" s="40"/>
      <c r="H127" s="40"/>
      <c r="I127" s="40"/>
      <c r="J127" s="41">
        <f t="shared" si="101"/>
        <v>0</v>
      </c>
      <c r="K127" s="10"/>
      <c r="L127" s="10"/>
      <c r="M127" s="10"/>
      <c r="N127" s="11"/>
      <c r="O127" s="11"/>
      <c r="P127" s="11"/>
      <c r="Q127" s="10"/>
      <c r="R127" s="10"/>
      <c r="S127" s="10"/>
      <c r="T127" s="11"/>
      <c r="U127" s="11"/>
      <c r="V127" s="11"/>
      <c r="W127" s="10"/>
      <c r="X127" s="10"/>
      <c r="Y127" s="10"/>
      <c r="Z127" s="11"/>
      <c r="AA127" s="11"/>
      <c r="AB127" s="11"/>
      <c r="AC127" s="10"/>
      <c r="AD127" s="10"/>
      <c r="AE127" s="10"/>
      <c r="AF127" s="11"/>
      <c r="AG127" s="11"/>
      <c r="AH127" s="11"/>
      <c r="AI127" s="10"/>
      <c r="AJ127" s="10"/>
      <c r="AK127" s="10"/>
      <c r="AL127" s="11"/>
      <c r="AM127" s="11"/>
      <c r="AN127" s="11"/>
      <c r="AO127" s="10"/>
      <c r="AP127" s="10"/>
      <c r="AQ127" s="10"/>
      <c r="AR127" s="11"/>
      <c r="AS127" s="11"/>
      <c r="AT127" s="11"/>
      <c r="AU127" s="10"/>
      <c r="AV127" s="10"/>
      <c r="AW127" s="10"/>
      <c r="AX127" s="11"/>
      <c r="AY127" s="11"/>
      <c r="AZ127" s="11"/>
      <c r="BA127" s="10"/>
      <c r="BB127" s="10"/>
      <c r="BC127" s="10"/>
      <c r="BD127" s="11"/>
      <c r="BE127" s="11"/>
      <c r="BF127" s="11"/>
      <c r="BG127" s="10"/>
      <c r="BH127" s="10"/>
      <c r="BI127" s="10"/>
      <c r="BJ127" s="11"/>
      <c r="BK127" s="11"/>
      <c r="BL127" s="11"/>
      <c r="BM127" s="10"/>
      <c r="BN127" s="10"/>
      <c r="BO127" s="10"/>
      <c r="BP127" s="11"/>
      <c r="BQ127" s="11"/>
      <c r="BR127" s="11"/>
      <c r="BS127" s="10"/>
      <c r="BT127" s="10"/>
      <c r="BU127" s="10"/>
      <c r="BV127" s="11"/>
      <c r="BW127" s="11"/>
      <c r="BX127" s="11"/>
      <c r="BY127" s="10"/>
      <c r="BZ127" s="10"/>
      <c r="CA127" s="10"/>
      <c r="CB127" s="11"/>
      <c r="CC127" s="11"/>
      <c r="CD127" s="11"/>
      <c r="ED127" s="221">
        <f t="shared" si="77"/>
        <v>0</v>
      </c>
      <c r="EG127" s="221">
        <f t="shared" si="78"/>
        <v>0</v>
      </c>
      <c r="EJ127" s="221">
        <f t="shared" si="79"/>
        <v>0</v>
      </c>
      <c r="EM127" s="221">
        <f t="shared" si="80"/>
        <v>0</v>
      </c>
      <c r="EP127" s="221">
        <f t="shared" si="81"/>
        <v>0</v>
      </c>
      <c r="ES127" s="221">
        <f t="shared" si="82"/>
        <v>0</v>
      </c>
      <c r="EV127" s="221">
        <f t="shared" si="83"/>
        <v>0</v>
      </c>
      <c r="EY127" s="221">
        <f t="shared" si="84"/>
        <v>0</v>
      </c>
      <c r="FB127" s="221">
        <f t="shared" si="85"/>
        <v>0</v>
      </c>
      <c r="FE127" s="221">
        <f t="shared" si="86"/>
        <v>0</v>
      </c>
      <c r="FH127" s="221">
        <f t="shared" si="87"/>
        <v>0</v>
      </c>
      <c r="FK127" s="221">
        <f t="shared" si="88"/>
        <v>0</v>
      </c>
      <c r="FN127" s="221">
        <f t="shared" si="89"/>
        <v>0</v>
      </c>
      <c r="FQ127" s="221">
        <f t="shared" si="90"/>
        <v>0</v>
      </c>
      <c r="FT127" s="221">
        <f t="shared" si="91"/>
        <v>0</v>
      </c>
      <c r="FW127" s="221">
        <f t="shared" si="92"/>
        <v>0</v>
      </c>
      <c r="FZ127" s="221">
        <f t="shared" si="93"/>
        <v>0</v>
      </c>
      <c r="GC127" s="221">
        <f t="shared" si="94"/>
        <v>0</v>
      </c>
      <c r="GF127" s="221">
        <f t="shared" si="95"/>
        <v>0</v>
      </c>
      <c r="GI127" s="221">
        <f t="shared" si="96"/>
        <v>0</v>
      </c>
      <c r="GL127" s="221">
        <f t="shared" si="97"/>
        <v>0</v>
      </c>
      <c r="GO127" s="221">
        <f t="shared" si="98"/>
        <v>0</v>
      </c>
      <c r="GR127" s="221">
        <f t="shared" si="99"/>
        <v>0</v>
      </c>
      <c r="GU127" s="221">
        <f t="shared" si="100"/>
        <v>0</v>
      </c>
    </row>
    <row r="128" spans="1:203" ht="21">
      <c r="A128" s="43" t="s">
        <v>292</v>
      </c>
      <c r="B128" s="40"/>
      <c r="C128" s="38"/>
      <c r="D128" s="39"/>
      <c r="E128" s="40"/>
      <c r="F128" s="40"/>
      <c r="G128" s="40"/>
      <c r="H128" s="40"/>
      <c r="I128" s="40"/>
      <c r="J128" s="41">
        <f t="shared" si="101"/>
        <v>0</v>
      </c>
      <c r="K128" s="386">
        <f>COUNTA(K19:M127)</f>
        <v>0</v>
      </c>
      <c r="L128" s="386"/>
      <c r="M128" s="386"/>
      <c r="N128" s="386">
        <f>COUNTA(N19:P127)</f>
        <v>0</v>
      </c>
      <c r="O128" s="386"/>
      <c r="P128" s="386"/>
      <c r="Q128" s="386">
        <f>COUNTA(Q19:S127)</f>
        <v>0</v>
      </c>
      <c r="R128" s="386"/>
      <c r="S128" s="386"/>
      <c r="T128" s="386">
        <f>COUNTA(T19:V127)</f>
        <v>0</v>
      </c>
      <c r="U128" s="386"/>
      <c r="V128" s="386"/>
      <c r="W128" s="386">
        <f>COUNTA(W19:Y127)</f>
        <v>0</v>
      </c>
      <c r="X128" s="386"/>
      <c r="Y128" s="386"/>
      <c r="Z128" s="386">
        <f>COUNTA(Z19:AB127)</f>
        <v>0</v>
      </c>
      <c r="AA128" s="386"/>
      <c r="AB128" s="386"/>
      <c r="AC128" s="386">
        <f>COUNTA(AC19:AE127)</f>
        <v>0</v>
      </c>
      <c r="AD128" s="386"/>
      <c r="AE128" s="386"/>
      <c r="AF128" s="386">
        <f>COUNTA(AF19:AH127)</f>
        <v>0</v>
      </c>
      <c r="AG128" s="386"/>
      <c r="AH128" s="386"/>
      <c r="AI128" s="386">
        <f>COUNTA(AI19:AK127)</f>
        <v>0</v>
      </c>
      <c r="AJ128" s="386"/>
      <c r="AK128" s="386"/>
      <c r="AL128" s="386">
        <f>COUNTA(AL19:AN127)</f>
        <v>0</v>
      </c>
      <c r="AM128" s="386"/>
      <c r="AN128" s="386"/>
      <c r="AO128" s="386">
        <f>COUNTA(AO19:AQ127)</f>
        <v>0</v>
      </c>
      <c r="AP128" s="386"/>
      <c r="AQ128" s="386"/>
      <c r="AR128" s="386">
        <f>COUNTA(AR19:AT127)</f>
        <v>0</v>
      </c>
      <c r="AS128" s="386"/>
      <c r="AT128" s="386"/>
      <c r="AU128" s="386">
        <f>COUNTA(AU19:AW127)</f>
        <v>0</v>
      </c>
      <c r="AV128" s="386"/>
      <c r="AW128" s="386"/>
      <c r="AX128" s="386">
        <f>COUNTA(AX19:AZ127)</f>
        <v>0</v>
      </c>
      <c r="AY128" s="386"/>
      <c r="AZ128" s="386"/>
      <c r="BA128" s="386">
        <f>COUNTA(BA19:BC127)</f>
        <v>0</v>
      </c>
      <c r="BB128" s="386"/>
      <c r="BC128" s="386"/>
      <c r="BD128" s="386">
        <f>COUNTA(BD19:BF127)</f>
        <v>0</v>
      </c>
      <c r="BE128" s="386"/>
      <c r="BF128" s="386"/>
      <c r="BG128" s="386">
        <f>COUNTA(BG19:BI127)</f>
        <v>0</v>
      </c>
      <c r="BH128" s="386"/>
      <c r="BI128" s="386"/>
      <c r="BJ128" s="386">
        <f>COUNTA(BJ19:BL127)</f>
        <v>0</v>
      </c>
      <c r="BK128" s="386"/>
      <c r="BL128" s="386"/>
      <c r="BM128" s="386">
        <f>COUNTA(BM19:BO127)</f>
        <v>0</v>
      </c>
      <c r="BN128" s="386"/>
      <c r="BO128" s="386"/>
      <c r="BP128" s="386">
        <f>COUNTA(BP19:BR127)</f>
        <v>0</v>
      </c>
      <c r="BQ128" s="386"/>
      <c r="BR128" s="386"/>
      <c r="BS128" s="386">
        <f>COUNTA(BS19:BU127)</f>
        <v>0</v>
      </c>
      <c r="BT128" s="386"/>
      <c r="BU128" s="386"/>
      <c r="BV128" s="386">
        <f>COUNTA(BV19:BX127)</f>
        <v>0</v>
      </c>
      <c r="BW128" s="386"/>
      <c r="BX128" s="386"/>
      <c r="BY128" s="386">
        <f>COUNTA(BY19:CA127)</f>
        <v>0</v>
      </c>
      <c r="BZ128" s="386"/>
      <c r="CA128" s="386"/>
      <c r="CB128" s="386">
        <f>COUNTA(CB19:CD127)</f>
        <v>0</v>
      </c>
      <c r="CC128" s="386"/>
      <c r="CD128" s="386"/>
      <c r="ED128" s="221">
        <f t="shared" si="77"/>
        <v>0</v>
      </c>
      <c r="EG128" s="221">
        <f t="shared" si="78"/>
        <v>0</v>
      </c>
      <c r="EJ128" s="221">
        <f t="shared" si="79"/>
        <v>0</v>
      </c>
      <c r="EM128" s="221">
        <f t="shared" si="80"/>
        <v>0</v>
      </c>
      <c r="EP128" s="221">
        <f t="shared" si="81"/>
        <v>0</v>
      </c>
      <c r="ES128" s="221">
        <f t="shared" si="82"/>
        <v>0</v>
      </c>
      <c r="EV128" s="221">
        <f t="shared" si="83"/>
        <v>0</v>
      </c>
      <c r="EY128" s="221">
        <f t="shared" si="84"/>
        <v>0</v>
      </c>
      <c r="FB128" s="221">
        <f t="shared" si="85"/>
        <v>0</v>
      </c>
      <c r="FE128" s="221">
        <f t="shared" si="86"/>
        <v>0</v>
      </c>
      <c r="FH128" s="221">
        <f t="shared" si="87"/>
        <v>0</v>
      </c>
      <c r="FK128" s="221">
        <f t="shared" si="88"/>
        <v>0</v>
      </c>
      <c r="FN128" s="221">
        <f t="shared" si="89"/>
        <v>0</v>
      </c>
      <c r="FQ128" s="221">
        <f t="shared" si="90"/>
        <v>0</v>
      </c>
      <c r="FT128" s="221">
        <f t="shared" si="91"/>
        <v>0</v>
      </c>
      <c r="FW128" s="221">
        <f t="shared" si="92"/>
        <v>0</v>
      </c>
      <c r="FZ128" s="221">
        <f t="shared" si="93"/>
        <v>0</v>
      </c>
      <c r="GC128" s="221">
        <f t="shared" si="94"/>
        <v>0</v>
      </c>
      <c r="GF128" s="221">
        <f t="shared" si="95"/>
        <v>0</v>
      </c>
      <c r="GI128" s="221">
        <f t="shared" si="96"/>
        <v>0</v>
      </c>
      <c r="GL128" s="221">
        <f t="shared" si="97"/>
        <v>0</v>
      </c>
      <c r="GO128" s="221">
        <f t="shared" si="98"/>
        <v>0</v>
      </c>
      <c r="GR128" s="221">
        <f t="shared" si="99"/>
        <v>0</v>
      </c>
      <c r="GU128" s="221">
        <f t="shared" si="100"/>
        <v>0</v>
      </c>
    </row>
    <row r="129" spans="1:205" ht="15">
      <c r="A129" s="40"/>
      <c r="B129" s="40"/>
      <c r="C129" s="40"/>
      <c r="D129" s="40"/>
      <c r="E129" s="40"/>
      <c r="F129" s="40"/>
      <c r="G129" s="40"/>
      <c r="H129" s="40"/>
      <c r="I129" s="40"/>
      <c r="J129" s="34">
        <v>9</v>
      </c>
      <c r="K129" s="34">
        <v>10</v>
      </c>
      <c r="L129" s="34">
        <v>11</v>
      </c>
      <c r="M129" s="34">
        <v>12</v>
      </c>
      <c r="N129" s="34">
        <v>13</v>
      </c>
      <c r="O129" s="34">
        <v>14</v>
      </c>
      <c r="P129" s="34">
        <v>15</v>
      </c>
      <c r="Q129" s="34">
        <v>16</v>
      </c>
      <c r="R129" s="34">
        <v>17</v>
      </c>
      <c r="S129" s="34">
        <v>18</v>
      </c>
      <c r="T129" s="34">
        <v>19</v>
      </c>
      <c r="U129" s="34">
        <v>20</v>
      </c>
      <c r="V129" s="34">
        <v>21</v>
      </c>
      <c r="W129" s="34">
        <v>22</v>
      </c>
      <c r="X129" s="34">
        <v>23</v>
      </c>
      <c r="Y129" s="34">
        <v>24</v>
      </c>
      <c r="Z129" s="34">
        <v>25</v>
      </c>
      <c r="AA129" s="34">
        <v>26</v>
      </c>
      <c r="AB129" s="34">
        <v>27</v>
      </c>
      <c r="AC129" s="34">
        <v>28</v>
      </c>
      <c r="AD129" s="34">
        <v>29</v>
      </c>
      <c r="AE129" s="34">
        <v>30</v>
      </c>
      <c r="AF129" s="34">
        <v>31</v>
      </c>
      <c r="AG129" s="34">
        <v>32</v>
      </c>
      <c r="AH129" s="34">
        <v>33</v>
      </c>
      <c r="AI129" s="53">
        <v>34</v>
      </c>
      <c r="AJ129" s="53">
        <v>35</v>
      </c>
      <c r="AK129" s="53">
        <v>36</v>
      </c>
      <c r="AL129" s="53">
        <v>37</v>
      </c>
      <c r="AM129" s="53">
        <v>38</v>
      </c>
      <c r="AN129" s="53">
        <v>39</v>
      </c>
      <c r="AO129" s="53">
        <v>40</v>
      </c>
      <c r="AP129" s="53">
        <v>41</v>
      </c>
      <c r="AQ129" s="53">
        <v>42</v>
      </c>
      <c r="AR129" s="53">
        <v>43</v>
      </c>
      <c r="AS129" s="53">
        <v>44</v>
      </c>
      <c r="AT129" s="53">
        <v>45</v>
      </c>
      <c r="AU129" s="54">
        <v>46</v>
      </c>
      <c r="AV129" s="54">
        <v>47</v>
      </c>
      <c r="AW129" s="54">
        <v>48</v>
      </c>
      <c r="AX129" s="54">
        <v>49</v>
      </c>
      <c r="AY129" s="54">
        <v>50</v>
      </c>
      <c r="AZ129" s="54">
        <v>51</v>
      </c>
      <c r="BA129" s="54">
        <v>52</v>
      </c>
      <c r="BB129" s="54">
        <v>53</v>
      </c>
      <c r="BC129" s="54">
        <v>54</v>
      </c>
      <c r="BD129" s="54">
        <v>55</v>
      </c>
      <c r="BE129" s="54">
        <v>56</v>
      </c>
      <c r="BF129" s="54">
        <v>57</v>
      </c>
      <c r="BG129" s="54">
        <v>58</v>
      </c>
      <c r="BH129" s="54">
        <v>59</v>
      </c>
      <c r="BI129" s="54">
        <v>60</v>
      </c>
      <c r="BJ129" s="54">
        <v>61</v>
      </c>
      <c r="BK129" s="54">
        <v>62</v>
      </c>
      <c r="BL129" s="54">
        <v>63</v>
      </c>
      <c r="BM129" s="54">
        <v>64</v>
      </c>
      <c r="BN129" s="54">
        <v>65</v>
      </c>
      <c r="BO129" s="54">
        <v>66</v>
      </c>
      <c r="BP129" s="54">
        <v>67</v>
      </c>
      <c r="BQ129" s="54">
        <v>68</v>
      </c>
      <c r="BR129" s="54">
        <v>69</v>
      </c>
      <c r="BS129" s="63">
        <v>70</v>
      </c>
      <c r="BT129" s="63">
        <v>71</v>
      </c>
      <c r="BU129" s="63">
        <v>72</v>
      </c>
      <c r="BV129" s="63">
        <v>73</v>
      </c>
      <c r="BW129" s="63">
        <v>74</v>
      </c>
      <c r="BX129" s="63">
        <v>75</v>
      </c>
      <c r="BY129" s="63">
        <v>76</v>
      </c>
      <c r="BZ129" s="63">
        <v>77</v>
      </c>
      <c r="CA129" s="63">
        <v>78</v>
      </c>
      <c r="CB129" s="63">
        <v>79</v>
      </c>
      <c r="CC129" s="63">
        <v>80</v>
      </c>
      <c r="CD129" s="63">
        <v>81</v>
      </c>
      <c r="ED129" s="221">
        <f t="shared" si="77"/>
        <v>0</v>
      </c>
      <c r="EG129" s="221">
        <f t="shared" si="78"/>
        <v>0</v>
      </c>
      <c r="EJ129" s="221">
        <f t="shared" si="79"/>
        <v>0</v>
      </c>
      <c r="EM129" s="221">
        <f t="shared" si="80"/>
        <v>0</v>
      </c>
      <c r="EP129" s="221">
        <f t="shared" si="81"/>
        <v>0</v>
      </c>
      <c r="ES129" s="221">
        <f t="shared" si="82"/>
        <v>0</v>
      </c>
      <c r="EV129" s="221">
        <f t="shared" si="83"/>
        <v>0</v>
      </c>
      <c r="EY129" s="221">
        <f t="shared" si="84"/>
        <v>0</v>
      </c>
      <c r="FB129" s="221">
        <f t="shared" si="85"/>
        <v>0</v>
      </c>
      <c r="FE129" s="221">
        <f t="shared" si="86"/>
        <v>0</v>
      </c>
      <c r="FH129" s="221">
        <f t="shared" si="87"/>
        <v>0</v>
      </c>
      <c r="FK129" s="221">
        <f t="shared" si="88"/>
        <v>0</v>
      </c>
      <c r="FN129" s="221">
        <f t="shared" si="89"/>
        <v>0</v>
      </c>
      <c r="FQ129" s="221">
        <f t="shared" si="90"/>
        <v>0</v>
      </c>
      <c r="FT129" s="221">
        <f t="shared" si="91"/>
        <v>0</v>
      </c>
      <c r="FW129" s="221">
        <f t="shared" si="92"/>
        <v>0</v>
      </c>
      <c r="FZ129" s="221">
        <f t="shared" si="93"/>
        <v>0</v>
      </c>
      <c r="GC129" s="221">
        <f t="shared" si="94"/>
        <v>0</v>
      </c>
      <c r="GF129" s="221">
        <f t="shared" si="95"/>
        <v>0</v>
      </c>
      <c r="GI129" s="221">
        <f t="shared" si="96"/>
        <v>0</v>
      </c>
      <c r="GL129" s="221">
        <f t="shared" si="97"/>
        <v>0</v>
      </c>
      <c r="GO129" s="221">
        <f t="shared" si="98"/>
        <v>0</v>
      </c>
      <c r="GR129" s="221">
        <f t="shared" si="99"/>
        <v>0</v>
      </c>
      <c r="GU129" s="221">
        <f t="shared" si="100"/>
        <v>0</v>
      </c>
    </row>
    <row r="130" spans="1:205">
      <c r="K130">
        <f>SUM(K19:M19)</f>
        <v>0</v>
      </c>
      <c r="N130">
        <f>SUM(N19:P19)</f>
        <v>0</v>
      </c>
      <c r="Q130">
        <f>SUM(Q19:S19)</f>
        <v>0</v>
      </c>
      <c r="T130">
        <f>SUM(T19:V19)</f>
        <v>0</v>
      </c>
      <c r="W130">
        <f>SUM(W19:Y19)</f>
        <v>0</v>
      </c>
      <c r="Z130">
        <f>SUM(Z19:AB19)</f>
        <v>0</v>
      </c>
      <c r="AC130">
        <f>SUM(AC19:AE19)</f>
        <v>0</v>
      </c>
      <c r="AF130">
        <f>SUM(AF19:AH19)</f>
        <v>0</v>
      </c>
      <c r="AI130">
        <f>SUM(AI19:AK19)</f>
        <v>0</v>
      </c>
      <c r="AL130">
        <f>SUM(AL19:AN19)</f>
        <v>0</v>
      </c>
      <c r="AO130">
        <f>SUM(AO19:AQ19)</f>
        <v>0</v>
      </c>
      <c r="AR130">
        <f>SUM(AR19:AT19)</f>
        <v>0</v>
      </c>
      <c r="AU130">
        <f>SUM(AU19:AW19)</f>
        <v>0</v>
      </c>
      <c r="AX130">
        <f>SUM(AX19:AZ19)</f>
        <v>0</v>
      </c>
      <c r="BA130">
        <f>SUM(BA19:BC19)</f>
        <v>0</v>
      </c>
      <c r="BD130">
        <f>SUM(BD19:BF19)</f>
        <v>0</v>
      </c>
      <c r="BG130">
        <f>SUM(BG19:BI19)</f>
        <v>0</v>
      </c>
      <c r="BJ130">
        <f>SUM(BJ19:BL19)</f>
        <v>0</v>
      </c>
      <c r="BM130">
        <f>SUM(BM19:BO19)</f>
        <v>0</v>
      </c>
      <c r="BP130">
        <f>SUM(BP19:BR19)</f>
        <v>0</v>
      </c>
      <c r="BS130">
        <f>SUM(BS19:BU19)</f>
        <v>0</v>
      </c>
      <c r="BV130">
        <f>SUM(BV19:BX19)</f>
        <v>0</v>
      </c>
      <c r="BY130">
        <f>SUM(BY19:CA19)</f>
        <v>0</v>
      </c>
      <c r="CB130">
        <f>SUM(CB19:CD19)</f>
        <v>0</v>
      </c>
      <c r="ED130" s="221" t="str">
        <f>'Namen Eintragen'!A1</f>
        <v>Iris</v>
      </c>
      <c r="EE130" s="221">
        <f>'Namen Eintragen'!B1</f>
        <v>0</v>
      </c>
      <c r="EF130" s="221">
        <f>'Namen Eintragen'!C1</f>
        <v>0</v>
      </c>
      <c r="EG130" s="221" t="str">
        <f>'Namen Eintragen'!D1</f>
        <v>Adde</v>
      </c>
      <c r="EH130" s="221">
        <f>'Namen Eintragen'!E1</f>
        <v>0</v>
      </c>
      <c r="EI130" s="221">
        <f>'Namen Eintragen'!F1</f>
        <v>0</v>
      </c>
      <c r="EJ130" s="221" t="str">
        <f>'Namen Eintragen'!G1</f>
        <v>Dieter G.</v>
      </c>
      <c r="EK130" s="221">
        <f>'Namen Eintragen'!H1</f>
        <v>0</v>
      </c>
      <c r="EL130" s="221">
        <f>'Namen Eintragen'!I1</f>
        <v>0</v>
      </c>
      <c r="EM130" s="221" t="str">
        <f>'Namen Eintragen'!J1</f>
        <v>Rommet</v>
      </c>
      <c r="EN130" s="221">
        <f>'Namen Eintragen'!K1</f>
        <v>0</v>
      </c>
      <c r="EO130" s="221">
        <f>'Namen Eintragen'!L1</f>
        <v>0</v>
      </c>
      <c r="EP130" s="221" t="str">
        <f>'Namen Eintragen'!M1</f>
        <v>Rainer</v>
      </c>
      <c r="EQ130" s="221">
        <f>'Namen Eintragen'!N1</f>
        <v>0</v>
      </c>
      <c r="ER130" s="221">
        <f>'Namen Eintragen'!O1</f>
        <v>0</v>
      </c>
      <c r="ES130" s="221" t="str">
        <f>'Namen Eintragen'!P1</f>
        <v>Carmen</v>
      </c>
      <c r="ET130" s="221">
        <f>'Namen Eintragen'!Q1</f>
        <v>0</v>
      </c>
      <c r="EU130" s="221">
        <f>'Namen Eintragen'!R1</f>
        <v>0</v>
      </c>
      <c r="EV130" s="221" t="str">
        <f>'Namen Eintragen'!S1</f>
        <v>Dieter M.</v>
      </c>
      <c r="EW130" s="221">
        <f>'Namen Eintragen'!T1</f>
        <v>0</v>
      </c>
      <c r="EX130" s="221">
        <f>'Namen Eintragen'!U1</f>
        <v>0</v>
      </c>
      <c r="EY130" s="221" t="str">
        <f>'Namen Eintragen'!V1</f>
        <v>Thomas</v>
      </c>
      <c r="EZ130" s="221">
        <f>'Namen Eintragen'!W1</f>
        <v>0</v>
      </c>
      <c r="FA130" s="221">
        <f>'Namen Eintragen'!X1</f>
        <v>0</v>
      </c>
      <c r="FB130" s="221" t="str">
        <f>'Namen Eintragen'!Y1</f>
        <v>Adde</v>
      </c>
      <c r="FC130" s="221">
        <f>'Namen Eintragen'!Z1</f>
        <v>0</v>
      </c>
      <c r="FD130" s="221">
        <f>'Namen Eintragen'!AA1</f>
        <v>0</v>
      </c>
      <c r="FE130" s="221" t="str">
        <f>'Namen Eintragen'!AB1</f>
        <v>Dieter G.</v>
      </c>
      <c r="FF130" s="221">
        <f>'Namen Eintragen'!AC1</f>
        <v>0</v>
      </c>
      <c r="FG130" s="221">
        <f>'Namen Eintragen'!AD1</f>
        <v>0</v>
      </c>
      <c r="FH130" s="221" t="str">
        <f>'Namen Eintragen'!AE1</f>
        <v>Rommet</v>
      </c>
      <c r="FI130" s="221">
        <f>'Namen Eintragen'!AF1</f>
        <v>0</v>
      </c>
      <c r="FJ130" s="221">
        <f>'Namen Eintragen'!AG1</f>
        <v>0</v>
      </c>
      <c r="FK130" s="221" t="str">
        <f>'Namen Eintragen'!AH1</f>
        <v>Rainer</v>
      </c>
      <c r="FL130" s="221">
        <f>'Namen Eintragen'!AI1</f>
        <v>0</v>
      </c>
      <c r="FM130" s="221">
        <f>'Namen Eintragen'!AJ1</f>
        <v>0</v>
      </c>
      <c r="FN130" s="221" t="str">
        <f>'Namen Eintragen'!AK1</f>
        <v>Carmen</v>
      </c>
      <c r="FO130" s="221">
        <f>'Namen Eintragen'!AL1</f>
        <v>0</v>
      </c>
      <c r="FP130" s="221">
        <f>'Namen Eintragen'!AM1</f>
        <v>0</v>
      </c>
      <c r="FQ130" s="221" t="str">
        <f>'Namen Eintragen'!AN1</f>
        <v>Dieter M.</v>
      </c>
      <c r="FR130" s="221">
        <f>'Namen Eintragen'!AO1</f>
        <v>0</v>
      </c>
      <c r="FS130" s="221">
        <f>'Namen Eintragen'!AP1</f>
        <v>0</v>
      </c>
      <c r="FT130" s="221" t="str">
        <f>'Namen Eintragen'!AQ1</f>
        <v>Thomas</v>
      </c>
      <c r="FU130" s="221">
        <f>'Namen Eintragen'!AR1</f>
        <v>0</v>
      </c>
      <c r="FV130" s="221">
        <f>'Namen Eintragen'!AS1</f>
        <v>0</v>
      </c>
      <c r="FW130" s="221" t="str">
        <f>'Namen Eintragen'!AT1</f>
        <v>Iris</v>
      </c>
      <c r="FX130" s="221">
        <f>'Namen Eintragen'!AU1</f>
        <v>0</v>
      </c>
      <c r="FY130" s="221">
        <f>'Namen Eintragen'!AV1</f>
        <v>0</v>
      </c>
      <c r="FZ130" s="221" t="str">
        <f>'Namen Eintragen'!AW1</f>
        <v>Dieter G.</v>
      </c>
      <c r="GA130" s="221">
        <f>'Namen Eintragen'!AX1</f>
        <v>0</v>
      </c>
      <c r="GB130" s="221">
        <f>'Namen Eintragen'!AY1</f>
        <v>0</v>
      </c>
      <c r="GC130" s="221" t="str">
        <f>'Namen Eintragen'!AZ1</f>
        <v>Rommet</v>
      </c>
      <c r="GD130" s="221">
        <f>'Namen Eintragen'!BA1</f>
        <v>0</v>
      </c>
      <c r="GE130" s="221">
        <f>'Namen Eintragen'!BB1</f>
        <v>0</v>
      </c>
      <c r="GF130" s="221" t="str">
        <f>'Namen Eintragen'!BC1</f>
        <v>Rainer</v>
      </c>
      <c r="GG130" s="221">
        <f>'Namen Eintragen'!BD1</f>
        <v>0</v>
      </c>
      <c r="GH130" s="221">
        <f>'Namen Eintragen'!BE1</f>
        <v>0</v>
      </c>
      <c r="GI130" s="221" t="str">
        <f>'Namen Eintragen'!BF1</f>
        <v>Carmen</v>
      </c>
      <c r="GJ130" s="221">
        <f>'Namen Eintragen'!BG1</f>
        <v>0</v>
      </c>
      <c r="GK130" s="221">
        <f>'Namen Eintragen'!BH1</f>
        <v>0</v>
      </c>
      <c r="GL130" s="221" t="str">
        <f>'Namen Eintragen'!BI1</f>
        <v>Dieter M.</v>
      </c>
      <c r="GM130" s="221">
        <f>'Namen Eintragen'!BJ1</f>
        <v>0</v>
      </c>
      <c r="GN130" s="221">
        <f>'Namen Eintragen'!BK1</f>
        <v>0</v>
      </c>
      <c r="GO130" s="221" t="str">
        <f>'Namen Eintragen'!BL1</f>
        <v>Thomas</v>
      </c>
      <c r="GP130" s="221">
        <f>'Namen Eintragen'!BM1</f>
        <v>0</v>
      </c>
      <c r="GQ130" s="221">
        <f>'Namen Eintragen'!BN1</f>
        <v>0</v>
      </c>
      <c r="GR130" s="221" t="str">
        <f>'Namen Eintragen'!BO1</f>
        <v>Iris</v>
      </c>
      <c r="GS130" s="221">
        <f>'Namen Eintragen'!BP1</f>
        <v>0</v>
      </c>
      <c r="GT130" s="221">
        <f>'Namen Eintragen'!BQ1</f>
        <v>0</v>
      </c>
      <c r="GU130" s="221" t="str">
        <f>'Namen Eintragen'!BR1</f>
        <v>Adde</v>
      </c>
    </row>
    <row r="131" spans="1:205">
      <c r="K131">
        <f t="shared" ref="K131:K150" si="102">SUM(K20:M20)</f>
        <v>0</v>
      </c>
      <c r="N131">
        <f t="shared" ref="N131:N150" si="103">SUM(N20:P20)</f>
        <v>0</v>
      </c>
      <c r="Q131">
        <f t="shared" ref="Q131:Q150" si="104">SUM(Q20:S20)</f>
        <v>0</v>
      </c>
      <c r="T131">
        <f t="shared" ref="T131:T150" si="105">SUM(T20:V20)</f>
        <v>0</v>
      </c>
      <c r="W131">
        <f t="shared" ref="W131:W150" si="106">SUM(W20:Y20)</f>
        <v>0</v>
      </c>
      <c r="Z131">
        <f t="shared" ref="Z131:Z150" si="107">SUM(Z20:AB20)</f>
        <v>0</v>
      </c>
      <c r="AC131">
        <f t="shared" ref="AC131:AC150" si="108">SUM(AC20:AE20)</f>
        <v>0</v>
      </c>
      <c r="AF131">
        <f t="shared" ref="AF131:AF150" si="109">SUM(AF20:AH20)</f>
        <v>0</v>
      </c>
      <c r="AI131">
        <f t="shared" ref="AI131:AI150" si="110">SUM(AI20:AK20)</f>
        <v>0</v>
      </c>
      <c r="AL131">
        <f t="shared" ref="AL131:AL150" si="111">SUM(AL20:AN20)</f>
        <v>0</v>
      </c>
      <c r="AO131">
        <f t="shared" ref="AO131:AO150" si="112">SUM(AO20:AQ20)</f>
        <v>0</v>
      </c>
      <c r="AR131">
        <f t="shared" ref="AR131:AR150" si="113">SUM(AR20:AT20)</f>
        <v>0</v>
      </c>
      <c r="AU131">
        <f t="shared" ref="AU131:AU150" si="114">SUM(AU20:AW20)</f>
        <v>0</v>
      </c>
      <c r="AX131">
        <f t="shared" ref="AX131:AX150" si="115">SUM(AX20:AZ20)</f>
        <v>0</v>
      </c>
      <c r="BA131">
        <f t="shared" ref="BA131:BA150" si="116">SUM(BA20:BC20)</f>
        <v>0</v>
      </c>
      <c r="BD131">
        <f t="shared" ref="BD131:BD150" si="117">SUM(BD20:BF20)</f>
        <v>0</v>
      </c>
      <c r="BG131">
        <f t="shared" ref="BG131:BG150" si="118">SUM(BG20:BI20)</f>
        <v>0</v>
      </c>
      <c r="BJ131">
        <f t="shared" ref="BJ131:BJ150" si="119">SUM(BJ20:BL20)</f>
        <v>0</v>
      </c>
      <c r="BM131">
        <f t="shared" ref="BM131:BM150" si="120">SUM(BM20:BO20)</f>
        <v>0</v>
      </c>
      <c r="BP131">
        <f t="shared" ref="BP131:BP150" si="121">SUM(BP20:BR20)</f>
        <v>0</v>
      </c>
      <c r="BS131">
        <f t="shared" ref="BS131:BS150" si="122">SUM(BS20:BU20)</f>
        <v>0</v>
      </c>
      <c r="BV131">
        <f t="shared" ref="BV131:BV150" si="123">SUM(BV20:BX20)</f>
        <v>0</v>
      </c>
      <c r="BY131">
        <f t="shared" ref="BY131:BY150" si="124">SUM(BY20:CA20)</f>
        <v>0</v>
      </c>
      <c r="CB131">
        <f t="shared" ref="CB131:CB150" si="125">SUM(CB20:CD20)</f>
        <v>0</v>
      </c>
      <c r="ED131" s="424" t="s">
        <v>293</v>
      </c>
      <c r="EE131" s="424"/>
      <c r="EF131" s="424"/>
      <c r="EG131" s="424" t="s">
        <v>294</v>
      </c>
      <c r="EH131" s="424"/>
      <c r="EI131" s="424"/>
      <c r="EJ131" s="424" t="s">
        <v>295</v>
      </c>
      <c r="EK131" s="424"/>
      <c r="EL131" s="424"/>
      <c r="EM131" s="424" t="s">
        <v>296</v>
      </c>
      <c r="EN131" s="424"/>
      <c r="EO131" s="424"/>
      <c r="EP131" s="424" t="s">
        <v>297</v>
      </c>
      <c r="EQ131" s="424"/>
      <c r="ER131" s="424"/>
      <c r="ES131" s="424" t="s">
        <v>298</v>
      </c>
      <c r="ET131" s="424"/>
      <c r="EU131" s="424"/>
      <c r="EV131" s="424" t="s">
        <v>299</v>
      </c>
      <c r="EW131" s="424"/>
      <c r="EX131" s="424"/>
      <c r="EY131" s="424" t="s">
        <v>300</v>
      </c>
      <c r="EZ131" s="424"/>
      <c r="FA131" s="424"/>
      <c r="FB131" s="424" t="s">
        <v>303</v>
      </c>
      <c r="FC131" s="424"/>
      <c r="FD131" s="424"/>
      <c r="FE131" s="424" t="s">
        <v>304</v>
      </c>
      <c r="FF131" s="424"/>
      <c r="FG131" s="424"/>
      <c r="FH131" s="424" t="s">
        <v>305</v>
      </c>
      <c r="FI131" s="424"/>
      <c r="FJ131" s="424"/>
      <c r="FK131" s="424" t="s">
        <v>306</v>
      </c>
      <c r="FL131" s="424"/>
      <c r="FM131" s="424"/>
      <c r="FN131" s="424" t="s">
        <v>307</v>
      </c>
      <c r="FO131" s="424"/>
      <c r="FP131" s="424"/>
      <c r="FQ131" s="424" t="s">
        <v>308</v>
      </c>
      <c r="FR131" s="424"/>
      <c r="FS131" s="424"/>
      <c r="FT131" s="424" t="s">
        <v>309</v>
      </c>
      <c r="FU131" s="424"/>
      <c r="FV131" s="424"/>
      <c r="FW131" s="424" t="s">
        <v>310</v>
      </c>
      <c r="FX131" s="424"/>
      <c r="FY131" s="424"/>
      <c r="FZ131" s="424" t="s">
        <v>311</v>
      </c>
      <c r="GA131" s="424"/>
      <c r="GB131" s="424"/>
      <c r="GC131" s="424" t="s">
        <v>312</v>
      </c>
      <c r="GD131" s="424"/>
      <c r="GE131" s="424"/>
      <c r="GF131" s="424" t="s">
        <v>313</v>
      </c>
      <c r="GG131" s="424"/>
      <c r="GH131" s="424"/>
      <c r="GI131" s="424" t="s">
        <v>314</v>
      </c>
      <c r="GJ131" s="424"/>
      <c r="GK131" s="424"/>
      <c r="GL131" s="424" t="s">
        <v>332</v>
      </c>
      <c r="GM131" s="424"/>
      <c r="GN131" s="424"/>
      <c r="GO131" s="424" t="s">
        <v>333</v>
      </c>
      <c r="GP131" s="424"/>
      <c r="GQ131" s="424"/>
      <c r="GR131" s="424" t="s">
        <v>334</v>
      </c>
      <c r="GS131" s="424"/>
      <c r="GT131" s="424"/>
      <c r="GU131" s="424" t="s">
        <v>335</v>
      </c>
      <c r="GV131" s="424"/>
      <c r="GW131" s="424"/>
    </row>
    <row r="132" spans="1:205">
      <c r="K132">
        <f t="shared" si="102"/>
        <v>0</v>
      </c>
      <c r="N132">
        <f t="shared" si="103"/>
        <v>0</v>
      </c>
      <c r="Q132">
        <f t="shared" si="104"/>
        <v>0</v>
      </c>
      <c r="T132">
        <f t="shared" si="105"/>
        <v>0</v>
      </c>
      <c r="W132">
        <f t="shared" si="106"/>
        <v>0</v>
      </c>
      <c r="Z132">
        <f t="shared" si="107"/>
        <v>0</v>
      </c>
      <c r="AC132">
        <f t="shared" si="108"/>
        <v>0</v>
      </c>
      <c r="AF132">
        <f t="shared" si="109"/>
        <v>0</v>
      </c>
      <c r="AI132">
        <f t="shared" si="110"/>
        <v>0</v>
      </c>
      <c r="AL132">
        <f t="shared" si="111"/>
        <v>0</v>
      </c>
      <c r="AO132">
        <f t="shared" si="112"/>
        <v>0</v>
      </c>
      <c r="AR132">
        <f t="shared" si="113"/>
        <v>0</v>
      </c>
      <c r="AU132">
        <f t="shared" si="114"/>
        <v>0</v>
      </c>
      <c r="AX132">
        <f t="shared" si="115"/>
        <v>0</v>
      </c>
      <c r="BA132">
        <f t="shared" si="116"/>
        <v>0</v>
      </c>
      <c r="BD132">
        <f t="shared" si="117"/>
        <v>0</v>
      </c>
      <c r="BG132">
        <f t="shared" si="118"/>
        <v>0</v>
      </c>
      <c r="BJ132">
        <f t="shared" si="119"/>
        <v>0</v>
      </c>
      <c r="BM132">
        <f t="shared" si="120"/>
        <v>0</v>
      </c>
      <c r="BP132">
        <f t="shared" si="121"/>
        <v>0</v>
      </c>
      <c r="BS132">
        <f t="shared" si="122"/>
        <v>0</v>
      </c>
      <c r="BV132">
        <f t="shared" si="123"/>
        <v>0</v>
      </c>
      <c r="BY132">
        <f t="shared" si="124"/>
        <v>0</v>
      </c>
      <c r="CB132">
        <f t="shared" si="125"/>
        <v>0</v>
      </c>
    </row>
    <row r="133" spans="1:205">
      <c r="K133">
        <f t="shared" si="102"/>
        <v>0</v>
      </c>
      <c r="N133">
        <f t="shared" si="103"/>
        <v>0</v>
      </c>
      <c r="Q133">
        <f t="shared" si="104"/>
        <v>0</v>
      </c>
      <c r="T133">
        <f t="shared" si="105"/>
        <v>0</v>
      </c>
      <c r="W133">
        <f t="shared" si="106"/>
        <v>0</v>
      </c>
      <c r="Z133">
        <f t="shared" si="107"/>
        <v>0</v>
      </c>
      <c r="AC133">
        <f t="shared" si="108"/>
        <v>0</v>
      </c>
      <c r="AF133">
        <f t="shared" si="109"/>
        <v>0</v>
      </c>
      <c r="AI133">
        <f t="shared" si="110"/>
        <v>0</v>
      </c>
      <c r="AL133">
        <f t="shared" si="111"/>
        <v>0</v>
      </c>
      <c r="AO133">
        <f t="shared" si="112"/>
        <v>0</v>
      </c>
      <c r="AR133">
        <f t="shared" si="113"/>
        <v>0</v>
      </c>
      <c r="AU133">
        <f t="shared" si="114"/>
        <v>0</v>
      </c>
      <c r="AX133">
        <f t="shared" si="115"/>
        <v>0</v>
      </c>
      <c r="BA133">
        <f t="shared" si="116"/>
        <v>0</v>
      </c>
      <c r="BD133">
        <f t="shared" si="117"/>
        <v>0</v>
      </c>
      <c r="BG133">
        <f t="shared" si="118"/>
        <v>0</v>
      </c>
      <c r="BJ133">
        <f t="shared" si="119"/>
        <v>0</v>
      </c>
      <c r="BM133">
        <f t="shared" si="120"/>
        <v>0</v>
      </c>
      <c r="BP133">
        <f t="shared" si="121"/>
        <v>0</v>
      </c>
      <c r="BS133">
        <f t="shared" si="122"/>
        <v>0</v>
      </c>
      <c r="BV133">
        <f t="shared" si="123"/>
        <v>0</v>
      </c>
      <c r="BY133">
        <f t="shared" si="124"/>
        <v>0</v>
      </c>
      <c r="CB133">
        <f t="shared" si="125"/>
        <v>0</v>
      </c>
    </row>
    <row r="134" spans="1:205">
      <c r="K134">
        <f t="shared" si="102"/>
        <v>0</v>
      </c>
      <c r="N134">
        <f t="shared" si="103"/>
        <v>0</v>
      </c>
      <c r="Q134">
        <f t="shared" si="104"/>
        <v>0</v>
      </c>
      <c r="T134">
        <f t="shared" si="105"/>
        <v>0</v>
      </c>
      <c r="W134">
        <f t="shared" si="106"/>
        <v>0</v>
      </c>
      <c r="Z134">
        <f t="shared" si="107"/>
        <v>0</v>
      </c>
      <c r="AC134">
        <f t="shared" si="108"/>
        <v>0</v>
      </c>
      <c r="AF134">
        <f t="shared" si="109"/>
        <v>0</v>
      </c>
      <c r="AI134">
        <f t="shared" si="110"/>
        <v>0</v>
      </c>
      <c r="AL134">
        <f t="shared" si="111"/>
        <v>0</v>
      </c>
      <c r="AO134">
        <f t="shared" si="112"/>
        <v>0</v>
      </c>
      <c r="AR134">
        <f t="shared" si="113"/>
        <v>0</v>
      </c>
      <c r="AU134">
        <f t="shared" si="114"/>
        <v>0</v>
      </c>
      <c r="AX134">
        <f t="shared" si="115"/>
        <v>0</v>
      </c>
      <c r="BA134">
        <f t="shared" si="116"/>
        <v>0</v>
      </c>
      <c r="BD134">
        <f t="shared" si="117"/>
        <v>0</v>
      </c>
      <c r="BG134">
        <f t="shared" si="118"/>
        <v>0</v>
      </c>
      <c r="BJ134">
        <f t="shared" si="119"/>
        <v>0</v>
      </c>
      <c r="BM134">
        <f t="shared" si="120"/>
        <v>0</v>
      </c>
      <c r="BP134">
        <f t="shared" si="121"/>
        <v>0</v>
      </c>
      <c r="BS134">
        <f t="shared" si="122"/>
        <v>0</v>
      </c>
      <c r="BV134">
        <f t="shared" si="123"/>
        <v>0</v>
      </c>
      <c r="BY134">
        <f t="shared" si="124"/>
        <v>0</v>
      </c>
      <c r="CB134">
        <f t="shared" si="125"/>
        <v>0</v>
      </c>
    </row>
    <row r="135" spans="1:205">
      <c r="K135">
        <f t="shared" si="102"/>
        <v>0</v>
      </c>
      <c r="N135">
        <f t="shared" si="103"/>
        <v>0</v>
      </c>
      <c r="Q135">
        <f t="shared" si="104"/>
        <v>0</v>
      </c>
      <c r="T135">
        <f t="shared" si="105"/>
        <v>0</v>
      </c>
      <c r="W135">
        <f t="shared" si="106"/>
        <v>0</v>
      </c>
      <c r="Z135">
        <f t="shared" si="107"/>
        <v>0</v>
      </c>
      <c r="AC135">
        <f t="shared" si="108"/>
        <v>0</v>
      </c>
      <c r="AF135">
        <f t="shared" si="109"/>
        <v>0</v>
      </c>
      <c r="AI135">
        <f t="shared" si="110"/>
        <v>0</v>
      </c>
      <c r="AL135">
        <f t="shared" si="111"/>
        <v>0</v>
      </c>
      <c r="AO135">
        <f t="shared" si="112"/>
        <v>0</v>
      </c>
      <c r="AR135">
        <f t="shared" si="113"/>
        <v>0</v>
      </c>
      <c r="AU135">
        <f t="shared" si="114"/>
        <v>0</v>
      </c>
      <c r="AX135">
        <f t="shared" si="115"/>
        <v>0</v>
      </c>
      <c r="BA135">
        <f t="shared" si="116"/>
        <v>0</v>
      </c>
      <c r="BD135">
        <f t="shared" si="117"/>
        <v>0</v>
      </c>
      <c r="BG135">
        <f t="shared" si="118"/>
        <v>0</v>
      </c>
      <c r="BJ135">
        <f t="shared" si="119"/>
        <v>0</v>
      </c>
      <c r="BM135">
        <f t="shared" si="120"/>
        <v>0</v>
      </c>
      <c r="BP135">
        <f t="shared" si="121"/>
        <v>0</v>
      </c>
      <c r="BS135">
        <f t="shared" si="122"/>
        <v>0</v>
      </c>
      <c r="BV135">
        <f t="shared" si="123"/>
        <v>0</v>
      </c>
      <c r="BY135">
        <f t="shared" si="124"/>
        <v>0</v>
      </c>
      <c r="CB135">
        <f t="shared" si="125"/>
        <v>0</v>
      </c>
    </row>
    <row r="136" spans="1:205">
      <c r="K136">
        <f t="shared" si="102"/>
        <v>0</v>
      </c>
      <c r="N136">
        <f t="shared" si="103"/>
        <v>0</v>
      </c>
      <c r="Q136">
        <f t="shared" si="104"/>
        <v>0</v>
      </c>
      <c r="T136">
        <f t="shared" si="105"/>
        <v>0</v>
      </c>
      <c r="W136">
        <f t="shared" si="106"/>
        <v>0</v>
      </c>
      <c r="Z136">
        <f t="shared" si="107"/>
        <v>0</v>
      </c>
      <c r="AC136">
        <f t="shared" si="108"/>
        <v>0</v>
      </c>
      <c r="AF136">
        <f t="shared" si="109"/>
        <v>0</v>
      </c>
      <c r="AI136">
        <f t="shared" si="110"/>
        <v>0</v>
      </c>
      <c r="AL136">
        <f t="shared" si="111"/>
        <v>0</v>
      </c>
      <c r="AO136">
        <f t="shared" si="112"/>
        <v>0</v>
      </c>
      <c r="AR136">
        <f t="shared" si="113"/>
        <v>0</v>
      </c>
      <c r="AU136">
        <f t="shared" si="114"/>
        <v>0</v>
      </c>
      <c r="AX136">
        <f t="shared" si="115"/>
        <v>0</v>
      </c>
      <c r="BA136">
        <f t="shared" si="116"/>
        <v>0</v>
      </c>
      <c r="BD136">
        <f t="shared" si="117"/>
        <v>0</v>
      </c>
      <c r="BG136">
        <f t="shared" si="118"/>
        <v>0</v>
      </c>
      <c r="BJ136">
        <f t="shared" si="119"/>
        <v>0</v>
      </c>
      <c r="BM136">
        <f t="shared" si="120"/>
        <v>0</v>
      </c>
      <c r="BP136">
        <f t="shared" si="121"/>
        <v>0</v>
      </c>
      <c r="BS136">
        <f t="shared" si="122"/>
        <v>0</v>
      </c>
      <c r="BV136">
        <f t="shared" si="123"/>
        <v>0</v>
      </c>
      <c r="BY136">
        <f t="shared" si="124"/>
        <v>0</v>
      </c>
      <c r="CB136">
        <f t="shared" si="125"/>
        <v>0</v>
      </c>
    </row>
    <row r="137" spans="1:205">
      <c r="K137">
        <f t="shared" si="102"/>
        <v>0</v>
      </c>
      <c r="N137">
        <f t="shared" si="103"/>
        <v>0</v>
      </c>
      <c r="Q137">
        <f t="shared" si="104"/>
        <v>0</v>
      </c>
      <c r="T137">
        <f t="shared" si="105"/>
        <v>0</v>
      </c>
      <c r="W137">
        <f t="shared" si="106"/>
        <v>0</v>
      </c>
      <c r="Z137">
        <f t="shared" si="107"/>
        <v>0</v>
      </c>
      <c r="AC137">
        <f t="shared" si="108"/>
        <v>0</v>
      </c>
      <c r="AF137">
        <f t="shared" si="109"/>
        <v>0</v>
      </c>
      <c r="AI137">
        <f t="shared" si="110"/>
        <v>0</v>
      </c>
      <c r="AL137">
        <f t="shared" si="111"/>
        <v>0</v>
      </c>
      <c r="AO137">
        <f t="shared" si="112"/>
        <v>0</v>
      </c>
      <c r="AR137">
        <f t="shared" si="113"/>
        <v>0</v>
      </c>
      <c r="AU137">
        <f t="shared" si="114"/>
        <v>0</v>
      </c>
      <c r="AX137">
        <f t="shared" si="115"/>
        <v>0</v>
      </c>
      <c r="BA137">
        <f t="shared" si="116"/>
        <v>0</v>
      </c>
      <c r="BD137">
        <f t="shared" si="117"/>
        <v>0</v>
      </c>
      <c r="BG137">
        <f t="shared" si="118"/>
        <v>0</v>
      </c>
      <c r="BJ137">
        <f t="shared" si="119"/>
        <v>0</v>
      </c>
      <c r="BM137">
        <f t="shared" si="120"/>
        <v>0</v>
      </c>
      <c r="BP137">
        <f t="shared" si="121"/>
        <v>0</v>
      </c>
      <c r="BS137">
        <f t="shared" si="122"/>
        <v>0</v>
      </c>
      <c r="BV137">
        <f t="shared" si="123"/>
        <v>0</v>
      </c>
      <c r="BY137">
        <f t="shared" si="124"/>
        <v>0</v>
      </c>
      <c r="CB137">
        <f t="shared" si="125"/>
        <v>0</v>
      </c>
    </row>
    <row r="138" spans="1:205">
      <c r="K138">
        <f t="shared" si="102"/>
        <v>0</v>
      </c>
      <c r="N138">
        <f t="shared" si="103"/>
        <v>0</v>
      </c>
      <c r="Q138">
        <f t="shared" si="104"/>
        <v>0</v>
      </c>
      <c r="T138">
        <f t="shared" si="105"/>
        <v>0</v>
      </c>
      <c r="W138">
        <f t="shared" si="106"/>
        <v>0</v>
      </c>
      <c r="Z138">
        <f t="shared" si="107"/>
        <v>0</v>
      </c>
      <c r="AC138">
        <f t="shared" si="108"/>
        <v>0</v>
      </c>
      <c r="AF138">
        <f t="shared" si="109"/>
        <v>0</v>
      </c>
      <c r="AI138">
        <f t="shared" si="110"/>
        <v>0</v>
      </c>
      <c r="AL138">
        <f t="shared" si="111"/>
        <v>0</v>
      </c>
      <c r="AO138">
        <f t="shared" si="112"/>
        <v>0</v>
      </c>
      <c r="AR138">
        <f t="shared" si="113"/>
        <v>0</v>
      </c>
      <c r="AU138">
        <f t="shared" si="114"/>
        <v>0</v>
      </c>
      <c r="AX138">
        <f t="shared" si="115"/>
        <v>0</v>
      </c>
      <c r="BA138">
        <f t="shared" si="116"/>
        <v>0</v>
      </c>
      <c r="BD138">
        <f t="shared" si="117"/>
        <v>0</v>
      </c>
      <c r="BG138">
        <f t="shared" si="118"/>
        <v>0</v>
      </c>
      <c r="BJ138">
        <f t="shared" si="119"/>
        <v>0</v>
      </c>
      <c r="BM138">
        <f t="shared" si="120"/>
        <v>0</v>
      </c>
      <c r="BP138">
        <f t="shared" si="121"/>
        <v>0</v>
      </c>
      <c r="BS138">
        <f t="shared" si="122"/>
        <v>0</v>
      </c>
      <c r="BV138">
        <f t="shared" si="123"/>
        <v>0</v>
      </c>
      <c r="BY138">
        <f t="shared" si="124"/>
        <v>0</v>
      </c>
      <c r="CB138">
        <f t="shared" si="125"/>
        <v>0</v>
      </c>
    </row>
    <row r="139" spans="1:205">
      <c r="K139">
        <f t="shared" si="102"/>
        <v>0</v>
      </c>
      <c r="N139">
        <f t="shared" si="103"/>
        <v>0</v>
      </c>
      <c r="Q139">
        <f t="shared" si="104"/>
        <v>0</v>
      </c>
      <c r="T139">
        <f t="shared" si="105"/>
        <v>0</v>
      </c>
      <c r="W139">
        <f t="shared" si="106"/>
        <v>0</v>
      </c>
      <c r="Z139">
        <f t="shared" si="107"/>
        <v>0</v>
      </c>
      <c r="AC139">
        <f t="shared" si="108"/>
        <v>0</v>
      </c>
      <c r="AF139">
        <f t="shared" si="109"/>
        <v>0</v>
      </c>
      <c r="AI139">
        <f t="shared" si="110"/>
        <v>0</v>
      </c>
      <c r="AL139">
        <f t="shared" si="111"/>
        <v>0</v>
      </c>
      <c r="AO139">
        <f t="shared" si="112"/>
        <v>0</v>
      </c>
      <c r="AR139">
        <f t="shared" si="113"/>
        <v>0</v>
      </c>
      <c r="AU139">
        <f t="shared" si="114"/>
        <v>0</v>
      </c>
      <c r="AX139">
        <f t="shared" si="115"/>
        <v>0</v>
      </c>
      <c r="BA139">
        <f t="shared" si="116"/>
        <v>0</v>
      </c>
      <c r="BD139">
        <f t="shared" si="117"/>
        <v>0</v>
      </c>
      <c r="BG139">
        <f t="shared" si="118"/>
        <v>0</v>
      </c>
      <c r="BJ139">
        <f t="shared" si="119"/>
        <v>0</v>
      </c>
      <c r="BM139">
        <f t="shared" si="120"/>
        <v>0</v>
      </c>
      <c r="BP139">
        <f t="shared" si="121"/>
        <v>0</v>
      </c>
      <c r="BS139">
        <f t="shared" si="122"/>
        <v>0</v>
      </c>
      <c r="BV139">
        <f t="shared" si="123"/>
        <v>0</v>
      </c>
      <c r="BY139">
        <f t="shared" si="124"/>
        <v>0</v>
      </c>
      <c r="CB139">
        <f t="shared" si="125"/>
        <v>0</v>
      </c>
    </row>
    <row r="140" spans="1:205">
      <c r="K140">
        <f t="shared" si="102"/>
        <v>0</v>
      </c>
      <c r="N140">
        <f t="shared" si="103"/>
        <v>0</v>
      </c>
      <c r="Q140">
        <f t="shared" si="104"/>
        <v>0</v>
      </c>
      <c r="T140">
        <f t="shared" si="105"/>
        <v>0</v>
      </c>
      <c r="W140">
        <f t="shared" si="106"/>
        <v>0</v>
      </c>
      <c r="Z140">
        <f t="shared" si="107"/>
        <v>0</v>
      </c>
      <c r="AC140">
        <f t="shared" si="108"/>
        <v>0</v>
      </c>
      <c r="AF140">
        <f t="shared" si="109"/>
        <v>0</v>
      </c>
      <c r="AI140">
        <f t="shared" si="110"/>
        <v>0</v>
      </c>
      <c r="AL140">
        <f t="shared" si="111"/>
        <v>0</v>
      </c>
      <c r="AO140">
        <f t="shared" si="112"/>
        <v>0</v>
      </c>
      <c r="AR140">
        <f t="shared" si="113"/>
        <v>0</v>
      </c>
      <c r="AU140">
        <f t="shared" si="114"/>
        <v>0</v>
      </c>
      <c r="AX140">
        <f t="shared" si="115"/>
        <v>0</v>
      </c>
      <c r="BA140">
        <f t="shared" si="116"/>
        <v>0</v>
      </c>
      <c r="BD140">
        <f t="shared" si="117"/>
        <v>0</v>
      </c>
      <c r="BG140">
        <f t="shared" si="118"/>
        <v>0</v>
      </c>
      <c r="BJ140">
        <f t="shared" si="119"/>
        <v>0</v>
      </c>
      <c r="BM140">
        <f t="shared" si="120"/>
        <v>0</v>
      </c>
      <c r="BP140">
        <f t="shared" si="121"/>
        <v>0</v>
      </c>
      <c r="BS140">
        <f t="shared" si="122"/>
        <v>0</v>
      </c>
      <c r="BV140">
        <f t="shared" si="123"/>
        <v>0</v>
      </c>
      <c r="BY140">
        <f t="shared" si="124"/>
        <v>0</v>
      </c>
      <c r="CB140">
        <f t="shared" si="125"/>
        <v>0</v>
      </c>
    </row>
    <row r="141" spans="1:205">
      <c r="K141">
        <f t="shared" si="102"/>
        <v>0</v>
      </c>
      <c r="N141">
        <f t="shared" si="103"/>
        <v>0</v>
      </c>
      <c r="Q141">
        <f t="shared" si="104"/>
        <v>0</v>
      </c>
      <c r="T141">
        <f t="shared" si="105"/>
        <v>0</v>
      </c>
      <c r="W141">
        <f t="shared" si="106"/>
        <v>0</v>
      </c>
      <c r="Z141">
        <f t="shared" si="107"/>
        <v>0</v>
      </c>
      <c r="AC141">
        <f t="shared" si="108"/>
        <v>0</v>
      </c>
      <c r="AF141">
        <f t="shared" si="109"/>
        <v>0</v>
      </c>
      <c r="AI141">
        <f t="shared" si="110"/>
        <v>0</v>
      </c>
      <c r="AL141">
        <f t="shared" si="111"/>
        <v>0</v>
      </c>
      <c r="AO141">
        <f t="shared" si="112"/>
        <v>0</v>
      </c>
      <c r="AR141">
        <f t="shared" si="113"/>
        <v>0</v>
      </c>
      <c r="AU141">
        <f t="shared" si="114"/>
        <v>0</v>
      </c>
      <c r="AX141">
        <f t="shared" si="115"/>
        <v>0</v>
      </c>
      <c r="BA141">
        <f t="shared" si="116"/>
        <v>0</v>
      </c>
      <c r="BD141">
        <f t="shared" si="117"/>
        <v>0</v>
      </c>
      <c r="BG141">
        <f t="shared" si="118"/>
        <v>0</v>
      </c>
      <c r="BJ141">
        <f t="shared" si="119"/>
        <v>0</v>
      </c>
      <c r="BM141">
        <f t="shared" si="120"/>
        <v>0</v>
      </c>
      <c r="BP141">
        <f t="shared" si="121"/>
        <v>0</v>
      </c>
      <c r="BS141">
        <f t="shared" si="122"/>
        <v>0</v>
      </c>
      <c r="BV141">
        <f t="shared" si="123"/>
        <v>0</v>
      </c>
      <c r="BY141">
        <f t="shared" si="124"/>
        <v>0</v>
      </c>
      <c r="CB141">
        <f t="shared" si="125"/>
        <v>0</v>
      </c>
    </row>
    <row r="142" spans="1:205">
      <c r="K142">
        <f t="shared" si="102"/>
        <v>0</v>
      </c>
      <c r="N142">
        <f t="shared" si="103"/>
        <v>0</v>
      </c>
      <c r="Q142">
        <f t="shared" si="104"/>
        <v>0</v>
      </c>
      <c r="T142">
        <f t="shared" si="105"/>
        <v>0</v>
      </c>
      <c r="W142">
        <f t="shared" si="106"/>
        <v>0</v>
      </c>
      <c r="Z142">
        <f t="shared" si="107"/>
        <v>0</v>
      </c>
      <c r="AC142">
        <f t="shared" si="108"/>
        <v>0</v>
      </c>
      <c r="AF142">
        <f t="shared" si="109"/>
        <v>0</v>
      </c>
      <c r="AI142">
        <f t="shared" si="110"/>
        <v>0</v>
      </c>
      <c r="AL142">
        <f t="shared" si="111"/>
        <v>0</v>
      </c>
      <c r="AO142">
        <f t="shared" si="112"/>
        <v>0</v>
      </c>
      <c r="AR142">
        <f t="shared" si="113"/>
        <v>0</v>
      </c>
      <c r="AU142">
        <f t="shared" si="114"/>
        <v>0</v>
      </c>
      <c r="AX142">
        <f t="shared" si="115"/>
        <v>0</v>
      </c>
      <c r="BA142">
        <f t="shared" si="116"/>
        <v>0</v>
      </c>
      <c r="BD142">
        <f t="shared" si="117"/>
        <v>0</v>
      </c>
      <c r="BG142">
        <f t="shared" si="118"/>
        <v>0</v>
      </c>
      <c r="BJ142">
        <f t="shared" si="119"/>
        <v>0</v>
      </c>
      <c r="BM142">
        <f t="shared" si="120"/>
        <v>0</v>
      </c>
      <c r="BP142">
        <f t="shared" si="121"/>
        <v>0</v>
      </c>
      <c r="BS142">
        <f t="shared" si="122"/>
        <v>0</v>
      </c>
      <c r="BV142">
        <f t="shared" si="123"/>
        <v>0</v>
      </c>
      <c r="BY142">
        <f t="shared" si="124"/>
        <v>0</v>
      </c>
      <c r="CB142">
        <f t="shared" si="125"/>
        <v>0</v>
      </c>
    </row>
    <row r="143" spans="1:205">
      <c r="K143">
        <f t="shared" si="102"/>
        <v>0</v>
      </c>
      <c r="N143">
        <f t="shared" si="103"/>
        <v>0</v>
      </c>
      <c r="Q143">
        <f t="shared" si="104"/>
        <v>0</v>
      </c>
      <c r="T143">
        <f t="shared" si="105"/>
        <v>0</v>
      </c>
      <c r="W143">
        <f t="shared" si="106"/>
        <v>0</v>
      </c>
      <c r="Z143">
        <f t="shared" si="107"/>
        <v>0</v>
      </c>
      <c r="AC143">
        <f t="shared" si="108"/>
        <v>0</v>
      </c>
      <c r="AF143">
        <f t="shared" si="109"/>
        <v>0</v>
      </c>
      <c r="AI143">
        <f t="shared" si="110"/>
        <v>0</v>
      </c>
      <c r="AL143">
        <f t="shared" si="111"/>
        <v>0</v>
      </c>
      <c r="AO143">
        <f t="shared" si="112"/>
        <v>0</v>
      </c>
      <c r="AR143">
        <f t="shared" si="113"/>
        <v>0</v>
      </c>
      <c r="AU143">
        <f t="shared" si="114"/>
        <v>0</v>
      </c>
      <c r="AX143">
        <f t="shared" si="115"/>
        <v>0</v>
      </c>
      <c r="BA143">
        <f t="shared" si="116"/>
        <v>0</v>
      </c>
      <c r="BD143">
        <f t="shared" si="117"/>
        <v>0</v>
      </c>
      <c r="BG143">
        <f t="shared" si="118"/>
        <v>0</v>
      </c>
      <c r="BJ143">
        <f t="shared" si="119"/>
        <v>0</v>
      </c>
      <c r="BM143">
        <f t="shared" si="120"/>
        <v>0</v>
      </c>
      <c r="BP143">
        <f t="shared" si="121"/>
        <v>0</v>
      </c>
      <c r="BS143">
        <f t="shared" si="122"/>
        <v>0</v>
      </c>
      <c r="BV143">
        <f t="shared" si="123"/>
        <v>0</v>
      </c>
      <c r="BY143">
        <f t="shared" si="124"/>
        <v>0</v>
      </c>
      <c r="CB143">
        <f t="shared" si="125"/>
        <v>0</v>
      </c>
    </row>
    <row r="144" spans="1:205">
      <c r="K144">
        <f t="shared" si="102"/>
        <v>0</v>
      </c>
      <c r="N144">
        <f t="shared" si="103"/>
        <v>0</v>
      </c>
      <c r="Q144">
        <f t="shared" si="104"/>
        <v>0</v>
      </c>
      <c r="T144">
        <f t="shared" si="105"/>
        <v>0</v>
      </c>
      <c r="W144">
        <f t="shared" si="106"/>
        <v>0</v>
      </c>
      <c r="Z144">
        <f t="shared" si="107"/>
        <v>0</v>
      </c>
      <c r="AC144">
        <f t="shared" si="108"/>
        <v>0</v>
      </c>
      <c r="AF144">
        <f t="shared" si="109"/>
        <v>0</v>
      </c>
      <c r="AI144">
        <f t="shared" si="110"/>
        <v>0</v>
      </c>
      <c r="AL144">
        <f t="shared" si="111"/>
        <v>0</v>
      </c>
      <c r="AO144">
        <f t="shared" si="112"/>
        <v>0</v>
      </c>
      <c r="AR144">
        <f t="shared" si="113"/>
        <v>0</v>
      </c>
      <c r="AU144">
        <f t="shared" si="114"/>
        <v>0</v>
      </c>
      <c r="AX144">
        <f t="shared" si="115"/>
        <v>0</v>
      </c>
      <c r="BA144">
        <f t="shared" si="116"/>
        <v>0</v>
      </c>
      <c r="BD144">
        <f t="shared" si="117"/>
        <v>0</v>
      </c>
      <c r="BG144">
        <f t="shared" si="118"/>
        <v>0</v>
      </c>
      <c r="BJ144">
        <f t="shared" si="119"/>
        <v>0</v>
      </c>
      <c r="BM144">
        <f t="shared" si="120"/>
        <v>0</v>
      </c>
      <c r="BP144">
        <f t="shared" si="121"/>
        <v>0</v>
      </c>
      <c r="BS144">
        <f t="shared" si="122"/>
        <v>0</v>
      </c>
      <c r="BV144">
        <f t="shared" si="123"/>
        <v>0</v>
      </c>
      <c r="BY144">
        <f t="shared" si="124"/>
        <v>0</v>
      </c>
      <c r="CB144">
        <f t="shared" si="125"/>
        <v>0</v>
      </c>
    </row>
    <row r="145" spans="6:82">
      <c r="K145">
        <f t="shared" si="102"/>
        <v>0</v>
      </c>
      <c r="N145">
        <f t="shared" si="103"/>
        <v>0</v>
      </c>
      <c r="Q145">
        <f t="shared" si="104"/>
        <v>0</v>
      </c>
      <c r="T145">
        <f t="shared" si="105"/>
        <v>0</v>
      </c>
      <c r="W145">
        <f t="shared" si="106"/>
        <v>0</v>
      </c>
      <c r="Z145">
        <f t="shared" si="107"/>
        <v>0</v>
      </c>
      <c r="AC145">
        <f t="shared" si="108"/>
        <v>0</v>
      </c>
      <c r="AF145">
        <f t="shared" si="109"/>
        <v>0</v>
      </c>
      <c r="AI145">
        <f t="shared" si="110"/>
        <v>0</v>
      </c>
      <c r="AL145">
        <f t="shared" si="111"/>
        <v>0</v>
      </c>
      <c r="AO145">
        <f t="shared" si="112"/>
        <v>0</v>
      </c>
      <c r="AR145">
        <f t="shared" si="113"/>
        <v>0</v>
      </c>
      <c r="AU145">
        <f t="shared" si="114"/>
        <v>0</v>
      </c>
      <c r="AX145">
        <f t="shared" si="115"/>
        <v>0</v>
      </c>
      <c r="BA145">
        <f t="shared" si="116"/>
        <v>0</v>
      </c>
      <c r="BD145">
        <f t="shared" si="117"/>
        <v>0</v>
      </c>
      <c r="BG145">
        <f t="shared" si="118"/>
        <v>0</v>
      </c>
      <c r="BJ145">
        <f t="shared" si="119"/>
        <v>0</v>
      </c>
      <c r="BM145">
        <f t="shared" si="120"/>
        <v>0</v>
      </c>
      <c r="BP145">
        <f t="shared" si="121"/>
        <v>0</v>
      </c>
      <c r="BS145">
        <f t="shared" si="122"/>
        <v>0</v>
      </c>
      <c r="BV145">
        <f t="shared" si="123"/>
        <v>0</v>
      </c>
      <c r="BY145">
        <f t="shared" si="124"/>
        <v>0</v>
      </c>
      <c r="CB145">
        <f t="shared" si="125"/>
        <v>0</v>
      </c>
    </row>
    <row r="146" spans="6:82">
      <c r="K146">
        <f t="shared" si="102"/>
        <v>0</v>
      </c>
      <c r="N146">
        <f t="shared" si="103"/>
        <v>0</v>
      </c>
      <c r="Q146">
        <f t="shared" si="104"/>
        <v>0</v>
      </c>
      <c r="T146">
        <f t="shared" si="105"/>
        <v>0</v>
      </c>
      <c r="W146">
        <f t="shared" si="106"/>
        <v>0</v>
      </c>
      <c r="Z146">
        <f t="shared" si="107"/>
        <v>0</v>
      </c>
      <c r="AC146">
        <f t="shared" si="108"/>
        <v>0</v>
      </c>
      <c r="AF146">
        <f t="shared" si="109"/>
        <v>0</v>
      </c>
      <c r="AI146">
        <f t="shared" si="110"/>
        <v>0</v>
      </c>
      <c r="AL146">
        <f t="shared" si="111"/>
        <v>0</v>
      </c>
      <c r="AO146">
        <f t="shared" si="112"/>
        <v>0</v>
      </c>
      <c r="AR146">
        <f t="shared" si="113"/>
        <v>0</v>
      </c>
      <c r="AU146">
        <f t="shared" si="114"/>
        <v>0</v>
      </c>
      <c r="AX146">
        <f t="shared" si="115"/>
        <v>0</v>
      </c>
      <c r="BA146">
        <f t="shared" si="116"/>
        <v>0</v>
      </c>
      <c r="BD146">
        <f t="shared" si="117"/>
        <v>0</v>
      </c>
      <c r="BG146">
        <f t="shared" si="118"/>
        <v>0</v>
      </c>
      <c r="BJ146">
        <f t="shared" si="119"/>
        <v>0</v>
      </c>
      <c r="BM146">
        <f t="shared" si="120"/>
        <v>0</v>
      </c>
      <c r="BP146">
        <f t="shared" si="121"/>
        <v>0</v>
      </c>
      <c r="BS146">
        <f t="shared" si="122"/>
        <v>0</v>
      </c>
      <c r="BV146">
        <f t="shared" si="123"/>
        <v>0</v>
      </c>
      <c r="BY146">
        <f t="shared" si="124"/>
        <v>0</v>
      </c>
      <c r="CB146">
        <f t="shared" si="125"/>
        <v>0</v>
      </c>
    </row>
    <row r="147" spans="6:82">
      <c r="K147">
        <f t="shared" si="102"/>
        <v>0</v>
      </c>
      <c r="N147">
        <f t="shared" si="103"/>
        <v>0</v>
      </c>
      <c r="Q147">
        <f t="shared" si="104"/>
        <v>0</v>
      </c>
      <c r="T147">
        <f t="shared" si="105"/>
        <v>0</v>
      </c>
      <c r="W147">
        <f t="shared" si="106"/>
        <v>0</v>
      </c>
      <c r="Z147">
        <f t="shared" si="107"/>
        <v>0</v>
      </c>
      <c r="AC147">
        <f t="shared" si="108"/>
        <v>0</v>
      </c>
      <c r="AF147">
        <f t="shared" si="109"/>
        <v>0</v>
      </c>
      <c r="AI147">
        <f t="shared" si="110"/>
        <v>0</v>
      </c>
      <c r="AL147">
        <f t="shared" si="111"/>
        <v>0</v>
      </c>
      <c r="AO147">
        <f t="shared" si="112"/>
        <v>0</v>
      </c>
      <c r="AR147">
        <f t="shared" si="113"/>
        <v>0</v>
      </c>
      <c r="AU147">
        <f t="shared" si="114"/>
        <v>0</v>
      </c>
      <c r="AX147">
        <f t="shared" si="115"/>
        <v>0</v>
      </c>
      <c r="BA147">
        <f t="shared" si="116"/>
        <v>0</v>
      </c>
      <c r="BD147">
        <f t="shared" si="117"/>
        <v>0</v>
      </c>
      <c r="BG147">
        <f t="shared" si="118"/>
        <v>0</v>
      </c>
      <c r="BJ147">
        <f t="shared" si="119"/>
        <v>0</v>
      </c>
      <c r="BM147">
        <f t="shared" si="120"/>
        <v>0</v>
      </c>
      <c r="BP147">
        <f t="shared" si="121"/>
        <v>0</v>
      </c>
      <c r="BS147">
        <f t="shared" si="122"/>
        <v>0</v>
      </c>
      <c r="BV147">
        <f t="shared" si="123"/>
        <v>0</v>
      </c>
      <c r="BY147">
        <f t="shared" si="124"/>
        <v>0</v>
      </c>
      <c r="CB147">
        <f t="shared" si="125"/>
        <v>0</v>
      </c>
    </row>
    <row r="148" spans="6:82">
      <c r="K148">
        <f t="shared" si="102"/>
        <v>0</v>
      </c>
      <c r="N148">
        <f t="shared" si="103"/>
        <v>0</v>
      </c>
      <c r="Q148">
        <f t="shared" si="104"/>
        <v>0</v>
      </c>
      <c r="T148">
        <f t="shared" si="105"/>
        <v>0</v>
      </c>
      <c r="W148">
        <f t="shared" si="106"/>
        <v>0</v>
      </c>
      <c r="Z148">
        <f t="shared" si="107"/>
        <v>0</v>
      </c>
      <c r="AC148">
        <f t="shared" si="108"/>
        <v>0</v>
      </c>
      <c r="AF148">
        <f t="shared" si="109"/>
        <v>0</v>
      </c>
      <c r="AI148">
        <f t="shared" si="110"/>
        <v>0</v>
      </c>
      <c r="AL148">
        <f t="shared" si="111"/>
        <v>0</v>
      </c>
      <c r="AO148">
        <f t="shared" si="112"/>
        <v>0</v>
      </c>
      <c r="AR148">
        <f t="shared" si="113"/>
        <v>0</v>
      </c>
      <c r="AU148">
        <f t="shared" si="114"/>
        <v>0</v>
      </c>
      <c r="AX148">
        <f t="shared" si="115"/>
        <v>0</v>
      </c>
      <c r="BA148">
        <f t="shared" si="116"/>
        <v>0</v>
      </c>
      <c r="BD148">
        <f t="shared" si="117"/>
        <v>0</v>
      </c>
      <c r="BG148">
        <f t="shared" si="118"/>
        <v>0</v>
      </c>
      <c r="BJ148">
        <f t="shared" si="119"/>
        <v>0</v>
      </c>
      <c r="BM148">
        <f t="shared" si="120"/>
        <v>0</v>
      </c>
      <c r="BP148">
        <f t="shared" si="121"/>
        <v>0</v>
      </c>
      <c r="BS148">
        <f t="shared" si="122"/>
        <v>0</v>
      </c>
      <c r="BV148">
        <f t="shared" si="123"/>
        <v>0</v>
      </c>
      <c r="BY148">
        <f t="shared" si="124"/>
        <v>0</v>
      </c>
      <c r="CB148">
        <f t="shared" si="125"/>
        <v>0</v>
      </c>
    </row>
    <row r="149" spans="6:82">
      <c r="J149">
        <v>1</v>
      </c>
      <c r="K149">
        <f t="shared" si="102"/>
        <v>0</v>
      </c>
      <c r="N149">
        <f t="shared" si="103"/>
        <v>0</v>
      </c>
      <c r="Q149">
        <f t="shared" si="104"/>
        <v>0</v>
      </c>
      <c r="T149">
        <f t="shared" si="105"/>
        <v>0</v>
      </c>
      <c r="W149">
        <f t="shared" si="106"/>
        <v>0</v>
      </c>
      <c r="Z149">
        <f t="shared" si="107"/>
        <v>0</v>
      </c>
      <c r="AC149">
        <f t="shared" si="108"/>
        <v>0</v>
      </c>
      <c r="AF149">
        <f t="shared" si="109"/>
        <v>0</v>
      </c>
      <c r="AI149">
        <f t="shared" si="110"/>
        <v>0</v>
      </c>
      <c r="AL149">
        <f t="shared" si="111"/>
        <v>0</v>
      </c>
      <c r="AO149">
        <f t="shared" si="112"/>
        <v>0</v>
      </c>
      <c r="AR149">
        <f t="shared" si="113"/>
        <v>0</v>
      </c>
      <c r="AU149">
        <f t="shared" si="114"/>
        <v>0</v>
      </c>
      <c r="AX149">
        <f t="shared" si="115"/>
        <v>0</v>
      </c>
      <c r="BA149">
        <f t="shared" si="116"/>
        <v>0</v>
      </c>
      <c r="BD149">
        <f t="shared" si="117"/>
        <v>0</v>
      </c>
      <c r="BG149">
        <f t="shared" si="118"/>
        <v>0</v>
      </c>
      <c r="BJ149">
        <f t="shared" si="119"/>
        <v>0</v>
      </c>
      <c r="BM149">
        <f t="shared" si="120"/>
        <v>0</v>
      </c>
      <c r="BP149">
        <f t="shared" si="121"/>
        <v>0</v>
      </c>
      <c r="BS149">
        <f t="shared" si="122"/>
        <v>0</v>
      </c>
      <c r="BV149">
        <f t="shared" si="123"/>
        <v>0</v>
      </c>
      <c r="BY149">
        <f t="shared" si="124"/>
        <v>0</v>
      </c>
      <c r="CB149">
        <f t="shared" si="125"/>
        <v>0</v>
      </c>
    </row>
    <row r="150" spans="6:82">
      <c r="J150">
        <v>1</v>
      </c>
      <c r="K150">
        <f t="shared" si="102"/>
        <v>0</v>
      </c>
      <c r="N150">
        <f t="shared" si="103"/>
        <v>0</v>
      </c>
      <c r="Q150">
        <f t="shared" si="104"/>
        <v>0</v>
      </c>
      <c r="T150">
        <f t="shared" si="105"/>
        <v>0</v>
      </c>
      <c r="W150">
        <f t="shared" si="106"/>
        <v>0</v>
      </c>
      <c r="Z150">
        <f t="shared" si="107"/>
        <v>0</v>
      </c>
      <c r="AC150">
        <f t="shared" si="108"/>
        <v>0</v>
      </c>
      <c r="AF150">
        <f t="shared" si="109"/>
        <v>0</v>
      </c>
      <c r="AI150">
        <f t="shared" si="110"/>
        <v>0</v>
      </c>
      <c r="AL150">
        <f t="shared" si="111"/>
        <v>0</v>
      </c>
      <c r="AO150">
        <f t="shared" si="112"/>
        <v>0</v>
      </c>
      <c r="AR150">
        <f t="shared" si="113"/>
        <v>0</v>
      </c>
      <c r="AU150">
        <f t="shared" si="114"/>
        <v>0</v>
      </c>
      <c r="AX150">
        <f t="shared" si="115"/>
        <v>0</v>
      </c>
      <c r="BA150">
        <f t="shared" si="116"/>
        <v>0</v>
      </c>
      <c r="BD150">
        <f t="shared" si="117"/>
        <v>0</v>
      </c>
      <c r="BG150">
        <f t="shared" si="118"/>
        <v>0</v>
      </c>
      <c r="BJ150">
        <f t="shared" si="119"/>
        <v>0</v>
      </c>
      <c r="BM150">
        <f t="shared" si="120"/>
        <v>0</v>
      </c>
      <c r="BP150">
        <f t="shared" si="121"/>
        <v>0</v>
      </c>
      <c r="BS150">
        <f t="shared" si="122"/>
        <v>0</v>
      </c>
      <c r="BV150">
        <f t="shared" si="123"/>
        <v>0</v>
      </c>
      <c r="BY150">
        <f t="shared" si="124"/>
        <v>0</v>
      </c>
      <c r="CB150">
        <f t="shared" si="125"/>
        <v>0</v>
      </c>
    </row>
    <row r="151" spans="6:82">
      <c r="K151">
        <f>LARGE(K130:K150,$J$150)</f>
        <v>0</v>
      </c>
      <c r="N151">
        <f>LARGE(N130:N150,$J$150)</f>
        <v>0</v>
      </c>
      <c r="Q151">
        <f>LARGE(Q130:Q150,$J$150)</f>
        <v>0</v>
      </c>
      <c r="T151">
        <f>LARGE(T130:T150,$J$150)</f>
        <v>0</v>
      </c>
      <c r="W151">
        <f>LARGE(W130:W150,$J$150)</f>
        <v>0</v>
      </c>
      <c r="Z151">
        <f>LARGE(Z130:Z150,$J$150)</f>
        <v>0</v>
      </c>
      <c r="AC151">
        <f>LARGE(AC130:AC150,$J$150)</f>
        <v>0</v>
      </c>
      <c r="AF151">
        <f>LARGE(AF130:AF150,$J$150)</f>
        <v>0</v>
      </c>
      <c r="AI151">
        <f>LARGE(AI130:AI150,$J$150)</f>
        <v>0</v>
      </c>
      <c r="AL151">
        <f>LARGE(AL130:AL150,$J$150)</f>
        <v>0</v>
      </c>
      <c r="AO151">
        <f>LARGE(AO130:AO150,$J$150)</f>
        <v>0</v>
      </c>
      <c r="AR151">
        <f>LARGE(AR130:AR150,$J$150)</f>
        <v>0</v>
      </c>
      <c r="AU151">
        <f>LARGE(AU130:AU150,$J$150)</f>
        <v>0</v>
      </c>
      <c r="AX151">
        <f>LARGE(AX130:AX150,$J$150)</f>
        <v>0</v>
      </c>
      <c r="BA151">
        <f>LARGE(BA130:BA150,$J$150)</f>
        <v>0</v>
      </c>
      <c r="BD151">
        <f>LARGE(BD130:BD150,$J$150)</f>
        <v>0</v>
      </c>
      <c r="BG151">
        <f>LARGE(BG130:BG150,$J$150)</f>
        <v>0</v>
      </c>
      <c r="BJ151">
        <f>LARGE(BJ130:BJ150,$J$150)</f>
        <v>0</v>
      </c>
      <c r="BM151">
        <f>LARGE(BM130:BM150,$J$150)</f>
        <v>0</v>
      </c>
      <c r="BP151">
        <f>LARGE(BP130:BP150,$J$150)</f>
        <v>0</v>
      </c>
      <c r="BS151">
        <f>LARGE(BS130:BS150,$J$150)</f>
        <v>0</v>
      </c>
      <c r="BV151">
        <f>LARGE(BV130:BV150,$J$150)</f>
        <v>0</v>
      </c>
      <c r="BY151">
        <f>LARGE(BY130:BY150,$J$150)</f>
        <v>0</v>
      </c>
      <c r="CB151">
        <f>LARGE(CB130:CB150,$J$150)</f>
        <v>0</v>
      </c>
    </row>
    <row r="156" spans="6:82">
      <c r="O156" s="106" t="str">
        <f>P4</f>
        <v/>
      </c>
      <c r="P156" s="106"/>
      <c r="Q156" s="106"/>
      <c r="R156" s="106" t="str">
        <f>S4</f>
        <v/>
      </c>
      <c r="S156" s="106"/>
      <c r="T156" s="106"/>
      <c r="U156" s="106" t="str">
        <f>V4</f>
        <v/>
      </c>
      <c r="V156" s="106"/>
      <c r="W156" s="106"/>
      <c r="X156" s="106" t="str">
        <f>Y4</f>
        <v/>
      </c>
      <c r="Y156" s="106"/>
      <c r="Z156" s="106"/>
      <c r="AA156" s="106" t="str">
        <f>AB4</f>
        <v/>
      </c>
      <c r="AB156" s="106"/>
      <c r="AC156" s="106"/>
      <c r="AD156" s="106" t="str">
        <f>AE4</f>
        <v/>
      </c>
      <c r="AE156" s="106"/>
      <c r="AF156" s="106">
        <f>AG4</f>
        <v>0</v>
      </c>
      <c r="AG156" s="106" t="str">
        <f>AH4</f>
        <v/>
      </c>
      <c r="AH156" s="106"/>
      <c r="AI156" s="106"/>
      <c r="AJ156" s="106" t="str">
        <f>AK4</f>
        <v/>
      </c>
      <c r="AK156" s="106"/>
      <c r="AL156" s="106"/>
      <c r="AM156" s="106" t="str">
        <f>AN4</f>
        <v/>
      </c>
      <c r="AN156" s="106"/>
      <c r="AO156" s="106"/>
      <c r="AP156" s="106" t="str">
        <f>AQ4</f>
        <v/>
      </c>
      <c r="AQ156" s="106"/>
      <c r="AR156" s="106"/>
      <c r="AS156" s="106" t="str">
        <f>AT4</f>
        <v/>
      </c>
      <c r="AT156" s="106"/>
      <c r="AU156" s="106"/>
      <c r="AV156" s="106" t="str">
        <f>AW4</f>
        <v/>
      </c>
      <c r="AW156" s="106"/>
      <c r="AX156" s="106">
        <f>AY4</f>
        <v>0</v>
      </c>
      <c r="AY156" s="106" t="str">
        <f>AZ4</f>
        <v/>
      </c>
      <c r="AZ156" s="106"/>
      <c r="BA156" s="106"/>
      <c r="BB156" s="106" t="str">
        <f>BC4</f>
        <v/>
      </c>
      <c r="BC156" s="106"/>
      <c r="BD156" s="106"/>
      <c r="BE156" s="106" t="str">
        <f>BF4</f>
        <v/>
      </c>
      <c r="BF156" s="106"/>
      <c r="BG156" s="106"/>
      <c r="BH156" s="106" t="str">
        <f>BI4</f>
        <v/>
      </c>
      <c r="BI156" s="106"/>
      <c r="BJ156" s="106"/>
      <c r="BK156" s="106" t="str">
        <f>BL4</f>
        <v/>
      </c>
      <c r="BL156" s="106"/>
      <c r="BM156" s="106"/>
      <c r="BN156" s="106" t="str">
        <f>BO4</f>
        <v/>
      </c>
      <c r="BO156" s="106"/>
      <c r="BP156" s="106"/>
      <c r="BQ156" s="106" t="str">
        <f>BR4</f>
        <v/>
      </c>
      <c r="BR156" s="106"/>
      <c r="BS156" s="106"/>
      <c r="BT156" s="106" t="str">
        <f>BU4</f>
        <v/>
      </c>
      <c r="BU156" s="106"/>
      <c r="BV156" s="106"/>
      <c r="BW156" s="106" t="str">
        <f>BX4</f>
        <v/>
      </c>
      <c r="BX156" s="106"/>
      <c r="BY156" s="106"/>
      <c r="BZ156" s="106" t="str">
        <f>CA4</f>
        <v/>
      </c>
      <c r="CA156" s="106"/>
      <c r="CB156" s="106"/>
      <c r="CC156" s="106" t="str">
        <f>CD4</f>
        <v/>
      </c>
      <c r="CD156" s="106"/>
    </row>
    <row r="157" spans="6:82">
      <c r="N157" s="104">
        <f>SUM(N156:CG156)</f>
        <v>0</v>
      </c>
      <c r="O157" s="105" t="str">
        <f>IFERROR(N157/P157,"")</f>
        <v/>
      </c>
      <c r="P157" s="103">
        <f>COUNTIF(N5:CG5,301)</f>
        <v>0</v>
      </c>
    </row>
    <row r="159" spans="6:82">
      <c r="L159" t="s">
        <v>444</v>
      </c>
      <c r="O159" t="s">
        <v>445</v>
      </c>
      <c r="R159" t="s">
        <v>446</v>
      </c>
      <c r="U159" t="s">
        <v>447</v>
      </c>
      <c r="X159" t="s">
        <v>448</v>
      </c>
      <c r="AA159" t="s">
        <v>449</v>
      </c>
      <c r="AD159" t="s">
        <v>450</v>
      </c>
      <c r="AG159" t="s">
        <v>451</v>
      </c>
    </row>
    <row r="160" spans="6:82">
      <c r="F160">
        <v>40</v>
      </c>
      <c r="G160">
        <v>50</v>
      </c>
      <c r="J160">
        <v>40</v>
      </c>
      <c r="K160" s="312">
        <f>SUMPRODUCT((K130:K150&gt;=$F$160)*(K130:K150&lt;$G$160))</f>
        <v>0</v>
      </c>
      <c r="N160" s="312">
        <f t="shared" ref="N160:N167" si="126">SUMPRODUCT(($N$130:$N$150&gt;=F160)*($N$130:$N$150&lt;G160))</f>
        <v>0</v>
      </c>
      <c r="Q160" s="312">
        <f>SUMPRODUCT(($Q$130:$Q$150&gt;=$F$160)*($Q$130:$Q$150&lt;G160))</f>
        <v>0</v>
      </c>
      <c r="T160" s="312">
        <f>SUMPRODUCT(($T$130:$T$150&gt;=F160)*($T$130:$T$150&lt;G160))</f>
        <v>0</v>
      </c>
      <c r="W160" s="312">
        <f>SUMPRODUCT(($W$130:$W$150&gt;=$F160)*($W$130:$W$150&lt;$G160))</f>
        <v>0</v>
      </c>
      <c r="Z160" s="312">
        <f>SUMPRODUCT(($Z$130:$Z$150&gt;=F160)*($Z$130:$Z$150&lt;$G160))</f>
        <v>0</v>
      </c>
      <c r="AC160" s="312">
        <f>SUMPRODUCT(($AC$130:$AC$150&gt;=F160)*($AC$130:$AC$150&lt;G160))</f>
        <v>0</v>
      </c>
      <c r="AF160" s="312">
        <f>SUMPRODUCT(($AF130:$AF150&gt;=F160)*($AF130:$AF150&lt;$G160))</f>
        <v>0</v>
      </c>
      <c r="AI160" s="312"/>
    </row>
    <row r="161" spans="6:35">
      <c r="F161">
        <v>50</v>
      </c>
      <c r="G161">
        <v>60</v>
      </c>
      <c r="J161">
        <v>50</v>
      </c>
      <c r="K161" s="312">
        <f t="shared" ref="K161:K166" si="127">SUMPRODUCT(($K$130:$K$150&gt;=F161)*($K$130:$K$150&lt;G161))</f>
        <v>0</v>
      </c>
      <c r="N161" s="312">
        <f t="shared" si="126"/>
        <v>0</v>
      </c>
      <c r="Q161" s="312">
        <f>SUMPRODUCT(($Q$130:$Q$150&gt;=$F$161)*($Q$130:$Q$150&lt;G161))</f>
        <v>0</v>
      </c>
      <c r="T161" s="312">
        <f t="shared" ref="T161:T167" si="128">SUMPRODUCT(($T$130:$T$150&gt;=F161)*($T$130:$T$150&lt;G161))</f>
        <v>0</v>
      </c>
      <c r="W161" s="312">
        <f t="shared" ref="W161:W167" si="129">SUMPRODUCT(($W$130:$W$150&gt;=$F161)*($W$130:$W$150&lt;$G161))</f>
        <v>0</v>
      </c>
      <c r="Z161" s="312">
        <f t="shared" ref="Z161:Z167" si="130">SUMPRODUCT(($Z$130:$Z$150&gt;=F161)*($Z$130:$Z$150&lt;$G161))</f>
        <v>0</v>
      </c>
      <c r="AC161" s="312">
        <f t="shared" ref="AC161:AC167" si="131">SUMPRODUCT(($AC$130:$AC$150&gt;=F161)*($AC$130:$AC$150&lt;G161))</f>
        <v>0</v>
      </c>
      <c r="AF161" s="312">
        <f>SUMPRODUCT(($AF131:$AF151&gt;=F161)*($AF131:$AF151&lt;$G161))</f>
        <v>0</v>
      </c>
      <c r="AI161" s="312"/>
    </row>
    <row r="162" spans="6:35">
      <c r="F162">
        <v>60</v>
      </c>
      <c r="G162">
        <v>70</v>
      </c>
      <c r="J162">
        <v>60</v>
      </c>
      <c r="K162" s="312">
        <f t="shared" si="127"/>
        <v>0</v>
      </c>
      <c r="N162" s="312">
        <f t="shared" si="126"/>
        <v>0</v>
      </c>
      <c r="Q162" s="312">
        <f>SUMPRODUCT(($Q$130:$Q$150&gt;=$F$162)*($Q$130:$Q$150&lt;G162))</f>
        <v>0</v>
      </c>
      <c r="T162" s="312">
        <f>SUMPRODUCT(($T$130:$T$150&gt;=F162)*($T$130:$T$150&lt;G162))</f>
        <v>0</v>
      </c>
      <c r="W162" s="312">
        <f t="shared" si="129"/>
        <v>0</v>
      </c>
      <c r="Z162" s="312">
        <f t="shared" si="130"/>
        <v>0</v>
      </c>
      <c r="AC162" s="312">
        <f>SUMPRODUCT(($AC$130:$AC$150&gt;=F162)*($AC$130:$AC$150&lt;G162))</f>
        <v>0</v>
      </c>
      <c r="AF162" s="312">
        <f t="shared" ref="AF162:AF167" si="132">SUMPRODUCT(($AF132:$AF152&gt;=F162)*($AF132:$AF152&lt;$G162))</f>
        <v>0</v>
      </c>
      <c r="AI162" s="312"/>
    </row>
    <row r="163" spans="6:35">
      <c r="F163">
        <v>70</v>
      </c>
      <c r="G163">
        <v>80</v>
      </c>
      <c r="J163">
        <v>70</v>
      </c>
      <c r="K163" s="312">
        <f t="shared" si="127"/>
        <v>0</v>
      </c>
      <c r="N163" s="312">
        <f t="shared" si="126"/>
        <v>0</v>
      </c>
      <c r="Q163" s="312">
        <f>SUMPRODUCT(($Q$130:$Q$150&gt;=$F$163)*($Q$130:$Q$150&lt;G163))</f>
        <v>0</v>
      </c>
      <c r="T163" s="312">
        <f t="shared" si="128"/>
        <v>0</v>
      </c>
      <c r="W163" s="312">
        <f t="shared" si="129"/>
        <v>0</v>
      </c>
      <c r="Z163" s="312">
        <f t="shared" si="130"/>
        <v>0</v>
      </c>
      <c r="AC163" s="312">
        <f>SUMPRODUCT(($AC$130:$AC$150&gt;=F163)*($AC$130:$AC$150&lt;G163))</f>
        <v>0</v>
      </c>
      <c r="AF163" s="312">
        <f t="shared" si="132"/>
        <v>0</v>
      </c>
      <c r="AI163" s="312"/>
    </row>
    <row r="164" spans="6:35">
      <c r="F164">
        <v>80</v>
      </c>
      <c r="G164">
        <v>90</v>
      </c>
      <c r="J164">
        <v>80</v>
      </c>
      <c r="K164" s="312">
        <f t="shared" si="127"/>
        <v>0</v>
      </c>
      <c r="N164" s="312">
        <f t="shared" si="126"/>
        <v>0</v>
      </c>
      <c r="Q164" s="312">
        <f>SUMPRODUCT(($Q$130:$Q$150&gt;=$F$164)*($Q$130:$Q$150&lt;G164))</f>
        <v>0</v>
      </c>
      <c r="T164" s="312">
        <f t="shared" si="128"/>
        <v>0</v>
      </c>
      <c r="W164" s="312">
        <f t="shared" si="129"/>
        <v>0</v>
      </c>
      <c r="Z164" s="312">
        <f t="shared" si="130"/>
        <v>0</v>
      </c>
      <c r="AC164" s="312">
        <f t="shared" si="131"/>
        <v>0</v>
      </c>
      <c r="AF164" s="312">
        <f t="shared" si="132"/>
        <v>0</v>
      </c>
      <c r="AI164" s="312"/>
    </row>
    <row r="165" spans="6:35">
      <c r="F165">
        <v>100</v>
      </c>
      <c r="G165">
        <v>100</v>
      </c>
      <c r="J165">
        <v>90</v>
      </c>
      <c r="K165" s="312">
        <f t="shared" si="127"/>
        <v>0</v>
      </c>
      <c r="N165" s="312">
        <f t="shared" si="126"/>
        <v>0</v>
      </c>
      <c r="Q165" s="312">
        <f>SUMPRODUCT(($Q$130:$Q$150&gt;=$F$165*($Q$130:$Q$150&lt;G165)))</f>
        <v>0</v>
      </c>
      <c r="T165" s="312">
        <f t="shared" si="128"/>
        <v>0</v>
      </c>
      <c r="W165" s="312">
        <f t="shared" si="129"/>
        <v>0</v>
      </c>
      <c r="Z165" s="312">
        <f t="shared" si="130"/>
        <v>0</v>
      </c>
      <c r="AC165" s="312">
        <f t="shared" si="131"/>
        <v>0</v>
      </c>
      <c r="AF165" s="312">
        <f t="shared" si="132"/>
        <v>0</v>
      </c>
      <c r="AI165" s="312"/>
    </row>
    <row r="166" spans="6:35">
      <c r="F166">
        <v>101</v>
      </c>
      <c r="G166">
        <v>179</v>
      </c>
      <c r="J166">
        <v>100</v>
      </c>
      <c r="K166" s="312">
        <f t="shared" si="127"/>
        <v>0</v>
      </c>
      <c r="N166" s="312">
        <f t="shared" si="126"/>
        <v>0</v>
      </c>
      <c r="Q166" s="312">
        <f>SUMPRODUCT(($Q$130:$Q$150&gt;=$F$166)*($Q$130:$Q$150&lt;G166))</f>
        <v>0</v>
      </c>
      <c r="T166" s="312">
        <f t="shared" si="128"/>
        <v>0</v>
      </c>
      <c r="W166" s="312">
        <f t="shared" si="129"/>
        <v>0</v>
      </c>
      <c r="Z166" s="312">
        <f t="shared" si="130"/>
        <v>0</v>
      </c>
      <c r="AC166" s="312">
        <f t="shared" si="131"/>
        <v>0</v>
      </c>
      <c r="AF166" s="312">
        <f t="shared" si="132"/>
        <v>0</v>
      </c>
      <c r="AI166" s="312"/>
    </row>
    <row r="167" spans="6:35">
      <c r="F167">
        <v>179</v>
      </c>
      <c r="G167">
        <v>181</v>
      </c>
      <c r="J167">
        <v>180</v>
      </c>
      <c r="K167" s="312">
        <f>SUMPRODUCT(($K$130:$K$150&gt;=F167)*($K$130:$K$150&lt;G167))</f>
        <v>0</v>
      </c>
      <c r="N167" s="312">
        <f t="shared" si="126"/>
        <v>0</v>
      </c>
      <c r="Q167" s="312">
        <f>SUMPRODUCT(($Q$130:$Q$150&gt;=$F$167)*($Q$130:$Q$150&lt;G167))</f>
        <v>0</v>
      </c>
      <c r="T167" s="312">
        <f t="shared" si="128"/>
        <v>0</v>
      </c>
      <c r="W167" s="312">
        <f t="shared" si="129"/>
        <v>0</v>
      </c>
      <c r="Z167" s="312">
        <f t="shared" si="130"/>
        <v>0</v>
      </c>
      <c r="AC167" s="312">
        <f t="shared" si="131"/>
        <v>0</v>
      </c>
      <c r="AF167" s="312">
        <f t="shared" si="132"/>
        <v>0</v>
      </c>
      <c r="AI167" s="312"/>
    </row>
  </sheetData>
  <sheetProtection sheet="1" objects="1" scenarios="1" selectLockedCells="1"/>
  <mergeCells count="320">
    <mergeCell ref="ED131:EF131"/>
    <mergeCell ref="EG131:EI131"/>
    <mergeCell ref="EJ131:EL131"/>
    <mergeCell ref="EM131:EO131"/>
    <mergeCell ref="EP131:ER131"/>
    <mergeCell ref="ES131:EU131"/>
    <mergeCell ref="EV131:EX131"/>
    <mergeCell ref="EY131:FA131"/>
    <mergeCell ref="FB131:FD131"/>
    <mergeCell ref="IR3:IR4"/>
    <mergeCell ref="GF131:GH131"/>
    <mergeCell ref="GI131:GK131"/>
    <mergeCell ref="GL131:GN131"/>
    <mergeCell ref="GO131:GQ131"/>
    <mergeCell ref="GR131:GT131"/>
    <mergeCell ref="GC131:GE131"/>
    <mergeCell ref="GU131:GW131"/>
    <mergeCell ref="GG2:GG3"/>
    <mergeCell ref="GJ2:GJ3"/>
    <mergeCell ref="GM2:GM3"/>
    <mergeCell ref="GP2:GP3"/>
    <mergeCell ref="GS2:GS3"/>
    <mergeCell ref="GV2:GV3"/>
    <mergeCell ref="GQ1:GQ2"/>
    <mergeCell ref="GD2:GD3"/>
    <mergeCell ref="IO12:IP12"/>
    <mergeCell ref="IR6:IR7"/>
    <mergeCell ref="ID8:IF8"/>
    <mergeCell ref="ID6:IF7"/>
    <mergeCell ref="EU1:EU2"/>
    <mergeCell ref="FA1:FA2"/>
    <mergeCell ref="FD1:FD2"/>
    <mergeCell ref="FJ1:FJ2"/>
    <mergeCell ref="FP1:FP2"/>
    <mergeCell ref="FF2:FF3"/>
    <mergeCell ref="FI2:FI3"/>
    <mergeCell ref="FL2:FL3"/>
    <mergeCell ref="FO2:FO3"/>
    <mergeCell ref="FR2:FR3"/>
    <mergeCell ref="FU2:FU3"/>
    <mergeCell ref="FX2:FX3"/>
    <mergeCell ref="GA2:GA3"/>
    <mergeCell ref="EZ2:EZ3"/>
    <mergeCell ref="FC2:FC3"/>
    <mergeCell ref="FE131:FG131"/>
    <mergeCell ref="FH131:FJ131"/>
    <mergeCell ref="FK131:FM131"/>
    <mergeCell ref="FN131:FP131"/>
    <mergeCell ref="FQ131:FS131"/>
    <mergeCell ref="FT131:FV131"/>
    <mergeCell ref="FW131:FY131"/>
    <mergeCell ref="FZ131:GB131"/>
    <mergeCell ref="EE2:EE3"/>
    <mergeCell ref="EH2:EH3"/>
    <mergeCell ref="EK2:EK3"/>
    <mergeCell ref="EN2:EN3"/>
    <mergeCell ref="EQ2:EQ3"/>
    <mergeCell ref="ET2:ET3"/>
    <mergeCell ref="EW2:EW3"/>
    <mergeCell ref="BB9:BB10"/>
    <mergeCell ref="BC9:BC10"/>
    <mergeCell ref="BM2:BO2"/>
    <mergeCell ref="BV3:BX3"/>
    <mergeCell ref="CD4:CD6"/>
    <mergeCell ref="BS9:BS10"/>
    <mergeCell ref="BL9:BL10"/>
    <mergeCell ref="BM9:BM10"/>
    <mergeCell ref="BN9:BN10"/>
    <mergeCell ref="BO9:BO10"/>
    <mergeCell ref="BC4:BC6"/>
    <mergeCell ref="DO2:DP2"/>
    <mergeCell ref="BS3:BU3"/>
    <mergeCell ref="BJ3:BL3"/>
    <mergeCell ref="BM3:BO3"/>
    <mergeCell ref="CH4:CI4"/>
    <mergeCell ref="BY3:CA3"/>
    <mergeCell ref="AC1:AE1"/>
    <mergeCell ref="AF2:AH2"/>
    <mergeCell ref="BD2:BF2"/>
    <mergeCell ref="BG2:BI2"/>
    <mergeCell ref="AF3:AH3"/>
    <mergeCell ref="BI4:BI6"/>
    <mergeCell ref="AV12:AV13"/>
    <mergeCell ref="AY12:AY13"/>
    <mergeCell ref="BB12:BB13"/>
    <mergeCell ref="BE12:BE13"/>
    <mergeCell ref="AF1:AH1"/>
    <mergeCell ref="AO1:AQ1"/>
    <mergeCell ref="AI1:AK1"/>
    <mergeCell ref="AL1:AN1"/>
    <mergeCell ref="AM9:AM10"/>
    <mergeCell ref="AN9:AN10"/>
    <mergeCell ref="AL9:AL10"/>
    <mergeCell ref="AR1:AT1"/>
    <mergeCell ref="AI3:AK3"/>
    <mergeCell ref="AL3:AN3"/>
    <mergeCell ref="AO9:AO10"/>
    <mergeCell ref="AP9:AP10"/>
    <mergeCell ref="AQ9:AQ10"/>
    <mergeCell ref="AR9:AR10"/>
    <mergeCell ref="DZ1:EA1"/>
    <mergeCell ref="DN19:DQ19"/>
    <mergeCell ref="DN20:DQ20"/>
    <mergeCell ref="CH6:CI6"/>
    <mergeCell ref="CA4:CA6"/>
    <mergeCell ref="AW9:AW10"/>
    <mergeCell ref="AU9:AU10"/>
    <mergeCell ref="AV9:AV10"/>
    <mergeCell ref="BH9:BH10"/>
    <mergeCell ref="BJ9:BJ10"/>
    <mergeCell ref="BK9:BK10"/>
    <mergeCell ref="BP9:BP10"/>
    <mergeCell ref="BQ9:BQ10"/>
    <mergeCell ref="CG8:CG9"/>
    <mergeCell ref="CD9:CD10"/>
    <mergeCell ref="BX9:BX10"/>
    <mergeCell ref="BY9:BY10"/>
    <mergeCell ref="BZ9:BZ10"/>
    <mergeCell ref="CA9:CA10"/>
    <mergeCell ref="CB9:CB10"/>
    <mergeCell ref="BQ12:BQ13"/>
    <mergeCell ref="BN12:BN13"/>
    <mergeCell ref="BM18:BO18"/>
    <mergeCell ref="AU1:AW1"/>
    <mergeCell ref="K128:M128"/>
    <mergeCell ref="N128:P128"/>
    <mergeCell ref="Q128:S128"/>
    <mergeCell ref="O12:O13"/>
    <mergeCell ref="R12:R13"/>
    <mergeCell ref="K18:M18"/>
    <mergeCell ref="N18:P18"/>
    <mergeCell ref="Q18:S18"/>
    <mergeCell ref="U12:U13"/>
    <mergeCell ref="L12:L13"/>
    <mergeCell ref="T128:V128"/>
    <mergeCell ref="T18:V18"/>
    <mergeCell ref="W128:Y128"/>
    <mergeCell ref="X12:X13"/>
    <mergeCell ref="W18:Y18"/>
    <mergeCell ref="BA128:BC128"/>
    <mergeCell ref="BD128:BF128"/>
    <mergeCell ref="BG128:BI128"/>
    <mergeCell ref="AU18:AW18"/>
    <mergeCell ref="AX18:AZ18"/>
    <mergeCell ref="BA18:BC18"/>
    <mergeCell ref="BD18:BF18"/>
    <mergeCell ref="BG18:BI18"/>
    <mergeCell ref="AJ12:AJ13"/>
    <mergeCell ref="AM12:AM13"/>
    <mergeCell ref="AP12:AP13"/>
    <mergeCell ref="AS12:AS13"/>
    <mergeCell ref="AO18:AQ18"/>
    <mergeCell ref="AR18:AT18"/>
    <mergeCell ref="AI128:AK128"/>
    <mergeCell ref="AL128:AN128"/>
    <mergeCell ref="AO128:AQ128"/>
    <mergeCell ref="AR128:AT128"/>
    <mergeCell ref="BH12:BH13"/>
    <mergeCell ref="AI18:AK18"/>
    <mergeCell ref="AL18:AN18"/>
    <mergeCell ref="BJ128:BL128"/>
    <mergeCell ref="BM128:BO128"/>
    <mergeCell ref="BP128:BR128"/>
    <mergeCell ref="A15:B15"/>
    <mergeCell ref="C15:D15"/>
    <mergeCell ref="E15:F15"/>
    <mergeCell ref="V4:V6"/>
    <mergeCell ref="Y4:Y6"/>
    <mergeCell ref="R9:R10"/>
    <mergeCell ref="K9:K10"/>
    <mergeCell ref="L9:L10"/>
    <mergeCell ref="M9:M10"/>
    <mergeCell ref="N9:N10"/>
    <mergeCell ref="O9:O10"/>
    <mergeCell ref="U9:U10"/>
    <mergeCell ref="V9:V10"/>
    <mergeCell ref="T9:T10"/>
    <mergeCell ref="S4:S6"/>
    <mergeCell ref="P9:P10"/>
    <mergeCell ref="W9:W10"/>
    <mergeCell ref="X9:X10"/>
    <mergeCell ref="Y9:Y10"/>
    <mergeCell ref="S9:S10"/>
    <mergeCell ref="Q9:Q10"/>
    <mergeCell ref="I8:J8"/>
    <mergeCell ref="G9:J10"/>
    <mergeCell ref="Z2:AB2"/>
    <mergeCell ref="Q2:S2"/>
    <mergeCell ref="T2:V2"/>
    <mergeCell ref="K2:M2"/>
    <mergeCell ref="K3:M3"/>
    <mergeCell ref="AS9:AS10"/>
    <mergeCell ref="AO3:AQ3"/>
    <mergeCell ref="AE4:AE6"/>
    <mergeCell ref="AH4:AH6"/>
    <mergeCell ref="AE9:AE10"/>
    <mergeCell ref="AF9:AF10"/>
    <mergeCell ref="AG9:AG10"/>
    <mergeCell ref="AA12:AA13"/>
    <mergeCell ref="AR3:AT3"/>
    <mergeCell ref="AT9:AT10"/>
    <mergeCell ref="AK4:AK6"/>
    <mergeCell ref="AN4:AN6"/>
    <mergeCell ref="AQ4:AQ6"/>
    <mergeCell ref="AT4:AT6"/>
    <mergeCell ref="AI9:AI10"/>
    <mergeCell ref="Z9:Z10"/>
    <mergeCell ref="AC9:AC10"/>
    <mergeCell ref="AD9:AD10"/>
    <mergeCell ref="AB9:AB10"/>
    <mergeCell ref="AJ9:AJ10"/>
    <mergeCell ref="AK9:AK10"/>
    <mergeCell ref="Z3:AB3"/>
    <mergeCell ref="A1:B1"/>
    <mergeCell ref="M4:M6"/>
    <mergeCell ref="AI2:AK2"/>
    <mergeCell ref="AL2:AN2"/>
    <mergeCell ref="AO2:AQ2"/>
    <mergeCell ref="AR2:AT2"/>
    <mergeCell ref="C1:C2"/>
    <mergeCell ref="AB4:AB6"/>
    <mergeCell ref="AU2:AW2"/>
    <mergeCell ref="D1:E1"/>
    <mergeCell ref="H2:I2"/>
    <mergeCell ref="T1:V1"/>
    <mergeCell ref="W1:Y1"/>
    <mergeCell ref="Z1:AB1"/>
    <mergeCell ref="D3:F3"/>
    <mergeCell ref="K1:M1"/>
    <mergeCell ref="N3:P3"/>
    <mergeCell ref="Q3:S3"/>
    <mergeCell ref="T3:V3"/>
    <mergeCell ref="W3:Y3"/>
    <mergeCell ref="N1:P1"/>
    <mergeCell ref="Q1:S1"/>
    <mergeCell ref="N2:P2"/>
    <mergeCell ref="W2:Y2"/>
    <mergeCell ref="BJ1:BL1"/>
    <mergeCell ref="AX1:AZ1"/>
    <mergeCell ref="BA1:BC1"/>
    <mergeCell ref="BD1:BF1"/>
    <mergeCell ref="BG1:BI1"/>
    <mergeCell ref="AX3:AZ3"/>
    <mergeCell ref="BA3:BC3"/>
    <mergeCell ref="BD3:BF3"/>
    <mergeCell ref="BG3:BI3"/>
    <mergeCell ref="AX2:AZ2"/>
    <mergeCell ref="BA2:BC2"/>
    <mergeCell ref="AX128:AZ128"/>
    <mergeCell ref="AU3:AW3"/>
    <mergeCell ref="CB3:CD3"/>
    <mergeCell ref="BU4:BU6"/>
    <mergeCell ref="BX4:BX6"/>
    <mergeCell ref="BP2:BR2"/>
    <mergeCell ref="B3:C3"/>
    <mergeCell ref="BP1:BR1"/>
    <mergeCell ref="BP3:BR3"/>
    <mergeCell ref="BS1:BU1"/>
    <mergeCell ref="BV1:BX1"/>
    <mergeCell ref="BY1:CA1"/>
    <mergeCell ref="CB1:CD1"/>
    <mergeCell ref="BS2:BU2"/>
    <mergeCell ref="BV2:BX2"/>
    <mergeCell ref="BY2:CA2"/>
    <mergeCell ref="CB2:CD2"/>
    <mergeCell ref="BL4:BL6"/>
    <mergeCell ref="BO4:BO6"/>
    <mergeCell ref="AC2:AE2"/>
    <mergeCell ref="BJ2:BL2"/>
    <mergeCell ref="AZ4:AZ6"/>
    <mergeCell ref="AW4:AW6"/>
    <mergeCell ref="AC3:AE3"/>
    <mergeCell ref="AZ9:AZ10"/>
    <mergeCell ref="BM1:BO1"/>
    <mergeCell ref="Z128:AB128"/>
    <mergeCell ref="AA9:AA10"/>
    <mergeCell ref="AH9:AH10"/>
    <mergeCell ref="P4:P6"/>
    <mergeCell ref="CC12:CC13"/>
    <mergeCell ref="BS128:BU128"/>
    <mergeCell ref="BV128:BX128"/>
    <mergeCell ref="BY128:CA128"/>
    <mergeCell ref="BI9:BI10"/>
    <mergeCell ref="AC128:AE128"/>
    <mergeCell ref="AF128:AH128"/>
    <mergeCell ref="AG12:AG13"/>
    <mergeCell ref="AC18:AE18"/>
    <mergeCell ref="AF18:AH18"/>
    <mergeCell ref="AD12:AD13"/>
    <mergeCell ref="CC9:CC10"/>
    <mergeCell ref="BJ18:BL18"/>
    <mergeCell ref="BK12:BK13"/>
    <mergeCell ref="BT9:BT10"/>
    <mergeCell ref="BW12:BW13"/>
    <mergeCell ref="CB128:CD128"/>
    <mergeCell ref="AU128:AW128"/>
    <mergeCell ref="BW9:BW10"/>
    <mergeCell ref="Z18:AB18"/>
    <mergeCell ref="BZ12:BZ13"/>
    <mergeCell ref="CB18:CD18"/>
    <mergeCell ref="AX9:AX10"/>
    <mergeCell ref="AY9:AY10"/>
    <mergeCell ref="II5:IJ5"/>
    <mergeCell ref="IK12:IL12"/>
    <mergeCell ref="IM12:IN12"/>
    <mergeCell ref="BU9:BU10"/>
    <mergeCell ref="BV9:BV10"/>
    <mergeCell ref="BV18:BX18"/>
    <mergeCell ref="BY18:CA18"/>
    <mergeCell ref="BR4:BR6"/>
    <mergeCell ref="BS18:BU18"/>
    <mergeCell ref="BT12:BT13"/>
    <mergeCell ref="BF4:BF6"/>
    <mergeCell ref="BR9:BR10"/>
    <mergeCell ref="BA9:BA10"/>
    <mergeCell ref="BD9:BD10"/>
    <mergeCell ref="BE9:BE10"/>
    <mergeCell ref="BF9:BF10"/>
    <mergeCell ref="BG9:BG10"/>
    <mergeCell ref="BP18:BR18"/>
  </mergeCells>
  <conditionalFormatting sqref="K1:CD1">
    <cfRule type="containsText" dxfId="203" priority="188" operator="containsText" text="ch">
      <formula>NOT(ISERROR(SEARCH("ch",K1)))</formula>
    </cfRule>
  </conditionalFormatting>
  <conditionalFormatting sqref="L14">
    <cfRule type="cellIs" dxfId="202" priority="172" operator="greaterThan">
      <formula>0</formula>
    </cfRule>
  </conditionalFormatting>
  <conditionalFormatting sqref="O14">
    <cfRule type="cellIs" dxfId="201" priority="171" operator="greaterThan">
      <formula>0</formula>
    </cfRule>
  </conditionalFormatting>
  <conditionalFormatting sqref="R14">
    <cfRule type="cellIs" dxfId="200" priority="170" operator="greaterThan">
      <formula>0</formula>
    </cfRule>
  </conditionalFormatting>
  <conditionalFormatting sqref="U14">
    <cfRule type="cellIs" dxfId="199" priority="169" operator="greaterThan">
      <formula>0</formula>
    </cfRule>
  </conditionalFormatting>
  <conditionalFormatting sqref="X14">
    <cfRule type="cellIs" dxfId="198" priority="168" operator="greaterThan">
      <formula>0</formula>
    </cfRule>
  </conditionalFormatting>
  <conditionalFormatting sqref="AA14">
    <cfRule type="cellIs" dxfId="197" priority="167" operator="greaterThan">
      <formula>0</formula>
    </cfRule>
  </conditionalFormatting>
  <conditionalFormatting sqref="AD14">
    <cfRule type="cellIs" dxfId="196" priority="166" operator="greaterThan">
      <formula>0</formula>
    </cfRule>
  </conditionalFormatting>
  <conditionalFormatting sqref="AG14">
    <cfRule type="cellIs" dxfId="195" priority="165" operator="greaterThan">
      <formula>0</formula>
    </cfRule>
  </conditionalFormatting>
  <conditionalFormatting sqref="AJ14">
    <cfRule type="cellIs" dxfId="194" priority="164" operator="greaterThan">
      <formula>0</formula>
    </cfRule>
  </conditionalFormatting>
  <conditionalFormatting sqref="AM14">
    <cfRule type="cellIs" dxfId="193" priority="163" operator="greaterThan">
      <formula>0</formula>
    </cfRule>
  </conditionalFormatting>
  <conditionalFormatting sqref="AP14">
    <cfRule type="cellIs" dxfId="192" priority="162" operator="greaterThan">
      <formula>0</formula>
    </cfRule>
  </conditionalFormatting>
  <conditionalFormatting sqref="AS14">
    <cfRule type="cellIs" dxfId="191" priority="161" operator="greaterThan">
      <formula>0</formula>
    </cfRule>
  </conditionalFormatting>
  <conditionalFormatting sqref="AV14">
    <cfRule type="cellIs" dxfId="190" priority="160" operator="greaterThan">
      <formula>0</formula>
    </cfRule>
  </conditionalFormatting>
  <conditionalFormatting sqref="AY14">
    <cfRule type="cellIs" dxfId="189" priority="159" operator="greaterThan">
      <formula>0</formula>
    </cfRule>
  </conditionalFormatting>
  <conditionalFormatting sqref="BB14">
    <cfRule type="cellIs" dxfId="188" priority="158" operator="greaterThan">
      <formula>0</formula>
    </cfRule>
  </conditionalFormatting>
  <conditionalFormatting sqref="BE14">
    <cfRule type="cellIs" dxfId="187" priority="157" operator="greaterThan">
      <formula>0</formula>
    </cfRule>
  </conditionalFormatting>
  <conditionalFormatting sqref="BH14 BT14">
    <cfRule type="cellIs" dxfId="186" priority="156" operator="greaterThan">
      <formula>0</formula>
    </cfRule>
  </conditionalFormatting>
  <conditionalFormatting sqref="BK14 BW14">
    <cfRule type="cellIs" dxfId="185" priority="155" operator="greaterThan">
      <formula>0</formula>
    </cfRule>
  </conditionalFormatting>
  <conditionalFormatting sqref="BN14 BZ14">
    <cfRule type="cellIs" dxfId="184" priority="154" operator="greaterThan">
      <formula>0</formula>
    </cfRule>
  </conditionalFormatting>
  <conditionalFormatting sqref="BQ14 CC14">
    <cfRule type="cellIs" dxfId="183" priority="153" operator="greaterThan">
      <formula>0</formula>
    </cfRule>
  </conditionalFormatting>
  <conditionalFormatting sqref="CG3 CH5">
    <cfRule type="containsText" dxfId="182" priority="152" operator="containsText" text="fa">
      <formula>NOT(ISERROR(SEARCH("fa",CG3)))</formula>
    </cfRule>
  </conditionalFormatting>
  <conditionalFormatting sqref="CG5:CG6 DO9:DO15 DM10 IB1 ID2">
    <cfRule type="containsText" dxfId="181" priority="148" operator="containsText" text="f">
      <formula>NOT(ISERROR(SEARCH("f",CG1)))</formula>
    </cfRule>
  </conditionalFormatting>
  <conditionalFormatting sqref="CJ4:CJ6">
    <cfRule type="containsText" dxfId="180" priority="147" operator="containsText" text="fa">
      <formula>NOT(ISERROR(SEARCH("fa",CJ4)))</formula>
    </cfRule>
  </conditionalFormatting>
  <conditionalFormatting sqref="CZ2:CZ3 CX2:CX7">
    <cfRule type="colorScale" priority="143">
      <colorScale>
        <cfvo type="min"/>
        <cfvo type="max"/>
        <color theme="0" tint="-0.499984740745262"/>
        <color rgb="FF00B050"/>
      </colorScale>
    </cfRule>
  </conditionalFormatting>
  <conditionalFormatting sqref="CL2 CR2:CR7 CO4:CO7">
    <cfRule type="cellIs" dxfId="179" priority="136" operator="greaterThan">
      <formula>$CL$3</formula>
    </cfRule>
  </conditionalFormatting>
  <conditionalFormatting sqref="DA2:DA3 CY2:CY7">
    <cfRule type="expression" dxfId="178" priority="198">
      <formula>LARGE($CY$2:$CY$9,#REF!)</formula>
    </cfRule>
  </conditionalFormatting>
  <conditionalFormatting sqref="CJ3">
    <cfRule type="containsText" dxfId="177" priority="127" operator="containsText" text="falsch">
      <formula>NOT(ISERROR(SEARCH("falsch",CJ3)))</formula>
    </cfRule>
  </conditionalFormatting>
  <conditionalFormatting sqref="CK5">
    <cfRule type="containsText" dxfId="176" priority="126" operator="containsText" text="Falsch">
      <formula>NOT(ISERROR(SEARCH("Falsch",CK5)))</formula>
    </cfRule>
  </conditionalFormatting>
  <conditionalFormatting sqref="CU5">
    <cfRule type="cellIs" dxfId="175" priority="125" operator="greaterThan">
      <formula>$CL$3</formula>
    </cfRule>
  </conditionalFormatting>
  <conditionalFormatting sqref="CL5">
    <cfRule type="cellIs" dxfId="174" priority="124" operator="greaterThan">
      <formula>$CL$3</formula>
    </cfRule>
  </conditionalFormatting>
  <conditionalFormatting sqref="CO2">
    <cfRule type="cellIs" dxfId="173" priority="123" operator="greaterThan">
      <formula>$CL$3</formula>
    </cfRule>
  </conditionalFormatting>
  <conditionalFormatting sqref="CR2">
    <cfRule type="cellIs" dxfId="172" priority="122" operator="greaterThan">
      <formula>$CR$3</formula>
    </cfRule>
  </conditionalFormatting>
  <conditionalFormatting sqref="CR5">
    <cfRule type="cellIs" dxfId="171" priority="121" operator="greaterThan">
      <formula>$CR$6</formula>
    </cfRule>
  </conditionalFormatting>
  <conditionalFormatting sqref="CU2">
    <cfRule type="cellIs" dxfId="170" priority="120" operator="greaterThan">
      <formula>$CU$3</formula>
    </cfRule>
  </conditionalFormatting>
  <conditionalFormatting sqref="DQ2:DQ9">
    <cfRule type="cellIs" dxfId="169" priority="118" operator="greaterThan">
      <formula>0</formula>
    </cfRule>
    <cfRule type="cellIs" dxfId="168" priority="119" operator="lessThan">
      <formula>0</formula>
    </cfRule>
  </conditionalFormatting>
  <conditionalFormatting sqref="CJ4">
    <cfRule type="containsText" dxfId="167" priority="116" operator="containsText" text="ch">
      <formula>NOT(ISERROR(SEARCH("ch",CJ4)))</formula>
    </cfRule>
  </conditionalFormatting>
  <conditionalFormatting sqref="CJ4">
    <cfRule type="containsText" dxfId="166" priority="115" operator="containsText" text="f">
      <formula>NOT(ISERROR(SEARCH("f",CJ4)))</formula>
    </cfRule>
  </conditionalFormatting>
  <conditionalFormatting sqref="D3">
    <cfRule type="containsText" dxfId="165" priority="108" operator="containsText" text="fa">
      <formula>NOT(ISERROR(SEARCH("fa",D3)))</formula>
    </cfRule>
  </conditionalFormatting>
  <conditionalFormatting sqref="CH3">
    <cfRule type="containsText" dxfId="164" priority="106" operator="containsText" text="f">
      <formula>NOT(ISERROR(SEARCH("f",CH3)))</formula>
    </cfRule>
  </conditionalFormatting>
  <conditionalFormatting sqref="CK3">
    <cfRule type="containsText" dxfId="163" priority="105" operator="containsText" text="f">
      <formula>NOT(ISERROR(SEARCH("f",CK3)))</formula>
    </cfRule>
  </conditionalFormatting>
  <conditionalFormatting sqref="DL20">
    <cfRule type="containsText" dxfId="162" priority="104" operator="containsText" text="fa">
      <formula>NOT(ISERROR(SEARCH("fa",DL20)))</formula>
    </cfRule>
  </conditionalFormatting>
  <conditionalFormatting sqref="DN19:DP20">
    <cfRule type="containsText" dxfId="161" priority="103" operator="containsText" text="fa">
      <formula>NOT(ISERROR(SEARCH("fa",DN19)))</formula>
    </cfRule>
  </conditionalFormatting>
  <conditionalFormatting sqref="DH8:DH10 DM1:DN8 CJ16 CJ11:CJ14 DK11:DK14">
    <cfRule type="cellIs" dxfId="160" priority="102" operator="lessThan">
      <formula>1</formula>
    </cfRule>
  </conditionalFormatting>
  <conditionalFormatting sqref="DH8:DH10 DM1:DN8">
    <cfRule type="cellIs" dxfId="159" priority="101" operator="greaterThan">
      <formula>1</formula>
    </cfRule>
  </conditionalFormatting>
  <conditionalFormatting sqref="DM1:DM8">
    <cfRule type="containsText" dxfId="158" priority="100" operator="containsText" text="fal">
      <formula>NOT(ISERROR(SEARCH("fal",DM1)))</formula>
    </cfRule>
  </conditionalFormatting>
  <conditionalFormatting sqref="K11:P11 R11:S11 U11:V11 X11:Y11 AA11:AB11 AD11:AE11 AG11:AH11 AJ11:AK11 AP11:AQ11 AM11:AN11 AS11:AT11 AV11:AW11 BB11:BC11 BH11:BI11 BN11:BO11 AY11:AZ11 BE11:BF11 BK11:BL11 BQ11:BR11 BT11:BU11 BZ11:CA11 BW11:BX11 CC11:CD11">
    <cfRule type="cellIs" dxfId="157" priority="97" operator="greaterThan">
      <formula>0</formula>
    </cfRule>
  </conditionalFormatting>
  <conditionalFormatting sqref="Q11 T11 W11 Z11 AC11 AF11 AI11 AO11 AL11 AR11 AU11 BA11 BG11 BM11 AX11 BD11 BJ11 BP11 BS11 BY11 BV11 CB11">
    <cfRule type="cellIs" dxfId="156" priority="96" operator="greaterThan">
      <formula>0</formula>
    </cfRule>
  </conditionalFormatting>
  <conditionalFormatting sqref="CG4">
    <cfRule type="containsText" dxfId="155" priority="94" operator="containsText" text="fa">
      <formula>NOT(ISERROR(SEARCH("fa",CG4)))</formula>
    </cfRule>
  </conditionalFormatting>
  <conditionalFormatting sqref="DI2:DK3">
    <cfRule type="containsText" dxfId="154" priority="93" operator="containsText" text="f">
      <formula>NOT(ISERROR(SEARCH("f",DI2)))</formula>
    </cfRule>
  </conditionalFormatting>
  <conditionalFormatting sqref="CJ16 CJ11:CJ14 DK11:DK14">
    <cfRule type="cellIs" dxfId="153" priority="71" operator="equal">
      <formula>0</formula>
    </cfRule>
    <cfRule type="cellIs" dxfId="152" priority="73" operator="greaterThan">
      <formula>1</formula>
    </cfRule>
  </conditionalFormatting>
  <conditionalFormatting sqref="DH8">
    <cfRule type="cellIs" dxfId="151" priority="88" operator="greaterThan">
      <formula>0</formula>
    </cfRule>
  </conditionalFormatting>
  <conditionalFormatting sqref="EA2:EA9 DZ1">
    <cfRule type="cellIs" dxfId="150" priority="86" operator="lessThan">
      <formula>1</formula>
    </cfRule>
    <cfRule type="cellIs" dxfId="149" priority="87" operator="greaterThan">
      <formula>0</formula>
    </cfRule>
  </conditionalFormatting>
  <conditionalFormatting sqref="DZ2">
    <cfRule type="expression" dxfId="148" priority="85">
      <formula>$EA$2&gt;1</formula>
    </cfRule>
  </conditionalFormatting>
  <conditionalFormatting sqref="CK8">
    <cfRule type="containsText" dxfId="147" priority="84" operator="containsText" text="f">
      <formula>NOT(ISERROR(SEARCH("f",CK8)))</formula>
    </cfRule>
  </conditionalFormatting>
  <conditionalFormatting sqref="ED130:GW131">
    <cfRule type="containsText" dxfId="146" priority="82" operator="containsText" text="rom">
      <formula>NOT(ISERROR(SEARCH("rom",ED130)))</formula>
    </cfRule>
    <cfRule type="containsText" dxfId="145" priority="83" operator="containsText" text="adde">
      <formula>NOT(ISERROR(SEARCH("adde",ED130)))</formula>
    </cfRule>
  </conditionalFormatting>
  <conditionalFormatting sqref="EE1:GW3">
    <cfRule type="cellIs" dxfId="144" priority="62" operator="equal">
      <formula>3</formula>
    </cfRule>
    <cfRule type="cellIs" dxfId="143" priority="81" operator="equal">
      <formula>1</formula>
    </cfRule>
  </conditionalFormatting>
  <conditionalFormatting sqref="DH7">
    <cfRule type="cellIs" dxfId="142" priority="80" operator="lessThan">
      <formula>1</formula>
    </cfRule>
  </conditionalFormatting>
  <conditionalFormatting sqref="DH7">
    <cfRule type="cellIs" dxfId="141" priority="78" operator="equal">
      <formula>0</formula>
    </cfRule>
    <cfRule type="cellIs" dxfId="140" priority="79" operator="greaterThan">
      <formula>1</formula>
    </cfRule>
  </conditionalFormatting>
  <conditionalFormatting sqref="DK9">
    <cfRule type="cellIs" dxfId="139" priority="77" operator="lessThan">
      <formula>1</formula>
    </cfRule>
  </conditionalFormatting>
  <conditionalFormatting sqref="DK9">
    <cfRule type="cellIs" dxfId="138" priority="75" operator="equal">
      <formula>0</formula>
    </cfRule>
    <cfRule type="cellIs" dxfId="137" priority="76" operator="greaterThan">
      <formula>1</formula>
    </cfRule>
  </conditionalFormatting>
  <conditionalFormatting sqref="DK9 CJ16 CJ11:CJ14 DK11:DK14">
    <cfRule type="containsText" dxfId="136" priority="74" operator="containsText" text="Fa">
      <formula>NOT(ISERROR(SEARCH("Fa",CJ9)))</formula>
    </cfRule>
    <cfRule type="containsText" dxfId="135" priority="199" operator="containsText" text="f">
      <formula>NOT(ISERROR(SEARCH("f",CJ9)))</formula>
    </cfRule>
  </conditionalFormatting>
  <conditionalFormatting sqref="G9:J10 ID6">
    <cfRule type="containsText" dxfId="134" priority="50" operator="containsText" text="gewor">
      <formula>NOT(ISERROR(SEARCH("gewor",G6)))</formula>
    </cfRule>
    <cfRule type="containsText" dxfId="133" priority="56" operator="containsText" text="f">
      <formula>NOT(ISERROR(SEARCH("f",G6)))</formula>
    </cfRule>
    <cfRule type="containsText" dxfId="132" priority="57" operator="containsText" text="f">
      <formula>NOT(ISERROR(SEARCH("f",G6)))</formula>
    </cfRule>
    <cfRule type="containsText" dxfId="131" priority="58" operator="containsText" text="f">
      <formula>NOT(ISERROR(SEARCH("f",G6)))</formula>
    </cfRule>
    <cfRule type="containsText" dxfId="130" priority="59" operator="containsText" text="f">
      <formula>NOT(ISERROR(SEARCH("f",G6)))</formula>
    </cfRule>
  </conditionalFormatting>
  <conditionalFormatting sqref="J5">
    <cfRule type="containsText" dxfId="129" priority="55" operator="containsText" text="falsch">
      <formula>NOT(ISERROR(SEARCH("falsch",J5)))</formula>
    </cfRule>
  </conditionalFormatting>
  <conditionalFormatting sqref="G3">
    <cfRule type="containsText" dxfId="128" priority="54" operator="containsText" text="6er da">
      <formula>NOT(ISERROR(SEARCH("6er da",G3)))</formula>
    </cfRule>
  </conditionalFormatting>
  <conditionalFormatting sqref="G7">
    <cfRule type="containsText" dxfId="127" priority="53" operator="containsText" text="9er ">
      <formula>NOT(ISERROR(SEARCH("9er ",G7)))</formula>
    </cfRule>
  </conditionalFormatting>
  <conditionalFormatting sqref="DK4">
    <cfRule type="containsText" dxfId="126" priority="52" operator="containsText" text="6er ">
      <formula>NOT(ISERROR(SEARCH("6er ",DK4)))</formula>
    </cfRule>
  </conditionalFormatting>
  <conditionalFormatting sqref="DK6">
    <cfRule type="containsText" dxfId="125" priority="51" operator="containsText" text="9er">
      <formula>NOT(ISERROR(SEARCH("9er",DK6)))</formula>
    </cfRule>
  </conditionalFormatting>
  <conditionalFormatting sqref="CG8 CG10:CG12">
    <cfRule type="containsText" dxfId="124" priority="46" operator="containsText" text="game o">
      <formula>NOT(ISERROR(SEARCH("game o",CG8)))</formula>
    </cfRule>
    <cfRule type="containsText" dxfId="123" priority="47" operator="containsText" text="g">
      <formula>NOT(ISERROR(SEARCH("g",CG8)))</formula>
    </cfRule>
    <cfRule type="containsText" dxfId="122" priority="48" operator="containsText" text="Game Over">
      <formula>NOT(ISERROR(SEARCH("Game Over",CG8)))</formula>
    </cfRule>
    <cfRule type="containsText" dxfId="121" priority="49" operator="containsText" text="f">
      <formula>NOT(ISERROR(SEARCH("f",CG8)))</formula>
    </cfRule>
  </conditionalFormatting>
  <conditionalFormatting sqref="IC1:ID1 IG1">
    <cfRule type="containsText" dxfId="120" priority="41" operator="containsText" text="f">
      <formula>NOT(ISERROR(SEARCH("f",IC1)))</formula>
    </cfRule>
  </conditionalFormatting>
  <conditionalFormatting sqref="IH1 IE2:IF2">
    <cfRule type="containsText" dxfId="119" priority="40" operator="containsText" text="f">
      <formula>NOT(ISERROR(SEARCH("f",IE1)))</formula>
    </cfRule>
  </conditionalFormatting>
  <conditionalFormatting sqref="IH6:IH12">
    <cfRule type="containsText" dxfId="118" priority="38" operator="containsText" text="f">
      <formula>NOT(ISERROR(SEARCH("f",IH6)))</formula>
    </cfRule>
  </conditionalFormatting>
  <conditionalFormatting sqref="IC6:IC12">
    <cfRule type="containsText" dxfId="117" priority="37" operator="containsText" text="f">
      <formula>NOT(ISERROR(SEARCH("f",IC6)))</formula>
    </cfRule>
  </conditionalFormatting>
  <conditionalFormatting sqref="IC4:IC5">
    <cfRule type="containsText" dxfId="116" priority="31" operator="containsText" text="f">
      <formula>NOT(ISERROR(SEARCH("f",IC4)))</formula>
    </cfRule>
  </conditionalFormatting>
  <conditionalFormatting sqref="IC3">
    <cfRule type="containsText" dxfId="115" priority="30" operator="containsText" text="fa">
      <formula>NOT(ISERROR(SEARCH("fa",IC3)))</formula>
    </cfRule>
  </conditionalFormatting>
  <conditionalFormatting sqref="IG3:IG5">
    <cfRule type="containsText" dxfId="114" priority="29" operator="containsText" text="fa">
      <formula>NOT(ISERROR(SEARCH("fa",IG3)))</formula>
    </cfRule>
  </conditionalFormatting>
  <conditionalFormatting sqref="IG3">
    <cfRule type="containsText" dxfId="113" priority="28" operator="containsText" text="ch">
      <formula>NOT(ISERROR(SEARCH("ch",IG3)))</formula>
    </cfRule>
  </conditionalFormatting>
  <conditionalFormatting sqref="IG3">
    <cfRule type="containsText" dxfId="112" priority="27" operator="containsText" text="f">
      <formula>NOT(ISERROR(SEARCH("f",IG3)))</formula>
    </cfRule>
  </conditionalFormatting>
  <conditionalFormatting sqref="ID9:ID10 IF9:IF10">
    <cfRule type="containsText" dxfId="111" priority="26" operator="containsText" text="f">
      <formula>NOT(ISERROR(SEARCH("f",ID9)))</formula>
    </cfRule>
  </conditionalFormatting>
  <conditionalFormatting sqref="IH13 IC13">
    <cfRule type="containsText" dxfId="110" priority="25" operator="containsText" text="f">
      <formula>NOT(ISERROR(SEARCH("f",IC13)))</formula>
    </cfRule>
  </conditionalFormatting>
  <conditionalFormatting sqref="ID11:ID14 IF11:IF14">
    <cfRule type="containsText" dxfId="109" priority="24" operator="containsText" text="f">
      <formula>NOT(ISERROR(SEARCH("f",ID11)))</formula>
    </cfRule>
  </conditionalFormatting>
  <conditionalFormatting sqref="II4">
    <cfRule type="cellIs" dxfId="108" priority="21" operator="lessThan">
      <formula>1</formula>
    </cfRule>
  </conditionalFormatting>
  <conditionalFormatting sqref="II4">
    <cfRule type="cellIs" dxfId="107" priority="19" operator="equal">
      <formula>0</formula>
    </cfRule>
    <cfRule type="cellIs" dxfId="106" priority="20" operator="greaterThan">
      <formula>1</formula>
    </cfRule>
  </conditionalFormatting>
  <conditionalFormatting sqref="II4">
    <cfRule type="containsText" dxfId="105" priority="18" operator="containsText" text="Fa">
      <formula>NOT(ISERROR(SEARCH("Fa",II4)))</formula>
    </cfRule>
    <cfRule type="containsText" dxfId="104" priority="22" operator="containsText" text="f">
      <formula>NOT(ISERROR(SEARCH("f",II4)))</formula>
    </cfRule>
  </conditionalFormatting>
  <conditionalFormatting sqref="II5">
    <cfRule type="cellIs" dxfId="103" priority="14" operator="lessThan">
      <formula>1</formula>
    </cfRule>
    <cfRule type="cellIs" dxfId="102" priority="15" operator="greaterThan">
      <formula>0</formula>
    </cfRule>
  </conditionalFormatting>
  <conditionalFormatting sqref="IJ6:IJ13">
    <cfRule type="cellIs" dxfId="101" priority="12" operator="lessThan">
      <formula>1</formula>
    </cfRule>
    <cfRule type="cellIs" dxfId="100" priority="13" operator="greaterThan">
      <formula>0</formula>
    </cfRule>
  </conditionalFormatting>
  <conditionalFormatting sqref="II6">
    <cfRule type="expression" dxfId="99" priority="11">
      <formula>$EA$2&gt;1</formula>
    </cfRule>
  </conditionalFormatting>
  <conditionalFormatting sqref="ID8">
    <cfRule type="containsText" dxfId="98" priority="6" operator="containsText" text="game o">
      <formula>NOT(ISERROR(SEARCH("game o",ID8)))</formula>
    </cfRule>
    <cfRule type="containsText" dxfId="97" priority="7" operator="containsText" text="g">
      <formula>NOT(ISERROR(SEARCH("g",ID8)))</formula>
    </cfRule>
    <cfRule type="containsText" dxfId="96" priority="8" operator="containsText" text="Game Over">
      <formula>NOT(ISERROR(SEARCH("Game Over",ID8)))</formula>
    </cfRule>
    <cfRule type="containsText" dxfId="95" priority="9" operator="containsText" text="f">
      <formula>NOT(ISERROR(SEARCH("f",ID8)))</formula>
    </cfRule>
  </conditionalFormatting>
  <conditionalFormatting sqref="IB5 IH5">
    <cfRule type="containsText" dxfId="94" priority="5" operator="containsText" text="f">
      <formula>NOT(ISERROR(SEARCH("f",IB5)))</formula>
    </cfRule>
  </conditionalFormatting>
  <conditionalFormatting sqref="IB4">
    <cfRule type="containsText" dxfId="93" priority="4" operator="containsText" text="6er da">
      <formula>NOT(ISERROR(SEARCH("6er da",IB4)))</formula>
    </cfRule>
  </conditionalFormatting>
  <conditionalFormatting sqref="IH4">
    <cfRule type="containsText" dxfId="92" priority="3" operator="containsText" text="6er da">
      <formula>NOT(ISERROR(SEARCH("6er da",IH4)))</formula>
    </cfRule>
  </conditionalFormatting>
  <conditionalFormatting sqref="IB3">
    <cfRule type="containsText" dxfId="91" priority="2" operator="containsText" text="fa">
      <formula>NOT(ISERROR(SEARCH("fa",IB3)))</formula>
    </cfRule>
  </conditionalFormatting>
  <conditionalFormatting sqref="IG2">
    <cfRule type="containsText" dxfId="90" priority="1" operator="containsText" text="fa">
      <formula>NOT(ISERROR(SEARCH("fa",IG2)))</formula>
    </cfRule>
  </conditionalFormatting>
  <hyperlinks>
    <hyperlink ref="E15:F15" r:id="rId1" display="X"/>
    <hyperlink ref="IO12:IP12" r:id="rId2" display="X"/>
  </hyperlinks>
  <pageMargins left="0.7" right="0.7" top="0.78740157499999996" bottom="0.78740157499999996" header="0.3" footer="0.3"/>
  <pageSetup paperSize="9" orientation="portrait" r:id="rId3"/>
  <drawing r:id="rId4"/>
  <legacyDrawing r:id="rId5"/>
  <controls>
    <mc:AlternateContent xmlns:mc="http://schemas.openxmlformats.org/markup-compatibility/2006">
      <mc:Choice Requires="x14">
        <control shapeId="2049" r:id="rId6" name="SpinButton1">
          <controlPr defaultSize="0" autoLine="0" r:id="rId7">
            <anchor moveWithCells="1">
              <from>
                <xdr:col>250</xdr:col>
                <xdr:colOff>47625</xdr:colOff>
                <xdr:row>0</xdr:row>
                <xdr:rowOff>76200</xdr:rowOff>
              </from>
              <to>
                <xdr:col>252</xdr:col>
                <xdr:colOff>76200</xdr:colOff>
                <xdr:row>1</xdr:row>
                <xdr:rowOff>0</xdr:rowOff>
              </to>
            </anchor>
          </controlPr>
        </control>
      </mc:Choice>
      <mc:Fallback>
        <control shapeId="2049" r:id="rId6" name="Spin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4"/>
  <dimension ref="A1:CD152"/>
  <sheetViews>
    <sheetView zoomScaleNormal="100" workbookViewId="0">
      <pane xSplit="10" ySplit="3" topLeftCell="K4" activePane="bottomRight" state="frozen"/>
      <selection activeCell="B2" sqref="B2"/>
      <selection pane="topRight" activeCell="B2" sqref="B2"/>
      <selection pane="bottomLeft" activeCell="B2" sqref="B2"/>
      <selection pane="bottomRight" activeCell="K6" sqref="K6"/>
    </sheetView>
  </sheetViews>
  <sheetFormatPr baseColWidth="10" defaultRowHeight="14.25"/>
  <cols>
    <col min="1" max="9" width="5.375" customWidth="1"/>
    <col min="11" max="12" width="5.375" customWidth="1"/>
    <col min="13" max="13" width="5.25" customWidth="1"/>
    <col min="14" max="34" width="5.375" customWidth="1"/>
    <col min="35" max="35" width="5.875" customWidth="1"/>
    <col min="36" max="37" width="5" customWidth="1"/>
    <col min="38" max="38" width="5.5" customWidth="1"/>
    <col min="39" max="40" width="5" customWidth="1"/>
    <col min="41" max="41" width="5.75" customWidth="1"/>
    <col min="42" max="43" width="5" customWidth="1"/>
    <col min="44" max="44" width="5.375" customWidth="1"/>
    <col min="45" max="46" width="5" customWidth="1"/>
    <col min="47" max="70" width="6.125" customWidth="1"/>
  </cols>
  <sheetData>
    <row r="1" spans="1:82" ht="53.25" customHeight="1" thickTop="1" thickBot="1">
      <c r="A1" s="440">
        <f>J2</f>
        <v>301</v>
      </c>
      <c r="B1" s="440"/>
      <c r="C1" s="62" t="s">
        <v>177</v>
      </c>
      <c r="D1" s="441" t="s">
        <v>315</v>
      </c>
      <c r="E1" s="441"/>
      <c r="F1" s="2">
        <v>20</v>
      </c>
      <c r="G1" s="62">
        <v>1</v>
      </c>
      <c r="H1" s="2"/>
      <c r="I1" s="2"/>
      <c r="K1" s="385" t="str">
        <f>IF(ISERROR(VLOOKUP(K6,'Checkouttabelle 2'!$A$1:$B$171,1,0)),"",VLOOKUP(K6,'Checkouttabelle 2'!$A$1:$B$171,2,0))</f>
        <v/>
      </c>
      <c r="L1" s="385"/>
      <c r="M1" s="385"/>
      <c r="N1" s="385" t="str">
        <f>IF(ISERROR(VLOOKUP(N6,'Checkouttabelle 2'!$A$1:$B$171,1,0)),"",VLOOKUP(N6,'Checkouttabelle 2'!$A$1:$B$171,2,0))</f>
        <v/>
      </c>
      <c r="O1" s="385"/>
      <c r="P1" s="385"/>
      <c r="Q1" s="385" t="str">
        <f>IF(ISERROR(VLOOKUP(Q6,'Checkouttabelle 2'!$A$1:$B$171,1,0)),"",VLOOKUP(Q6,'Checkouttabelle 2'!$A$1:$B$171,2,0))</f>
        <v/>
      </c>
      <c r="R1" s="385"/>
      <c r="S1" s="385"/>
      <c r="T1" s="385" t="str">
        <f>IF(ISERROR(VLOOKUP(T6,'Checkouttabelle 2'!$A$1:$B$171,1,0)),"",VLOOKUP(T6,'Checkouttabelle 2'!$A$1:$B$171,2,0))</f>
        <v/>
      </c>
      <c r="U1" s="385"/>
      <c r="V1" s="385"/>
      <c r="W1" s="385" t="str">
        <f>IF(ISERROR(VLOOKUP(W6,'Checkouttabelle 2'!$A$1:$B$171,1,0)),"",VLOOKUP(W6,'Checkouttabelle 2'!$A$1:$B$171,2,0))</f>
        <v/>
      </c>
      <c r="X1" s="385"/>
      <c r="Y1" s="385"/>
      <c r="Z1" s="385" t="str">
        <f>IF(ISERROR(VLOOKUP(Z6,'Checkouttabelle 2'!$A$1:$B$171,1,0)),"",VLOOKUP(Z6,'Checkouttabelle 2'!$A$1:$B$171,2,0))</f>
        <v/>
      </c>
      <c r="AA1" s="385"/>
      <c r="AB1" s="385"/>
      <c r="AC1" s="385" t="str">
        <f>IF(ISERROR(VLOOKUP(AC6,'Checkouttabelle 2'!$A$1:$B$171,1,0)),"",VLOOKUP(AC6,'Checkouttabelle 2'!$A$1:$B$171,2,0))</f>
        <v/>
      </c>
      <c r="AD1" s="385"/>
      <c r="AE1" s="385"/>
      <c r="AF1" s="385" t="str">
        <f>IF(ISERROR(VLOOKUP(AF6,'Checkouttabelle 2'!$A$1:$B$171,1,0)),"",VLOOKUP(AF6,'Checkouttabelle 2'!$A$1:$B$171,2,0))</f>
        <v/>
      </c>
      <c r="AG1" s="385"/>
      <c r="AH1" s="385"/>
      <c r="AI1" s="385" t="str">
        <f>IF(ISERROR(VLOOKUP(AI6,'Checkouttabelle 2'!$A$1:$B$171,1,0)),"",VLOOKUP(AI6,'Checkouttabelle 2'!$A$1:$B$171,2,0))</f>
        <v/>
      </c>
      <c r="AJ1" s="385"/>
      <c r="AK1" s="385"/>
      <c r="AL1" s="385" t="str">
        <f>IF(ISERROR(VLOOKUP(AL6,'Checkouttabelle 2'!$A$1:$B$171,1,0)),"",VLOOKUP(AL6,'Checkouttabelle 2'!$A$1:$B$171,2,0))</f>
        <v/>
      </c>
      <c r="AM1" s="385"/>
      <c r="AN1" s="385"/>
      <c r="AO1" s="385" t="str">
        <f>IF(ISERROR(VLOOKUP(AO6,'Checkouttabelle 2'!$A$1:$B$171,1,0)),"",VLOOKUP(AO6,'Checkouttabelle 2'!$A$1:$B$171,2,0))</f>
        <v/>
      </c>
      <c r="AP1" s="385"/>
      <c r="AQ1" s="385"/>
      <c r="AR1" s="385" t="str">
        <f>IF(ISERROR(VLOOKUP(AR6,'Checkouttabelle 2'!$A$1:$B$171,1,0)),"",VLOOKUP(AR6,'Checkouttabelle 2'!$A$1:$B$171,2,0))</f>
        <v/>
      </c>
      <c r="AS1" s="385"/>
      <c r="AT1" s="385"/>
      <c r="AU1" s="385" t="str">
        <f>IF(ISERROR(VLOOKUP(AU6,'Checkouttabelle 2'!$A$1:$B$171,1,0)),"",VLOOKUP(AU6,'Checkouttabelle 2'!$A$1:$B$171,2,0))</f>
        <v/>
      </c>
      <c r="AV1" s="385"/>
      <c r="AW1" s="385"/>
      <c r="AX1" s="385" t="str">
        <f>IF(ISERROR(VLOOKUP(AX6,'Checkouttabelle 2'!$A$1:$B$171,1,0)),"",VLOOKUP(AX6,'Checkouttabelle 2'!$A$1:$B$171,2,0))</f>
        <v/>
      </c>
      <c r="AY1" s="385"/>
      <c r="AZ1" s="385"/>
      <c r="BA1" s="385" t="str">
        <f>IF(ISERROR(VLOOKUP(BA6,'Checkouttabelle 2'!$A$1:$B$171,1,0)),"",VLOOKUP(BA6,'Checkouttabelle 2'!$A$1:$B$171,2,0))</f>
        <v/>
      </c>
      <c r="BB1" s="385"/>
      <c r="BC1" s="385"/>
      <c r="BD1" s="385" t="str">
        <f>IF(ISERROR(VLOOKUP(BD6,'Checkouttabelle 2'!$A$1:$B$171,1,0)),"",VLOOKUP(BD6,'Checkouttabelle 2'!$A$1:$B$171,2,0))</f>
        <v/>
      </c>
      <c r="BE1" s="385"/>
      <c r="BF1" s="385"/>
      <c r="BG1" s="385" t="str">
        <f>IF(ISERROR(VLOOKUP(BG6,'Checkouttabelle 2'!$A$1:$B$171,1,0)),"",VLOOKUP(BG6,'Checkouttabelle 2'!$A$1:$B$171,2,0))</f>
        <v/>
      </c>
      <c r="BH1" s="385"/>
      <c r="BI1" s="385"/>
      <c r="BJ1" s="385" t="str">
        <f>IF(ISERROR(VLOOKUP(BJ6,'Checkouttabelle 2'!$A$1:$B$171,1,0)),"",VLOOKUP(BJ6,'Checkouttabelle 2'!$A$1:$B$171,2,0))</f>
        <v/>
      </c>
      <c r="BK1" s="385"/>
      <c r="BL1" s="385"/>
      <c r="BM1" s="385" t="str">
        <f>IF(ISERROR(VLOOKUP(BM6,'Checkouttabelle 2'!$A$1:$B$171,1,0)),"",VLOOKUP(BM6,'Checkouttabelle 2'!$A$1:$B$171,2,0))</f>
        <v/>
      </c>
      <c r="BN1" s="385"/>
      <c r="BO1" s="385"/>
      <c r="BP1" s="385" t="str">
        <f>IF(ISERROR(VLOOKUP(BP6,'Checkouttabelle 2'!$A$1:$B$171,1,0)),"",VLOOKUP(BP6,'Checkouttabelle 2'!$A$1:$B$171,2,0))</f>
        <v/>
      </c>
      <c r="BQ1" s="385"/>
      <c r="BR1" s="385"/>
    </row>
    <row r="2" spans="1:82" ht="52.5" customHeight="1" thickTop="1" thickBot="1">
      <c r="G2" s="61" t="s">
        <v>317</v>
      </c>
      <c r="H2" s="397" t="s">
        <v>316</v>
      </c>
      <c r="I2" s="397"/>
      <c r="J2" s="56">
        <v>301</v>
      </c>
      <c r="K2" s="442" t="s">
        <v>293</v>
      </c>
      <c r="L2" s="442"/>
      <c r="M2" s="442"/>
      <c r="N2" s="442" t="s">
        <v>294</v>
      </c>
      <c r="O2" s="442"/>
      <c r="P2" s="442"/>
      <c r="Q2" s="442" t="s">
        <v>295</v>
      </c>
      <c r="R2" s="442"/>
      <c r="S2" s="442"/>
      <c r="T2" s="442" t="s">
        <v>296</v>
      </c>
      <c r="U2" s="442"/>
      <c r="V2" s="442"/>
      <c r="W2" s="442" t="s">
        <v>297</v>
      </c>
      <c r="X2" s="442"/>
      <c r="Y2" s="442"/>
      <c r="Z2" s="442" t="s">
        <v>298</v>
      </c>
      <c r="AA2" s="442"/>
      <c r="AB2" s="442"/>
      <c r="AC2" s="442" t="s">
        <v>299</v>
      </c>
      <c r="AD2" s="442"/>
      <c r="AE2" s="442"/>
      <c r="AF2" s="442" t="s">
        <v>300</v>
      </c>
      <c r="AG2" s="442"/>
      <c r="AH2" s="442"/>
      <c r="AI2" s="442" t="s">
        <v>303</v>
      </c>
      <c r="AJ2" s="442"/>
      <c r="AK2" s="442"/>
      <c r="AL2" s="442" t="s">
        <v>304</v>
      </c>
      <c r="AM2" s="442"/>
      <c r="AN2" s="442"/>
      <c r="AO2" s="442" t="s">
        <v>305</v>
      </c>
      <c r="AP2" s="442"/>
      <c r="AQ2" s="442"/>
      <c r="AR2" s="442" t="s">
        <v>306</v>
      </c>
      <c r="AS2" s="442"/>
      <c r="AT2" s="442"/>
      <c r="AU2" s="442" t="s">
        <v>307</v>
      </c>
      <c r="AV2" s="442"/>
      <c r="AW2" s="442"/>
      <c r="AX2" s="442" t="s">
        <v>308</v>
      </c>
      <c r="AY2" s="442"/>
      <c r="AZ2" s="442"/>
      <c r="BA2" s="442" t="s">
        <v>309</v>
      </c>
      <c r="BB2" s="442"/>
      <c r="BC2" s="442"/>
      <c r="BD2" s="442" t="s">
        <v>310</v>
      </c>
      <c r="BE2" s="442"/>
      <c r="BF2" s="442"/>
      <c r="BG2" s="442" t="s">
        <v>311</v>
      </c>
      <c r="BH2" s="442"/>
      <c r="BI2" s="442"/>
      <c r="BJ2" s="442" t="s">
        <v>312</v>
      </c>
      <c r="BK2" s="442"/>
      <c r="BL2" s="442"/>
      <c r="BM2" s="442" t="s">
        <v>313</v>
      </c>
      <c r="BN2" s="442"/>
      <c r="BO2" s="442"/>
      <c r="BP2" s="442" t="s">
        <v>314</v>
      </c>
      <c r="BQ2" s="442"/>
      <c r="BR2" s="442"/>
    </row>
    <row r="3" spans="1:82" ht="36.75" customHeight="1" thickTop="1" thickBot="1">
      <c r="A3" s="18" t="str">
        <f>IFERROR(IF(G1=1,K3,IF(G1=2,N3,IF(G1=3,Q3,IF(G1=4,T3,IF(G1=5,W3,IF(G1=6,Z3,IF(G1=7,AC3,IF(G1=8,AF3,IF(G1=9,AI3,IF(G1=10,AL3,IF(G1=11,AO3,IF(G1=12,AR3,IF(G1=13,AU3,IF(G1=14,AX3,IF(G1=15,BA3,IF(G1=16,BD3,IF(G1=17,BG3,IF(G1=18,BJ3,IF(G1=19,BM3,IF(G1=20,BP3)))))))))))))))))))),"")&amp;" ist"&amp;" am"&amp;" Wurf"</f>
        <v>Thomas ist am Wurf</v>
      </c>
      <c r="B3" s="18"/>
      <c r="C3" s="18"/>
      <c r="D3" s="18"/>
      <c r="E3" s="18"/>
      <c r="F3" s="18"/>
      <c r="G3" s="18"/>
      <c r="H3" s="18"/>
      <c r="I3" s="18"/>
      <c r="J3" s="57" t="s">
        <v>318</v>
      </c>
      <c r="K3" s="387" t="s">
        <v>179</v>
      </c>
      <c r="L3" s="387"/>
      <c r="M3" s="387"/>
      <c r="N3" s="387" t="s">
        <v>180</v>
      </c>
      <c r="O3" s="387"/>
      <c r="P3" s="387"/>
      <c r="Q3" s="387">
        <v>3</v>
      </c>
      <c r="R3" s="387"/>
      <c r="S3" s="387"/>
      <c r="T3" s="387">
        <v>4</v>
      </c>
      <c r="U3" s="387"/>
      <c r="V3" s="387"/>
      <c r="W3" s="387">
        <v>5</v>
      </c>
      <c r="X3" s="387"/>
      <c r="Y3" s="387"/>
      <c r="Z3" s="387">
        <v>6</v>
      </c>
      <c r="AA3" s="387"/>
      <c r="AB3" s="387"/>
      <c r="AC3" s="387">
        <v>7</v>
      </c>
      <c r="AD3" s="387"/>
      <c r="AE3" s="387"/>
      <c r="AF3" s="387">
        <v>8</v>
      </c>
      <c r="AG3" s="387"/>
      <c r="AH3" s="387"/>
      <c r="AI3" s="387">
        <v>9</v>
      </c>
      <c r="AJ3" s="387"/>
      <c r="AK3" s="387"/>
      <c r="AL3" s="387">
        <v>10</v>
      </c>
      <c r="AM3" s="387"/>
      <c r="AN3" s="387"/>
      <c r="AO3" s="387">
        <v>11</v>
      </c>
      <c r="AP3" s="387"/>
      <c r="AQ3" s="387"/>
      <c r="AR3" s="387">
        <v>12</v>
      </c>
      <c r="AS3" s="387"/>
      <c r="AT3" s="387"/>
      <c r="AU3" s="387">
        <v>13</v>
      </c>
      <c r="AV3" s="387"/>
      <c r="AW3" s="387"/>
      <c r="AX3" s="387">
        <v>14</v>
      </c>
      <c r="AY3" s="387"/>
      <c r="AZ3" s="387"/>
      <c r="BA3" s="387">
        <v>15</v>
      </c>
      <c r="BB3" s="387"/>
      <c r="BC3" s="387"/>
      <c r="BD3" s="387">
        <v>16</v>
      </c>
      <c r="BE3" s="387"/>
      <c r="BF3" s="387"/>
      <c r="BG3" s="387">
        <v>17</v>
      </c>
      <c r="BH3" s="387"/>
      <c r="BI3" s="387"/>
      <c r="BJ3" s="387">
        <v>18</v>
      </c>
      <c r="BK3" s="387"/>
      <c r="BL3" s="387"/>
      <c r="BM3" s="387">
        <v>19</v>
      </c>
      <c r="BN3" s="387"/>
      <c r="BO3" s="387"/>
      <c r="BP3" s="387">
        <v>20</v>
      </c>
      <c r="BQ3" s="387"/>
      <c r="BR3" s="387"/>
    </row>
    <row r="4" spans="1:82" ht="20.25" customHeight="1" thickTop="1" thickBot="1">
      <c r="A4" s="47" t="s">
        <v>0</v>
      </c>
      <c r="B4" s="48" t="s">
        <v>1</v>
      </c>
      <c r="C4" s="49" t="s">
        <v>2</v>
      </c>
      <c r="D4" s="47" t="s">
        <v>0</v>
      </c>
      <c r="E4" s="48" t="s">
        <v>1</v>
      </c>
      <c r="F4" s="49" t="s">
        <v>2</v>
      </c>
      <c r="J4" s="62"/>
      <c r="K4" s="15">
        <f>$A$1</f>
        <v>301</v>
      </c>
      <c r="L4" s="15"/>
      <c r="M4" s="383">
        <f>IFERROR(K5/L5*3,"")</f>
        <v>171</v>
      </c>
      <c r="N4" s="15">
        <f>$A$1</f>
        <v>301</v>
      </c>
      <c r="O4" s="15"/>
      <c r="P4" s="383" t="str">
        <f>IFERROR(N5/O5*3,"")</f>
        <v/>
      </c>
      <c r="Q4" s="15">
        <f>$A$1</f>
        <v>301</v>
      </c>
      <c r="R4" s="15"/>
      <c r="S4" s="383" t="str">
        <f>IFERROR(Q5/R5*3,"")</f>
        <v/>
      </c>
      <c r="T4" s="15">
        <f>$A$1</f>
        <v>301</v>
      </c>
      <c r="U4" s="15"/>
      <c r="V4" s="383" t="str">
        <f>IFERROR(T5/U5*3,"")</f>
        <v/>
      </c>
      <c r="W4" s="15">
        <f>$A$1</f>
        <v>301</v>
      </c>
      <c r="X4" s="15"/>
      <c r="Y4" s="383" t="str">
        <f>IFERROR(W5/X5*3,"")</f>
        <v/>
      </c>
      <c r="Z4" s="15">
        <f>$A$1</f>
        <v>301</v>
      </c>
      <c r="AA4" s="15"/>
      <c r="AB4" s="383" t="str">
        <f>IFERROR(Z5/AA5*3,"")</f>
        <v/>
      </c>
      <c r="AC4" s="15">
        <f>$A$1</f>
        <v>301</v>
      </c>
      <c r="AD4" s="15"/>
      <c r="AE4" s="383" t="str">
        <f>IFERROR(AC5/AD5*3,"")</f>
        <v/>
      </c>
      <c r="AF4" s="15">
        <f>$A$1</f>
        <v>301</v>
      </c>
      <c r="AG4" s="15"/>
      <c r="AH4" s="383" t="str">
        <f>IFERROR(AF5/AG5*3,"")</f>
        <v/>
      </c>
      <c r="AI4" s="15">
        <f>$A$1</f>
        <v>301</v>
      </c>
      <c r="AJ4" s="15"/>
      <c r="AK4" s="383" t="str">
        <f>IFERROR(AI5/AJ5*3,"")</f>
        <v/>
      </c>
      <c r="AL4" s="15">
        <f>$A$1</f>
        <v>301</v>
      </c>
      <c r="AM4" s="15"/>
      <c r="AN4" s="383" t="str">
        <f>IFERROR(AL5/AM5*3,"")</f>
        <v/>
      </c>
      <c r="AO4" s="15">
        <f>$A$1</f>
        <v>301</v>
      </c>
      <c r="AP4" s="15"/>
      <c r="AQ4" s="383" t="str">
        <f>IFERROR(AO5/AP5*3,"")</f>
        <v/>
      </c>
      <c r="AR4" s="15">
        <f>$A$1</f>
        <v>301</v>
      </c>
      <c r="AS4" s="15"/>
      <c r="AT4" s="383" t="str">
        <f>IFERROR(AR5/AS5*3,"")</f>
        <v/>
      </c>
      <c r="AU4" s="15">
        <f>$A$1</f>
        <v>301</v>
      </c>
      <c r="AV4" s="15"/>
      <c r="AW4" s="383" t="str">
        <f>IFERROR(AU5/AV5*3,"")</f>
        <v/>
      </c>
      <c r="AX4" s="15">
        <f>$A$1</f>
        <v>301</v>
      </c>
      <c r="AY4" s="15"/>
      <c r="AZ4" s="383" t="str">
        <f>IFERROR(AX5/AY5*3,"")</f>
        <v/>
      </c>
      <c r="BA4" s="15">
        <f>$A$1</f>
        <v>301</v>
      </c>
      <c r="BB4" s="15"/>
      <c r="BC4" s="383" t="str">
        <f>IFERROR(BA5/BB5*3,"")</f>
        <v/>
      </c>
      <c r="BD4" s="15">
        <f>$A$1</f>
        <v>301</v>
      </c>
      <c r="BE4" s="15"/>
      <c r="BF4" s="383" t="str">
        <f>IFERROR(BD5/BE5*3,"")</f>
        <v/>
      </c>
      <c r="BG4" s="15">
        <f>$A$1</f>
        <v>301</v>
      </c>
      <c r="BH4" s="15"/>
      <c r="BI4" s="383" t="str">
        <f>IFERROR(BG5/BH5*3,"")</f>
        <v/>
      </c>
      <c r="BJ4" s="15">
        <f>$A$1</f>
        <v>301</v>
      </c>
      <c r="BK4" s="15"/>
      <c r="BL4" s="383" t="str">
        <f>IFERROR(BJ5/BK5*3,"")</f>
        <v/>
      </c>
      <c r="BM4" s="15">
        <f>$A$1</f>
        <v>301</v>
      </c>
      <c r="BN4" s="15"/>
      <c r="BO4" s="383" t="str">
        <f>IFERROR(BM5/BN5*3,"")</f>
        <v/>
      </c>
      <c r="BP4" s="15">
        <f>$A$1</f>
        <v>301</v>
      </c>
      <c r="BQ4" s="15"/>
      <c r="BR4" s="383" t="str">
        <f>IFERROR(BP5/BQ5*3,"")</f>
        <v/>
      </c>
    </row>
    <row r="5" spans="1:82" ht="33" thickTop="1" thickBot="1">
      <c r="A5" s="47">
        <v>1</v>
      </c>
      <c r="B5" s="59">
        <v>2</v>
      </c>
      <c r="C5" s="59">
        <v>3</v>
      </c>
      <c r="D5" s="47">
        <v>11</v>
      </c>
      <c r="E5" s="59">
        <v>22</v>
      </c>
      <c r="F5" s="59">
        <v>33</v>
      </c>
      <c r="J5" s="62"/>
      <c r="K5" s="16">
        <f>SUM(K19:M37)</f>
        <v>57</v>
      </c>
      <c r="L5" s="17">
        <f>K128</f>
        <v>1</v>
      </c>
      <c r="M5" s="383"/>
      <c r="N5" s="16">
        <f>SUM(N19:P37)</f>
        <v>0</v>
      </c>
      <c r="O5" s="17">
        <f>N128</f>
        <v>0</v>
      </c>
      <c r="P5" s="383"/>
      <c r="Q5" s="16">
        <f>SUM(Q19:S37)</f>
        <v>0</v>
      </c>
      <c r="R5" s="17">
        <f>Q128</f>
        <v>0</v>
      </c>
      <c r="S5" s="383"/>
      <c r="T5" s="16">
        <f>SUM(T19:V37)</f>
        <v>0</v>
      </c>
      <c r="U5" s="17">
        <f>T128</f>
        <v>0</v>
      </c>
      <c r="V5" s="383"/>
      <c r="W5" s="16">
        <f>SUM(W19:Y37)</f>
        <v>0</v>
      </c>
      <c r="X5" s="17">
        <f>W128</f>
        <v>0</v>
      </c>
      <c r="Y5" s="383"/>
      <c r="Z5" s="16">
        <f>SUM(Z19:AB37)</f>
        <v>0</v>
      </c>
      <c r="AA5" s="17">
        <f>Z128</f>
        <v>0</v>
      </c>
      <c r="AB5" s="383"/>
      <c r="AC5" s="16">
        <f>SUM(AC19:AE37)</f>
        <v>0</v>
      </c>
      <c r="AD5" s="17">
        <f>AC128</f>
        <v>0</v>
      </c>
      <c r="AE5" s="383"/>
      <c r="AF5" s="16">
        <f>SUM(AF19:AH37)</f>
        <v>0</v>
      </c>
      <c r="AG5" s="17">
        <f>AF128</f>
        <v>0</v>
      </c>
      <c r="AH5" s="383"/>
      <c r="AI5" s="16">
        <f>SUM(AI19:AK37)</f>
        <v>0</v>
      </c>
      <c r="AJ5" s="17">
        <f>AI128</f>
        <v>0</v>
      </c>
      <c r="AK5" s="383"/>
      <c r="AL5" s="16">
        <f>SUM(AL19:AN37)</f>
        <v>0</v>
      </c>
      <c r="AM5" s="17">
        <f>AL128</f>
        <v>0</v>
      </c>
      <c r="AN5" s="383"/>
      <c r="AO5" s="16">
        <f>SUM(AO19:AQ37)</f>
        <v>0</v>
      </c>
      <c r="AP5" s="17">
        <f>AO128</f>
        <v>0</v>
      </c>
      <c r="AQ5" s="383"/>
      <c r="AR5" s="16">
        <f>SUM(AR19:AT37)</f>
        <v>0</v>
      </c>
      <c r="AS5" s="17">
        <f>AR128</f>
        <v>0</v>
      </c>
      <c r="AT5" s="383"/>
      <c r="AU5" s="16">
        <f>SUM(AU19:AW37)</f>
        <v>0</v>
      </c>
      <c r="AV5" s="17">
        <f>AU128</f>
        <v>0</v>
      </c>
      <c r="AW5" s="383"/>
      <c r="AX5" s="16">
        <f>SUM(AX19:AZ37)</f>
        <v>0</v>
      </c>
      <c r="AY5" s="17">
        <f>AX128</f>
        <v>0</v>
      </c>
      <c r="AZ5" s="383"/>
      <c r="BA5" s="16">
        <f>SUM(BA19:BC37)</f>
        <v>0</v>
      </c>
      <c r="BB5" s="17">
        <f>BA128</f>
        <v>0</v>
      </c>
      <c r="BC5" s="383"/>
      <c r="BD5" s="16">
        <f>SUM(BD19:BF37)</f>
        <v>0</v>
      </c>
      <c r="BE5" s="17">
        <f>BD128</f>
        <v>0</v>
      </c>
      <c r="BF5" s="383"/>
      <c r="BG5" s="16">
        <f>SUM(BG19:BI37)</f>
        <v>0</v>
      </c>
      <c r="BH5" s="17">
        <f>BG128</f>
        <v>0</v>
      </c>
      <c r="BI5" s="383"/>
      <c r="BJ5" s="16">
        <f>SUM(BJ19:BL37)</f>
        <v>0</v>
      </c>
      <c r="BK5" s="17">
        <f>BJ128</f>
        <v>0</v>
      </c>
      <c r="BL5" s="383"/>
      <c r="BM5" s="16">
        <f>SUM(BM19:BO37)</f>
        <v>0</v>
      </c>
      <c r="BN5" s="17">
        <f>BM128</f>
        <v>0</v>
      </c>
      <c r="BO5" s="383"/>
      <c r="BP5" s="16">
        <f>SUM(BP19:BR37)</f>
        <v>0</v>
      </c>
      <c r="BQ5" s="17">
        <f>BP128</f>
        <v>0</v>
      </c>
      <c r="BR5" s="383"/>
    </row>
    <row r="6" spans="1:82" ht="27.75" customHeight="1" thickTop="1" thickBot="1">
      <c r="A6" s="50">
        <v>2</v>
      </c>
      <c r="B6" s="60">
        <v>4</v>
      </c>
      <c r="C6" s="60">
        <v>6</v>
      </c>
      <c r="D6" s="50">
        <v>12</v>
      </c>
      <c r="E6" s="60">
        <v>24</v>
      </c>
      <c r="F6" s="60">
        <v>36</v>
      </c>
      <c r="J6" s="62"/>
      <c r="K6" s="16">
        <f>K4-K5</f>
        <v>244</v>
      </c>
      <c r="L6" s="15"/>
      <c r="M6" s="383"/>
      <c r="N6" s="16">
        <f>N4-N5</f>
        <v>301</v>
      </c>
      <c r="O6" s="15"/>
      <c r="P6" s="383"/>
      <c r="Q6" s="16">
        <f>Q4-Q5</f>
        <v>301</v>
      </c>
      <c r="R6" s="15"/>
      <c r="S6" s="383"/>
      <c r="T6" s="16">
        <f>T4-T5</f>
        <v>301</v>
      </c>
      <c r="U6" s="15"/>
      <c r="V6" s="383"/>
      <c r="W6" s="16">
        <f>W4-W5</f>
        <v>301</v>
      </c>
      <c r="X6" s="15"/>
      <c r="Y6" s="383"/>
      <c r="Z6" s="16">
        <f>Z4-Z5</f>
        <v>301</v>
      </c>
      <c r="AA6" s="15"/>
      <c r="AB6" s="383"/>
      <c r="AC6" s="16">
        <f>AC4-AC5</f>
        <v>301</v>
      </c>
      <c r="AD6" s="15"/>
      <c r="AE6" s="383"/>
      <c r="AF6" s="16">
        <f>AF4-AF5</f>
        <v>301</v>
      </c>
      <c r="AG6" s="15"/>
      <c r="AH6" s="383"/>
      <c r="AI6" s="16">
        <f>AI4-AI5</f>
        <v>301</v>
      </c>
      <c r="AJ6" s="15"/>
      <c r="AK6" s="383"/>
      <c r="AL6" s="16">
        <f>AL4-AL5</f>
        <v>301</v>
      </c>
      <c r="AM6" s="15"/>
      <c r="AN6" s="383"/>
      <c r="AO6" s="16">
        <f>AO4-AO5</f>
        <v>301</v>
      </c>
      <c r="AP6" s="15"/>
      <c r="AQ6" s="383"/>
      <c r="AR6" s="16">
        <f>AR4-AR5</f>
        <v>301</v>
      </c>
      <c r="AS6" s="15"/>
      <c r="AT6" s="383"/>
      <c r="AU6" s="16">
        <f>AU4-AU5</f>
        <v>301</v>
      </c>
      <c r="AV6" s="15"/>
      <c r="AW6" s="383"/>
      <c r="AX6" s="16">
        <f>AX4-AX5</f>
        <v>301</v>
      </c>
      <c r="AY6" s="15"/>
      <c r="AZ6" s="383"/>
      <c r="BA6" s="16">
        <f>BA4-BA5</f>
        <v>301</v>
      </c>
      <c r="BB6" s="15"/>
      <c r="BC6" s="383"/>
      <c r="BD6" s="16">
        <f>BD4-BD5</f>
        <v>301</v>
      </c>
      <c r="BE6" s="15"/>
      <c r="BF6" s="383"/>
      <c r="BG6" s="16">
        <f>BG4-BG5</f>
        <v>301</v>
      </c>
      <c r="BH6" s="15"/>
      <c r="BI6" s="383"/>
      <c r="BJ6" s="16">
        <f>BJ4-BJ5</f>
        <v>301</v>
      </c>
      <c r="BK6" s="15"/>
      <c r="BL6" s="383"/>
      <c r="BM6" s="16">
        <f>BM4-BM5</f>
        <v>301</v>
      </c>
      <c r="BN6" s="15"/>
      <c r="BO6" s="383"/>
      <c r="BP6" s="16">
        <f>BP4-BP5</f>
        <v>301</v>
      </c>
      <c r="BQ6" s="15"/>
      <c r="BR6" s="383"/>
    </row>
    <row r="7" spans="1:82" ht="53.25" thickTop="1" thickBot="1">
      <c r="A7" s="50">
        <v>3</v>
      </c>
      <c r="B7" s="60">
        <v>6</v>
      </c>
      <c r="C7" s="60">
        <v>9</v>
      </c>
      <c r="D7" s="50">
        <v>13</v>
      </c>
      <c r="E7" s="60">
        <v>26</v>
      </c>
      <c r="F7" s="60">
        <v>39</v>
      </c>
      <c r="H7" s="443" t="s">
        <v>301</v>
      </c>
      <c r="I7" s="443"/>
      <c r="J7" s="62"/>
      <c r="K7" s="94" t="s">
        <v>339</v>
      </c>
      <c r="L7" s="94" t="s">
        <v>176</v>
      </c>
      <c r="M7" s="94" t="s">
        <v>340</v>
      </c>
      <c r="N7" s="94" t="s">
        <v>339</v>
      </c>
      <c r="O7" s="94" t="s">
        <v>176</v>
      </c>
      <c r="P7" s="94" t="s">
        <v>340</v>
      </c>
      <c r="Q7" s="94" t="s">
        <v>339</v>
      </c>
      <c r="R7" s="94" t="s">
        <v>176</v>
      </c>
      <c r="S7" s="94" t="s">
        <v>340</v>
      </c>
      <c r="T7" s="94" t="s">
        <v>339</v>
      </c>
      <c r="U7" s="94" t="s">
        <v>176</v>
      </c>
      <c r="V7" s="94" t="s">
        <v>340</v>
      </c>
      <c r="W7" s="94" t="s">
        <v>339</v>
      </c>
      <c r="X7" s="94" t="s">
        <v>176</v>
      </c>
      <c r="Y7" s="94" t="s">
        <v>340</v>
      </c>
      <c r="Z7" s="94" t="s">
        <v>339</v>
      </c>
      <c r="AA7" s="94" t="s">
        <v>176</v>
      </c>
      <c r="AB7" s="94" t="s">
        <v>340</v>
      </c>
      <c r="AC7" s="94" t="s">
        <v>339</v>
      </c>
      <c r="AD7" s="94" t="s">
        <v>176</v>
      </c>
      <c r="AE7" s="94" t="s">
        <v>340</v>
      </c>
      <c r="AF7" s="94" t="s">
        <v>339</v>
      </c>
      <c r="AG7" s="94" t="s">
        <v>176</v>
      </c>
      <c r="AH7" s="94" t="s">
        <v>340</v>
      </c>
      <c r="AI7" s="94" t="s">
        <v>339</v>
      </c>
      <c r="AJ7" s="94" t="s">
        <v>176</v>
      </c>
      <c r="AK7" s="94" t="s">
        <v>340</v>
      </c>
      <c r="AL7" s="94" t="s">
        <v>339</v>
      </c>
      <c r="AM7" s="94" t="s">
        <v>176</v>
      </c>
      <c r="AN7" s="94" t="s">
        <v>340</v>
      </c>
      <c r="AO7" s="94" t="s">
        <v>339</v>
      </c>
      <c r="AP7" s="94" t="s">
        <v>176</v>
      </c>
      <c r="AQ7" s="94" t="s">
        <v>340</v>
      </c>
      <c r="AR7" s="94" t="s">
        <v>339</v>
      </c>
      <c r="AS7" s="94" t="s">
        <v>176</v>
      </c>
      <c r="AT7" s="94" t="s">
        <v>340</v>
      </c>
      <c r="AU7" s="94" t="s">
        <v>339</v>
      </c>
      <c r="AV7" s="94" t="s">
        <v>176</v>
      </c>
      <c r="AW7" s="94" t="s">
        <v>340</v>
      </c>
      <c r="AX7" s="94" t="s">
        <v>339</v>
      </c>
      <c r="AY7" s="94" t="s">
        <v>176</v>
      </c>
      <c r="AZ7" s="94" t="s">
        <v>340</v>
      </c>
      <c r="BA7" s="94" t="s">
        <v>339</v>
      </c>
      <c r="BB7" s="94" t="s">
        <v>176</v>
      </c>
      <c r="BC7" s="94" t="s">
        <v>340</v>
      </c>
      <c r="BD7" s="94" t="s">
        <v>339</v>
      </c>
      <c r="BE7" s="94" t="s">
        <v>176</v>
      </c>
      <c r="BF7" s="94" t="s">
        <v>340</v>
      </c>
      <c r="BG7" s="94" t="s">
        <v>339</v>
      </c>
      <c r="BH7" s="94" t="s">
        <v>176</v>
      </c>
      <c r="BI7" s="94" t="s">
        <v>340</v>
      </c>
      <c r="BJ7" s="94" t="s">
        <v>339</v>
      </c>
      <c r="BK7" s="94" t="s">
        <v>176</v>
      </c>
      <c r="BL7" s="94" t="s">
        <v>340</v>
      </c>
      <c r="BM7" s="94" t="s">
        <v>339</v>
      </c>
      <c r="BN7" s="94" t="s">
        <v>176</v>
      </c>
      <c r="BO7" s="94" t="s">
        <v>340</v>
      </c>
      <c r="BP7" s="94" t="s">
        <v>339</v>
      </c>
      <c r="BQ7" s="94" t="s">
        <v>176</v>
      </c>
      <c r="BR7" s="94" t="s">
        <v>340</v>
      </c>
    </row>
    <row r="8" spans="1:82" ht="33" customHeight="1" thickTop="1" thickBot="1">
      <c r="A8" s="47">
        <v>4</v>
      </c>
      <c r="B8" s="59">
        <v>8</v>
      </c>
      <c r="C8" s="59">
        <v>12</v>
      </c>
      <c r="D8" s="50">
        <v>14</v>
      </c>
      <c r="E8" s="60">
        <v>28</v>
      </c>
      <c r="F8" s="60">
        <v>42</v>
      </c>
      <c r="J8" s="62"/>
      <c r="K8" s="95">
        <f>K151</f>
        <v>57</v>
      </c>
      <c r="L8" s="96">
        <f>L5</f>
        <v>1</v>
      </c>
      <c r="M8" s="97">
        <f>M4</f>
        <v>171</v>
      </c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  <c r="BM8" s="55"/>
      <c r="BN8" s="55"/>
      <c r="BO8" s="55"/>
      <c r="BP8" s="55"/>
      <c r="BQ8" s="55"/>
      <c r="BR8" s="55"/>
    </row>
    <row r="9" spans="1:82" ht="33" thickTop="1" thickBot="1">
      <c r="A9" s="47">
        <v>5</v>
      </c>
      <c r="B9" s="59">
        <v>10</v>
      </c>
      <c r="C9" s="59">
        <v>15</v>
      </c>
      <c r="D9" s="47">
        <v>15</v>
      </c>
      <c r="E9" s="59">
        <v>30</v>
      </c>
      <c r="F9" s="59">
        <v>45</v>
      </c>
      <c r="J9" s="62"/>
      <c r="K9" s="375" t="s">
        <v>175</v>
      </c>
      <c r="L9" s="375" t="s">
        <v>181</v>
      </c>
      <c r="M9" s="375" t="s">
        <v>178</v>
      </c>
      <c r="N9" s="412" t="s">
        <v>175</v>
      </c>
      <c r="O9" s="375" t="s">
        <v>181</v>
      </c>
      <c r="P9" s="375" t="s">
        <v>178</v>
      </c>
      <c r="Q9" s="375" t="s">
        <v>175</v>
      </c>
      <c r="R9" s="375" t="s">
        <v>181</v>
      </c>
      <c r="S9" s="382" t="s">
        <v>178</v>
      </c>
      <c r="T9" s="375" t="s">
        <v>175</v>
      </c>
      <c r="U9" s="375" t="s">
        <v>181</v>
      </c>
      <c r="V9" s="382" t="s">
        <v>178</v>
      </c>
      <c r="W9" s="375" t="s">
        <v>175</v>
      </c>
      <c r="X9" s="375" t="s">
        <v>181</v>
      </c>
      <c r="Y9" s="382" t="s">
        <v>178</v>
      </c>
      <c r="Z9" s="375" t="s">
        <v>175</v>
      </c>
      <c r="AA9" s="375" t="s">
        <v>181</v>
      </c>
      <c r="AB9" s="382" t="s">
        <v>178</v>
      </c>
      <c r="AC9" s="375" t="s">
        <v>175</v>
      </c>
      <c r="AD9" s="375" t="s">
        <v>181</v>
      </c>
      <c r="AE9" s="382" t="s">
        <v>178</v>
      </c>
      <c r="AF9" s="375" t="s">
        <v>175</v>
      </c>
      <c r="AG9" s="375" t="s">
        <v>181</v>
      </c>
      <c r="AH9" s="382" t="s">
        <v>178</v>
      </c>
      <c r="AI9" s="375" t="s">
        <v>175</v>
      </c>
      <c r="AJ9" s="375" t="s">
        <v>181</v>
      </c>
      <c r="AK9" s="382" t="s">
        <v>178</v>
      </c>
      <c r="AL9" s="375" t="s">
        <v>175</v>
      </c>
      <c r="AM9" s="375" t="s">
        <v>181</v>
      </c>
      <c r="AN9" s="382" t="s">
        <v>178</v>
      </c>
      <c r="AO9" s="375" t="s">
        <v>175</v>
      </c>
      <c r="AP9" s="375" t="s">
        <v>181</v>
      </c>
      <c r="AQ9" s="382" t="s">
        <v>178</v>
      </c>
      <c r="AR9" s="375" t="s">
        <v>175</v>
      </c>
      <c r="AS9" s="375" t="s">
        <v>181</v>
      </c>
      <c r="AT9" s="382" t="s">
        <v>178</v>
      </c>
      <c r="AU9" s="375" t="s">
        <v>175</v>
      </c>
      <c r="AV9" s="375" t="s">
        <v>181</v>
      </c>
      <c r="AW9" s="382" t="s">
        <v>178</v>
      </c>
      <c r="AX9" s="375" t="s">
        <v>175</v>
      </c>
      <c r="AY9" s="375" t="s">
        <v>181</v>
      </c>
      <c r="AZ9" s="382" t="s">
        <v>178</v>
      </c>
      <c r="BA9" s="375" t="s">
        <v>175</v>
      </c>
      <c r="BB9" s="375" t="s">
        <v>181</v>
      </c>
      <c r="BC9" s="382" t="s">
        <v>178</v>
      </c>
      <c r="BD9" s="375" t="s">
        <v>175</v>
      </c>
      <c r="BE9" s="375" t="s">
        <v>181</v>
      </c>
      <c r="BF9" s="382" t="s">
        <v>178</v>
      </c>
      <c r="BG9" s="375" t="s">
        <v>175</v>
      </c>
      <c r="BH9" s="375" t="s">
        <v>181</v>
      </c>
      <c r="BI9" s="382" t="s">
        <v>178</v>
      </c>
      <c r="BJ9" s="375" t="s">
        <v>175</v>
      </c>
      <c r="BK9" s="375" t="s">
        <v>181</v>
      </c>
      <c r="BL9" s="382" t="s">
        <v>178</v>
      </c>
      <c r="BM9" s="375" t="s">
        <v>175</v>
      </c>
      <c r="BN9" s="375" t="s">
        <v>181</v>
      </c>
      <c r="BO9" s="382" t="s">
        <v>178</v>
      </c>
      <c r="BP9" s="375" t="s">
        <v>175</v>
      </c>
      <c r="BQ9" s="375" t="s">
        <v>181</v>
      </c>
      <c r="BR9" s="382" t="s">
        <v>178</v>
      </c>
    </row>
    <row r="10" spans="1:82" ht="32.25" thickBot="1">
      <c r="A10" s="47">
        <v>6</v>
      </c>
      <c r="B10" s="59">
        <v>12</v>
      </c>
      <c r="C10" s="59">
        <v>18</v>
      </c>
      <c r="D10" s="47">
        <v>16</v>
      </c>
      <c r="E10" s="59">
        <v>32</v>
      </c>
      <c r="F10" s="59">
        <v>48</v>
      </c>
      <c r="J10" s="62"/>
      <c r="K10" s="376"/>
      <c r="L10" s="376"/>
      <c r="M10" s="376"/>
      <c r="N10" s="413"/>
      <c r="O10" s="376"/>
      <c r="P10" s="376"/>
      <c r="Q10" s="376"/>
      <c r="R10" s="376"/>
      <c r="S10" s="376"/>
      <c r="T10" s="376"/>
      <c r="U10" s="376"/>
      <c r="V10" s="376"/>
      <c r="W10" s="376"/>
      <c r="X10" s="376"/>
      <c r="Y10" s="376"/>
      <c r="Z10" s="376"/>
      <c r="AA10" s="376"/>
      <c r="AB10" s="376"/>
      <c r="AC10" s="376"/>
      <c r="AD10" s="376"/>
      <c r="AE10" s="376"/>
      <c r="AF10" s="376"/>
      <c r="AG10" s="376"/>
      <c r="AH10" s="376"/>
      <c r="AI10" s="376"/>
      <c r="AJ10" s="376"/>
      <c r="AK10" s="376"/>
      <c r="AL10" s="376"/>
      <c r="AM10" s="376"/>
      <c r="AN10" s="376"/>
      <c r="AO10" s="376"/>
      <c r="AP10" s="376"/>
      <c r="AQ10" s="376"/>
      <c r="AR10" s="376"/>
      <c r="AS10" s="376"/>
      <c r="AT10" s="376"/>
      <c r="AU10" s="376"/>
      <c r="AV10" s="376"/>
      <c r="AW10" s="376"/>
      <c r="AX10" s="376"/>
      <c r="AY10" s="376"/>
      <c r="AZ10" s="376"/>
      <c r="BA10" s="376"/>
      <c r="BB10" s="376"/>
      <c r="BC10" s="376"/>
      <c r="BD10" s="376"/>
      <c r="BE10" s="376"/>
      <c r="BF10" s="376"/>
      <c r="BG10" s="376"/>
      <c r="BH10" s="376"/>
      <c r="BI10" s="376"/>
      <c r="BJ10" s="376"/>
      <c r="BK10" s="376"/>
      <c r="BL10" s="376"/>
      <c r="BM10" s="376"/>
      <c r="BN10" s="376"/>
      <c r="BO10" s="376"/>
      <c r="BP10" s="376"/>
      <c r="BQ10" s="376"/>
      <c r="BR10" s="376"/>
    </row>
    <row r="11" spans="1:82" ht="33" thickTop="1" thickBot="1">
      <c r="A11" s="50">
        <v>7</v>
      </c>
      <c r="B11" s="60">
        <v>14</v>
      </c>
      <c r="C11" s="60">
        <v>21</v>
      </c>
      <c r="D11" s="47">
        <v>17</v>
      </c>
      <c r="E11" s="59">
        <v>34</v>
      </c>
      <c r="F11" s="59">
        <v>51</v>
      </c>
      <c r="J11" s="62"/>
      <c r="K11" s="19">
        <f>COUNTIF($K$6,"0")</f>
        <v>0</v>
      </c>
      <c r="L11" s="14">
        <v>0</v>
      </c>
      <c r="M11" s="14">
        <v>1</v>
      </c>
      <c r="N11" s="12">
        <f>COUNTIF(N6,0)</f>
        <v>0</v>
      </c>
      <c r="O11" s="14">
        <v>0</v>
      </c>
      <c r="P11" s="19">
        <v>0</v>
      </c>
      <c r="Q11" s="19">
        <f>COUNTIF($Q$6,"0")</f>
        <v>0</v>
      </c>
      <c r="R11" s="14">
        <v>0</v>
      </c>
      <c r="S11" s="14">
        <v>0</v>
      </c>
      <c r="T11" s="19">
        <f>COUNTIF($T$6,"0")</f>
        <v>0</v>
      </c>
      <c r="U11" s="14">
        <f>COUNTIF($T$19:$V$37,"20")+COUNTIF($T$19:$V$37,"22")+COUNTIF($T$19:$V$37,"24")+COUNTIF($T$19:$V$37,"26")+COUNTIF($T$19:$V$37,"28")+COUNTIF($T$19:$V$37,"30")+COUNTIF($T$19:V37,"32")+COUNTIF($T$19:$V$37,"34")+COUNTIF($T$19:$V$37,"36")+COUNTIF($T$19:$V$37,"38")+COUNTIF($T$19:$V$37,"40")+COUNTIF($T$18:$V$37,"50")</f>
        <v>0</v>
      </c>
      <c r="V11" s="14">
        <f>COUNTIF($T$19:$V$37,"20")+COUNTIF($T$19:$V$37,"22")+COUNTIF($T$19:$V$37,"24")+COUNTIF($T$19:$V$37,"26")+COUNTIF($T$19:$V$37,"28")+COUNTIF($T$19:$V$37,"30")+COUNTIF($T$19:W37,"32")+COUNTIF($T$19:$V$37,"34")+COUNTIF($T$19:$V$37,"36")+COUNTIF($T$19:$V$37,"38")+COUNTIF($T$19:$V$37,"40")+COUNTIF($T$18:$V$37,"60")</f>
        <v>0</v>
      </c>
      <c r="W11" s="19">
        <f>COUNTIF($W$6,"0")</f>
        <v>0</v>
      </c>
      <c r="X11" s="14">
        <f>COUNTIF($W$19:$Y$37,"20")+COUNTIF($W$19:$Y$37,"22")+COUNTIF($W$19:$Y$37,"24")+COUNTIF($W$19:$Y$37,"26")+COUNTIF($W$19:$Y$37,"28")+COUNTIF($W$19:$Y$37,"30")+COUNTIF($W$19:$Y$37,"32")+COUNTIF(W19:Y37,"34")+COUNTIF($W$19:$Y$37,"36")+COUNTIF($W$19:$Y$37,"38")+COUNTIF($W$19:$Y$37,"40")+COUNTIF($W$18:$Y$37,"50")</f>
        <v>0</v>
      </c>
      <c r="Y11" s="14">
        <f>COUNTIF($W$19:$Y$37,"30")+COUNTIF($W$19:$Y$37,"33")+COUNTIF($W$19:$Y$37,"36")+COUNTIF($W$19:$Y$37,"39")+COUNTIF($W$19:$Y$37,"42")+COUNTIF($W$19:$Y$37,"45")+COUNTIF($W$19:$Y$37,"32")+COUNTIF(X19:Z37,"48")+COUNTIF($W$19:$Y$37,"51")+COUNTIF($W$19:$Y$37,"54")+COUNTIF($W$19:$Y$37,"57")+COUNTIF($W$18:$Y$37,"60")</f>
        <v>0</v>
      </c>
      <c r="Z11" s="19">
        <f>COUNTIF($Z$6,"0")</f>
        <v>0</v>
      </c>
      <c r="AA11" s="14">
        <f>COUNTIF($Z$19:$AB$37,"20")+COUNTIF($Z$19:$AB$37,"22")+COUNTIF($Z$19:$AB$37,"24")+COUNTIF($Z$19:$AB$37,"26")+COUNTIF($Z$19:$AB$37,"28")+COUNTIF($Z$19:$AB$37,"30")+COUNTIF($Z$19:$AB$37,"32")+COUNTIF($Z$19:$AB$37,"34")+COUNTIF($Z$19:$AB$37,"36")+COUNTIF($Z$19:$AB$37,"38")+COUNTIF($Z$19:$AB$37,"40")+COUNTIF($Z$18:$AB$37,"50")</f>
        <v>0</v>
      </c>
      <c r="AB11" s="14">
        <f>COUNTIF($Z$19:$AB$37,"30")+COUNTIF($Z$19:$AB$37,"33")+COUNTIF($Z$19:$AB$36,"36")+COUNTIF($Z$19:$AB$37,"39")+COUNTIF($Z$19:$AB$37,"42")+COUNTIF($Z$19:$AB$37,"45")+COUNTIF($Z$19:$AB$37,"48")+COUNTIF($Z$19:$AB$37,"51")+COUNTIF($Z$19:$AB$37,"54")+COUNTIF($Z$19:$AB$37,"57")+COUNTIF($Z$19:$AB$37,"60")</f>
        <v>0</v>
      </c>
      <c r="AC11" s="19">
        <f>COUNTIF($AC$6,"0")</f>
        <v>0</v>
      </c>
      <c r="AD11" s="14">
        <f>COUNTIF($AC$19:$AE$37,"20")+COUNTIF($AC$19:$AE$37,"22")+COUNTIF($AC$19:$AE$37,"24")+COUNTIF($AC$19:$AE$37,"26")+COUNTIF($AC$19:$AE$37,"28")+COUNTIF($AC$19:$AE$37,"30")+COUNTIF($AC$19:$AE$37,"32")+COUNTIF($AC$19:$AE$37,"34")+COUNTIF($AC$19:$AE$37,"36")+COUNTIF($AC$19:$AE$37,"38")+COUNTIF($AC$19:$AE$37,"40")+COUNTIF($AC$19:$AE$37,"50")</f>
        <v>0</v>
      </c>
      <c r="AE11" s="14">
        <f>COUNTIF($AC$19:$AE$37,"30")+COUNTIF($AC$19:$AE$37,"33")+COUNTIF($AC$19:$AE$37,"36")+COUNTIF($AC$19:$AE$37,"39")+COUNTIF($AC$19:$AE$37,"42")+COUNTIF($AC$19:$AE$37,"45")+COUNTIF($AC$19:$AE$37,"48")+COUNTIF($AC$19:$AE$37,"51")+COUNTIF($AC$19:$AE$37,"54")+COUNTIF($AC$19:$AE$37,"57")+COUNTIF($AC$19:$AE$37,"60")</f>
        <v>0</v>
      </c>
      <c r="AF11" s="19">
        <f>COUNTIF($AF$6,"0")</f>
        <v>0</v>
      </c>
      <c r="AG11" s="14">
        <f>COUNTIF($AF$19:$AH$37,"30")+COUNTIF($AF$19:$AH$37,"33")+COUNTIF($AF$19:$AH$37,"36")+COUNTIF($AF$19:$AH$37,"39")+COUNTIF($AF$19:$AH$37,"42")+COUNTIF($AF$19:$AH$37,"45")+COUNTIF($AF$19:$AH$37,"48")+COUNTIF($AF$19:$AH$37,"51")+COUNTIF($AF$19:$AH$37,"54")+COUNTIF($AF$19:$AH$37,"57")+COUNTIF(AF19:AH37,"60")</f>
        <v>0</v>
      </c>
      <c r="AH11" s="14">
        <f>COUNTIF($AF$19:$AH$37,"20")+COUNTIF($AF$19:$AH$37,"22")+COUNTIF($AF$19:$AH$37,"24")+COUNTIF($AF$19:$AH$37,"26")+COUNTIF($AF$19:$AH$37,"28")+COUNTIF($AF$19:$AH$37,"30")+COUNTIF($AF$19:$AH$37,"32")+COUNTIF($AF$19:$AH$37,"34")+COUNTIF($AF$19:$AH$37,"36")+COUNTIF($AF$19:$AH$37,"38")+COUNTIF(AG19:AH37,"40")+COUNTIF($AF$19:$AH$37,"50")</f>
        <v>0</v>
      </c>
      <c r="AI11" s="19">
        <f>COUNTIF($AC$6,"0")</f>
        <v>0</v>
      </c>
      <c r="AJ11" s="14">
        <f>COUNTIF($AC$19:$AE$37,"20")+COUNTIF($AC$19:$AE$37,"22")+COUNTIF($AC$19:$AE$37,"24")+COUNTIF($AC$19:$AE$37,"26")+COUNTIF($AC$19:$AE$37,"28")+COUNTIF($AC$19:$AE$37,"30")+COUNTIF($AC$19:$AE$37,"32")+COUNTIF($AC$19:$AE$37,"34")+COUNTIF($AC$19:$AE$37,"36")+COUNTIF($AC$19:$AE$37,"38")+COUNTIF($AC$19:$AE$37,"40")+COUNTIF($AC$19:$AE$37,"50")</f>
        <v>0</v>
      </c>
      <c r="AK11" s="14">
        <f>COUNTIF($AC$19:$AE$37,"30")+COUNTIF($AC$19:$AE$37,"33")+COUNTIF($AC$19:$AE$37,"36")+COUNTIF($AC$19:$AE$37,"39")+COUNTIF($AC$19:$AE$37,"42")+COUNTIF($AC$19:$AE$37,"45")+COUNTIF($AC$19:$AE$37,"48")+COUNTIF($AC$19:$AE$37,"51")+COUNTIF($AC$19:$AE$37,"54")+COUNTIF($AC$19:$AE$37,"57")+COUNTIF($AC$19:$AE$37,"60")</f>
        <v>0</v>
      </c>
      <c r="AL11" s="19">
        <f>COUNTIF($AF$6,"0")</f>
        <v>0</v>
      </c>
      <c r="AM11" s="14">
        <f>COUNTIF($AF$19:$AH$37,"30")+COUNTIF($AF$19:$AH$37,"33")+COUNTIF($AF$19:$AH$37,"36")+COUNTIF($AF$19:$AH$37,"39")+COUNTIF($AF$19:$AH$37,"42")+COUNTIF($AF$19:$AH$37,"45")+COUNTIF($AF$19:$AH$37,"48")+COUNTIF($AF$19:$AH$37,"51")+COUNTIF($AF$19:$AH$37,"54")+COUNTIF($AF$19:$AH$37,"57")+COUNTIF(AL19:AN37,"60")</f>
        <v>0</v>
      </c>
      <c r="AN11" s="14">
        <f>COUNTIF($AF$19:$AH$37,"20")+COUNTIF($AF$19:$AH$37,"22")+COUNTIF($AF$19:$AH$37,"24")+COUNTIF($AF$19:$AH$37,"26")+COUNTIF($AF$19:$AH$37,"28")+COUNTIF($AF$19:$AH$37,"30")+COUNTIF($AF$19:$AH$37,"32")+COUNTIF($AF$19:$AH$37,"34")+COUNTIF($AF$19:$AH$37,"36")+COUNTIF($AF$19:$AH$37,"38")+COUNTIF(AM19:AN37,"40")+COUNTIF($AF$19:$AH$37,"50")</f>
        <v>0</v>
      </c>
      <c r="AO11" s="19">
        <f>COUNTIF($AC$6,"0")</f>
        <v>0</v>
      </c>
      <c r="AP11" s="14">
        <f>COUNTIF($AC$19:$AE$37,"20")+COUNTIF($AC$19:$AE$37,"22")+COUNTIF($AC$19:$AE$37,"24")+COUNTIF($AC$19:$AE$37,"26")+COUNTIF($AC$19:$AE$37,"28")+COUNTIF($AC$19:$AE$37,"30")+COUNTIF($AC$19:$AE$37,"32")+COUNTIF($AC$19:$AE$37,"34")+COUNTIF($AC$19:$AE$37,"36")+COUNTIF($AC$19:$AE$37,"38")+COUNTIF($AC$19:$AE$37,"40")+COUNTIF($AC$19:$AE$37,"50")</f>
        <v>0</v>
      </c>
      <c r="AQ11" s="14">
        <f>COUNTIF($AC$19:$AE$37,"30")+COUNTIF($AC$19:$AE$37,"33")+COUNTIF($AC$19:$AE$37,"36")+COUNTIF($AC$19:$AE$37,"39")+COUNTIF($AC$19:$AE$37,"42")+COUNTIF($AC$19:$AE$37,"45")+COUNTIF($AC$19:$AE$37,"48")+COUNTIF($AC$19:$AE$37,"51")+COUNTIF($AC$19:$AE$37,"54")+COUNTIF($AC$19:$AE$37,"57")+COUNTIF($AC$19:$AE$37,"60")</f>
        <v>0</v>
      </c>
      <c r="AR11" s="19">
        <f>COUNTIF($AF$6,"0")</f>
        <v>0</v>
      </c>
      <c r="AS11" s="14">
        <f>COUNTIF($AF$19:$AH$37,"30")+COUNTIF($AF$19:$AH$37,"33")+COUNTIF($AF$19:$AH$37,"36")+COUNTIF($AF$19:$AH$37,"39")+COUNTIF($AF$19:$AH$37,"42")+COUNTIF($AF$19:$AH$37,"45")+COUNTIF($AF$19:$AH$37,"48")+COUNTIF($AF$19:$AH$37,"51")+COUNTIF($AF$19:$AH$37,"54")+COUNTIF($AF$19:$AH$37,"57")+COUNTIF(AR19:AT37,"60")</f>
        <v>0</v>
      </c>
      <c r="AT11" s="14">
        <v>0</v>
      </c>
      <c r="AU11" s="19">
        <f>COUNTIF($AC$6,"0")</f>
        <v>0</v>
      </c>
      <c r="AV11" s="14">
        <f>COUNTIF($AC$19:$AE$37,"20")+COUNTIF($AC$19:$AE$37,"22")+COUNTIF($AC$19:$AE$37,"24")+COUNTIF($AC$19:$AE$37,"26")+COUNTIF($AC$19:$AE$37,"28")+COUNTIF($AC$19:$AE$37,"30")+COUNTIF($AC$19:$AE$37,"32")+COUNTIF($AC$19:$AE$37,"34")+COUNTIF($AC$19:$AE$37,"36")+COUNTIF($AC$19:$AE$37,"38")+COUNTIF($AC$19:$AE$37,"40")+COUNTIF($AC$19:$AE$37,"50")</f>
        <v>0</v>
      </c>
      <c r="AW11" s="14">
        <f>COUNTIF($AC$19:$AE$37,"30")+COUNTIF($AC$19:$AE$37,"33")+COUNTIF($AC$19:$AE$37,"36")+COUNTIF($AC$19:$AE$37,"39")+COUNTIF($AC$19:$AE$37,"42")+COUNTIF($AC$19:$AE$37,"45")+COUNTIF($AC$19:$AE$37,"48")+COUNTIF($AC$19:$AE$37,"51")+COUNTIF($AC$19:$AE$37,"54")+COUNTIF($AC$19:$AE$37,"57")+COUNTIF($AC$19:$AE$37,"60")</f>
        <v>0</v>
      </c>
      <c r="AX11" s="19">
        <f>COUNTIF($AF$6,"0")</f>
        <v>0</v>
      </c>
      <c r="AY11" s="14">
        <f>COUNTIF($AF$19:$AH$37,"30")+COUNTIF($AF$19:$AH$37,"33")+COUNTIF($AF$19:$AH$37,"36")+COUNTIF($AF$19:$AH$37,"39")+COUNTIF($AF$19:$AH$37,"42")+COUNTIF($AF$19:$AH$37,"45")+COUNTIF($AF$19:$AH$37,"48")+COUNTIF($AF$19:$AH$37,"51")+COUNTIF($AF$19:$AH$37,"54")+COUNTIF($AF$19:$AH$37,"57")+COUNTIF(AX19:AZ37,"60")</f>
        <v>0</v>
      </c>
      <c r="AZ11" s="14">
        <v>0</v>
      </c>
      <c r="BA11" s="19">
        <f>COUNTIF($AC$6,"0")</f>
        <v>0</v>
      </c>
      <c r="BB11" s="14">
        <f>COUNTIF($AC$19:$AE$37,"20")+COUNTIF($AC$19:$AE$37,"22")+COUNTIF($AC$19:$AE$37,"24")+COUNTIF($AC$19:$AE$37,"26")+COUNTIF($AC$19:$AE$37,"28")+COUNTIF($AC$19:$AE$37,"30")+COUNTIF($AC$19:$AE$37,"32")+COUNTIF($AC$19:$AE$37,"34")+COUNTIF($AC$19:$AE$37,"36")+COUNTIF($AC$19:$AE$37,"38")+COUNTIF($AC$19:$AE$37,"40")+COUNTIF($AC$19:$AE$37,"50")</f>
        <v>0</v>
      </c>
      <c r="BC11" s="14">
        <f>COUNTIF($AC$19:$AE$37,"30")+COUNTIF($AC$19:$AE$37,"33")+COUNTIF($AC$19:$AE$37,"36")+COUNTIF($AC$19:$AE$37,"39")+COUNTIF($AC$19:$AE$37,"42")+COUNTIF($AC$19:$AE$37,"45")+COUNTIF($AC$19:$AE$37,"48")+COUNTIF($AC$19:$AE$37,"51")+COUNTIF($AC$19:$AE$37,"54")+COUNTIF($AC$19:$AE$37,"57")+COUNTIF($AC$19:$AE$37,"60")</f>
        <v>0</v>
      </c>
      <c r="BD11" s="19">
        <f>COUNTIF($AF$6,"0")</f>
        <v>0</v>
      </c>
      <c r="BE11" s="14">
        <f>COUNTIF($AF$19:$AH$37,"30")+COUNTIF($AF$19:$AH$37,"33")+COUNTIF($AF$19:$AH$37,"36")+COUNTIF($AF$19:$AH$37,"39")+COUNTIF($AF$19:$AH$37,"42")+COUNTIF($AF$19:$AH$37,"45")+COUNTIF($AF$19:$AH$37,"48")+COUNTIF($AF$19:$AH$37,"51")+COUNTIF($AF$19:$AH$37,"54")+COUNTIF($AF$19:$AH$37,"57")+COUNTIF(BD19:BF37,"60")</f>
        <v>0</v>
      </c>
      <c r="BF11" s="14">
        <v>0</v>
      </c>
      <c r="BG11" s="19">
        <f>COUNTIF($AC$6,"0")</f>
        <v>0</v>
      </c>
      <c r="BH11" s="14">
        <f>COUNTIF($AC$19:$AE$37,"20")+COUNTIF($AC$19:$AE$37,"22")+COUNTIF($AC$19:$AE$37,"24")+COUNTIF($AC$19:$AE$37,"26")+COUNTIF($AC$19:$AE$37,"28")+COUNTIF($AC$19:$AE$37,"30")+COUNTIF($AC$19:$AE$37,"32")+COUNTIF($AC$19:$AE$37,"34")+COUNTIF($AC$19:$AE$37,"36")+COUNTIF($AC$19:$AE$37,"38")+COUNTIF($AC$19:$AE$37,"40")+COUNTIF($AC$19:$AE$37,"50")</f>
        <v>0</v>
      </c>
      <c r="BI11" s="14">
        <f>COUNTIF($AC$19:$AE$37,"30")+COUNTIF($AC$19:$AE$37,"33")+COUNTIF($AC$19:$AE$37,"36")+COUNTIF($AC$19:$AE$37,"39")+COUNTIF($AC$19:$AE$37,"42")+COUNTIF($AC$19:$AE$37,"45")+COUNTIF($AC$19:$AE$37,"48")+COUNTIF($AC$19:$AE$37,"51")+COUNTIF($AC$19:$AE$37,"54")+COUNTIF($AC$19:$AE$37,"57")+COUNTIF($AC$19:$AE$37,"60")</f>
        <v>0</v>
      </c>
      <c r="BJ11" s="19">
        <f>COUNTIF($AF$6,"0")</f>
        <v>0</v>
      </c>
      <c r="BK11" s="14">
        <f>COUNTIF($AF$19:$AH$37,"30")+COUNTIF($AF$19:$AH$37,"33")+COUNTIF($AF$19:$AH$37,"36")+COUNTIF($AF$19:$AH$37,"39")+COUNTIF($AF$19:$AH$37,"42")+COUNTIF($AF$19:$AH$37,"45")+COUNTIF($AF$19:$AH$37,"48")+COUNTIF($AF$19:$AH$37,"51")+COUNTIF($AF$19:$AH$37,"54")+COUNTIF($AF$19:$AH$37,"57")+COUNTIF(BJ19:BL37,"60")</f>
        <v>0</v>
      </c>
      <c r="BL11" s="14">
        <v>0</v>
      </c>
      <c r="BM11" s="19">
        <f>COUNTIF($AC$6,"0")</f>
        <v>0</v>
      </c>
      <c r="BN11" s="14">
        <f>COUNTIF($AC$19:$AE$37,"20")+COUNTIF($AC$19:$AE$37,"22")+COUNTIF($AC$19:$AE$37,"24")+COUNTIF($AC$19:$AE$37,"26")+COUNTIF($AC$19:$AE$37,"28")+COUNTIF($AC$19:$AE$37,"30")+COUNTIF($AC$19:$AE$37,"32")+COUNTIF($AC$19:$AE$37,"34")+COUNTIF($AC$19:$AE$37,"36")+COUNTIF($AC$19:$AE$37,"38")+COUNTIF($AC$19:$AE$37,"40")+COUNTIF($AC$19:$AE$37,"50")</f>
        <v>0</v>
      </c>
      <c r="BO11" s="14">
        <f>COUNTIF($AC$19:$AE$37,"30")+COUNTIF($AC$19:$AE$37,"33")+COUNTIF($AC$19:$AE$37,"36")+COUNTIF($AC$19:$AE$37,"39")+COUNTIF($AC$19:$AE$37,"42")+COUNTIF($AC$19:$AE$37,"45")+COUNTIF($AC$19:$AE$37,"48")+COUNTIF($AC$19:$AE$37,"51")+COUNTIF($AC$19:$AE$37,"54")+COUNTIF($AC$19:$AE$37,"57")+COUNTIF($AC$19:$AE$37,"60")</f>
        <v>0</v>
      </c>
      <c r="BP11" s="19">
        <f>COUNTIF($AF$6,"0")</f>
        <v>0</v>
      </c>
      <c r="BQ11" s="14">
        <v>0</v>
      </c>
      <c r="BR11" s="14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</row>
    <row r="12" spans="1:82" ht="33" customHeight="1" thickTop="1" thickBot="1">
      <c r="A12" s="50">
        <v>8</v>
      </c>
      <c r="B12" s="60">
        <v>16</v>
      </c>
      <c r="C12" s="60">
        <v>24</v>
      </c>
      <c r="D12" s="50">
        <v>18</v>
      </c>
      <c r="E12" s="60">
        <v>36</v>
      </c>
      <c r="F12" s="60">
        <v>54</v>
      </c>
      <c r="H12" s="443" t="s">
        <v>302</v>
      </c>
      <c r="I12" s="443"/>
      <c r="J12" s="51"/>
      <c r="K12" s="22"/>
      <c r="L12" s="444" t="s">
        <v>182</v>
      </c>
      <c r="M12" s="20"/>
      <c r="N12" s="27"/>
      <c r="O12" s="444" t="s">
        <v>182</v>
      </c>
      <c r="P12" s="32"/>
      <c r="Q12" s="22"/>
      <c r="R12" s="444" t="s">
        <v>182</v>
      </c>
      <c r="S12" s="20"/>
      <c r="T12" s="27"/>
      <c r="U12" s="444" t="s">
        <v>182</v>
      </c>
      <c r="V12" s="32"/>
      <c r="W12" s="22"/>
      <c r="X12" s="444" t="s">
        <v>182</v>
      </c>
      <c r="Y12" s="20"/>
      <c r="Z12" s="27"/>
      <c r="AA12" s="444" t="s">
        <v>182</v>
      </c>
      <c r="AB12" s="32"/>
      <c r="AC12" s="22"/>
      <c r="AD12" s="444" t="s">
        <v>182</v>
      </c>
      <c r="AE12" s="20"/>
      <c r="AF12" s="27"/>
      <c r="AG12" s="444" t="s">
        <v>182</v>
      </c>
      <c r="AH12" s="32"/>
      <c r="AI12" s="22"/>
      <c r="AJ12" s="444" t="s">
        <v>182</v>
      </c>
      <c r="AK12" s="20"/>
      <c r="AL12" s="27"/>
      <c r="AM12" s="444" t="s">
        <v>182</v>
      </c>
      <c r="AN12" s="32"/>
      <c r="AO12" s="22"/>
      <c r="AP12" s="444" t="s">
        <v>182</v>
      </c>
      <c r="AQ12" s="20"/>
      <c r="AR12" s="27"/>
      <c r="AS12" s="444" t="s">
        <v>182</v>
      </c>
      <c r="AT12" s="32"/>
      <c r="AU12" s="22"/>
      <c r="AV12" s="444" t="s">
        <v>182</v>
      </c>
      <c r="AW12" s="20"/>
      <c r="AX12" s="27"/>
      <c r="AY12" s="444" t="s">
        <v>182</v>
      </c>
      <c r="AZ12" s="32"/>
      <c r="BA12" s="22"/>
      <c r="BB12" s="444" t="s">
        <v>182</v>
      </c>
      <c r="BC12" s="20"/>
      <c r="BD12" s="27"/>
      <c r="BE12" s="444" t="s">
        <v>182</v>
      </c>
      <c r="BF12" s="32"/>
      <c r="BG12" s="22"/>
      <c r="BH12" s="444" t="s">
        <v>182</v>
      </c>
      <c r="BI12" s="20"/>
      <c r="BJ12" s="27"/>
      <c r="BK12" s="444" t="s">
        <v>182</v>
      </c>
      <c r="BL12" s="32"/>
      <c r="BM12" s="22"/>
      <c r="BN12" s="444" t="s">
        <v>182</v>
      </c>
      <c r="BO12" s="20"/>
      <c r="BP12" s="27"/>
      <c r="BQ12" s="444" t="s">
        <v>182</v>
      </c>
      <c r="BR12" s="32"/>
    </row>
    <row r="13" spans="1:82" ht="32.25" thickBot="1">
      <c r="A13" s="47">
        <v>9</v>
      </c>
      <c r="B13" s="59">
        <v>18</v>
      </c>
      <c r="C13" s="59">
        <v>27</v>
      </c>
      <c r="D13" s="47">
        <v>19</v>
      </c>
      <c r="E13" s="59">
        <v>38</v>
      </c>
      <c r="F13" s="59">
        <v>57</v>
      </c>
      <c r="H13" s="52"/>
      <c r="I13" s="52"/>
      <c r="J13" s="62"/>
      <c r="K13" s="23"/>
      <c r="L13" s="445"/>
      <c r="M13" s="21"/>
      <c r="N13" s="28"/>
      <c r="O13" s="445"/>
      <c r="P13" s="33"/>
      <c r="Q13" s="23"/>
      <c r="R13" s="445"/>
      <c r="S13" s="21"/>
      <c r="T13" s="28"/>
      <c r="U13" s="445"/>
      <c r="V13" s="33"/>
      <c r="W13" s="23"/>
      <c r="X13" s="445"/>
      <c r="Y13" s="21"/>
      <c r="Z13" s="28"/>
      <c r="AA13" s="445"/>
      <c r="AB13" s="33"/>
      <c r="AC13" s="23"/>
      <c r="AD13" s="445"/>
      <c r="AE13" s="21"/>
      <c r="AF13" s="28"/>
      <c r="AG13" s="445"/>
      <c r="AH13" s="33"/>
      <c r="AI13" s="23"/>
      <c r="AJ13" s="445"/>
      <c r="AK13" s="21"/>
      <c r="AL13" s="28"/>
      <c r="AM13" s="445"/>
      <c r="AN13" s="33"/>
      <c r="AO13" s="23"/>
      <c r="AP13" s="445"/>
      <c r="AQ13" s="21"/>
      <c r="AR13" s="28"/>
      <c r="AS13" s="445"/>
      <c r="AT13" s="33"/>
      <c r="AU13" s="23"/>
      <c r="AV13" s="445"/>
      <c r="AW13" s="21"/>
      <c r="AX13" s="28"/>
      <c r="AY13" s="445"/>
      <c r="AZ13" s="33"/>
      <c r="BA13" s="23"/>
      <c r="BB13" s="445"/>
      <c r="BC13" s="21"/>
      <c r="BD13" s="28"/>
      <c r="BE13" s="445"/>
      <c r="BF13" s="33"/>
      <c r="BG13" s="23"/>
      <c r="BH13" s="445"/>
      <c r="BI13" s="21"/>
      <c r="BJ13" s="28"/>
      <c r="BK13" s="445"/>
      <c r="BL13" s="33"/>
      <c r="BM13" s="23"/>
      <c r="BN13" s="445"/>
      <c r="BO13" s="21"/>
      <c r="BP13" s="28"/>
      <c r="BQ13" s="445"/>
      <c r="BR13" s="33"/>
    </row>
    <row r="14" spans="1:82" ht="33" thickTop="1" thickBot="1">
      <c r="A14" s="50">
        <v>10</v>
      </c>
      <c r="B14" s="60">
        <v>20</v>
      </c>
      <c r="C14" s="60">
        <v>30</v>
      </c>
      <c r="D14" s="50">
        <v>20</v>
      </c>
      <c r="E14" s="60">
        <v>40</v>
      </c>
      <c r="F14" s="60">
        <v>60</v>
      </c>
      <c r="J14" s="62"/>
      <c r="K14" s="23"/>
      <c r="L14" s="58" t="str">
        <f>IFERROR(IF(K6=0,"OK",""),"")</f>
        <v/>
      </c>
      <c r="M14" s="21"/>
      <c r="N14" s="28"/>
      <c r="O14" s="58" t="str">
        <f>IFERROR(IF(N6=0,"OK",""),"")</f>
        <v/>
      </c>
      <c r="P14" s="33"/>
      <c r="Q14" s="23"/>
      <c r="R14" s="58" t="str">
        <f>IFERROR(IF(Q6=0,"OK",""),"")</f>
        <v/>
      </c>
      <c r="S14" s="21"/>
      <c r="T14" s="28"/>
      <c r="U14" s="58" t="str">
        <f>IFERROR(IF(T6=0,"OK",""),"")</f>
        <v/>
      </c>
      <c r="V14" s="33"/>
      <c r="W14" s="23"/>
      <c r="X14" s="58" t="str">
        <f>IFERROR(IF(W6=0,"OK",""),"")</f>
        <v/>
      </c>
      <c r="Y14" s="21"/>
      <c r="Z14" s="28"/>
      <c r="AA14" s="58" t="str">
        <f>IFERROR(IF(Z6=0,"OK",""),"")</f>
        <v/>
      </c>
      <c r="AB14" s="33"/>
      <c r="AC14" s="23"/>
      <c r="AD14" s="58" t="str">
        <f>IFERROR(IF(AC6=0,"OK",""),"")</f>
        <v/>
      </c>
      <c r="AE14" s="21"/>
      <c r="AF14" s="28"/>
      <c r="AG14" s="58" t="str">
        <f>IFERROR(IF(AF6=0,"OK",""),"")</f>
        <v/>
      </c>
      <c r="AH14" s="33"/>
      <c r="AI14" s="23"/>
      <c r="AJ14" s="58" t="str">
        <f>IFERROR(IF(AI6=0,"OK",""),"")</f>
        <v/>
      </c>
      <c r="AK14" s="21"/>
      <c r="AL14" s="28"/>
      <c r="AM14" s="58" t="str">
        <f>IFERROR(IF(AL6=0,"OK",""),"")</f>
        <v/>
      </c>
      <c r="AN14" s="33"/>
      <c r="AO14" s="23"/>
      <c r="AP14" s="58" t="str">
        <f>IFERROR(IF(AO6=0,"OK",""),"")</f>
        <v/>
      </c>
      <c r="AQ14" s="21"/>
      <c r="AR14" s="28"/>
      <c r="AS14" s="58" t="str">
        <f>IFERROR(IF(AR6=0,"OK",""),"")</f>
        <v/>
      </c>
      <c r="AT14" s="33"/>
      <c r="AU14" s="23"/>
      <c r="AV14" s="58" t="str">
        <f>IFERROR(IF(AU6=0,"OK",""),"")</f>
        <v/>
      </c>
      <c r="AW14" s="21"/>
      <c r="AX14" s="28"/>
      <c r="AY14" s="58" t="str">
        <f>IFERROR(IF(AX6=0,"OK",""),"")</f>
        <v/>
      </c>
      <c r="AZ14" s="33"/>
      <c r="BA14" s="23"/>
      <c r="BB14" s="58" t="str">
        <f>IFERROR(IF(BA6=0,"OK",""),"")</f>
        <v/>
      </c>
      <c r="BC14" s="21"/>
      <c r="BD14" s="28"/>
      <c r="BE14" s="58" t="str">
        <f>IFERROR(IF(BD6=0,"OK",""),"")</f>
        <v/>
      </c>
      <c r="BF14" s="33"/>
      <c r="BG14" s="23"/>
      <c r="BH14" s="58" t="str">
        <f>IFERROR(IF(BG6=0,"OK",""),"")</f>
        <v/>
      </c>
      <c r="BI14" s="21"/>
      <c r="BJ14" s="28"/>
      <c r="BK14" s="58" t="str">
        <f>IFERROR(IF(BJ6=0,"OK",""),"")</f>
        <v/>
      </c>
      <c r="BL14" s="33"/>
      <c r="BM14" s="23"/>
      <c r="BN14" s="58" t="str">
        <f>IFERROR(IF(BM6=0,"OK",""),"")</f>
        <v/>
      </c>
      <c r="BO14" s="21"/>
      <c r="BP14" s="28"/>
      <c r="BQ14" s="58" t="str">
        <f>IFERROR(IF(BP6=0,"OK",""),"")</f>
        <v/>
      </c>
      <c r="BR14" s="33"/>
    </row>
    <row r="15" spans="1:82" ht="32.25" thickBot="1">
      <c r="A15" s="446">
        <v>25</v>
      </c>
      <c r="B15" s="446"/>
      <c r="C15" s="447">
        <v>50</v>
      </c>
      <c r="D15" s="447"/>
      <c r="E15" s="447" t="s">
        <v>3</v>
      </c>
      <c r="F15" s="447"/>
      <c r="J15" s="62"/>
      <c r="K15" s="24"/>
      <c r="L15" s="26"/>
      <c r="M15" s="25"/>
      <c r="N15" s="29"/>
      <c r="O15" s="30"/>
      <c r="P15" s="31"/>
      <c r="Q15" s="24"/>
      <c r="R15" s="26"/>
      <c r="S15" s="25"/>
      <c r="T15" s="29"/>
      <c r="U15" s="30"/>
      <c r="V15" s="31"/>
      <c r="W15" s="24"/>
      <c r="X15" s="26"/>
      <c r="Y15" s="25"/>
      <c r="Z15" s="29"/>
      <c r="AA15" s="30"/>
      <c r="AB15" s="31"/>
      <c r="AC15" s="24"/>
      <c r="AD15" s="26"/>
      <c r="AE15" s="25"/>
      <c r="AF15" s="29"/>
      <c r="AG15" s="30"/>
      <c r="AH15" s="31"/>
      <c r="AI15" s="24"/>
      <c r="AJ15" s="26"/>
      <c r="AK15" s="25"/>
      <c r="AL15" s="29"/>
      <c r="AM15" s="30"/>
      <c r="AN15" s="31"/>
      <c r="AO15" s="24"/>
      <c r="AP15" s="26"/>
      <c r="AQ15" s="25"/>
      <c r="AR15" s="29"/>
      <c r="AS15" s="30"/>
      <c r="AT15" s="31"/>
      <c r="AU15" s="24"/>
      <c r="AV15" s="26"/>
      <c r="AW15" s="25"/>
      <c r="AX15" s="29"/>
      <c r="AY15" s="30"/>
      <c r="AZ15" s="31"/>
      <c r="BA15" s="24"/>
      <c r="BB15" s="26"/>
      <c r="BC15" s="25"/>
      <c r="BD15" s="29"/>
      <c r="BE15" s="30"/>
      <c r="BF15" s="31"/>
      <c r="BG15" s="24"/>
      <c r="BH15" s="26"/>
      <c r="BI15" s="25"/>
      <c r="BJ15" s="29"/>
      <c r="BK15" s="30"/>
      <c r="BL15" s="31"/>
      <c r="BM15" s="24"/>
      <c r="BN15" s="26"/>
      <c r="BO15" s="25"/>
      <c r="BP15" s="29"/>
      <c r="BQ15" s="30"/>
      <c r="BR15" s="31"/>
    </row>
    <row r="16" spans="1:82" hidden="1">
      <c r="A16">
        <v>1</v>
      </c>
      <c r="B16">
        <v>2</v>
      </c>
      <c r="C16">
        <v>3</v>
      </c>
      <c r="D16">
        <v>4</v>
      </c>
      <c r="E16">
        <v>5</v>
      </c>
      <c r="F16">
        <v>6</v>
      </c>
      <c r="G16">
        <v>7</v>
      </c>
      <c r="H16">
        <v>8</v>
      </c>
      <c r="I16">
        <v>9</v>
      </c>
      <c r="J16" s="62">
        <v>10</v>
      </c>
      <c r="K16" s="62">
        <v>11</v>
      </c>
      <c r="L16" s="62">
        <v>12</v>
      </c>
      <c r="M16" s="62">
        <v>13</v>
      </c>
      <c r="N16" s="62">
        <v>14</v>
      </c>
      <c r="O16" s="62">
        <v>15</v>
      </c>
      <c r="P16" s="62">
        <v>16</v>
      </c>
      <c r="Q16" s="62">
        <v>17</v>
      </c>
      <c r="R16" s="62">
        <v>18</v>
      </c>
      <c r="S16" s="62">
        <v>19</v>
      </c>
      <c r="T16" s="62">
        <v>20</v>
      </c>
      <c r="U16" s="62">
        <v>21</v>
      </c>
      <c r="V16" s="62">
        <v>22</v>
      </c>
      <c r="W16" s="62">
        <v>23</v>
      </c>
      <c r="X16" s="62">
        <v>24</v>
      </c>
      <c r="Y16" s="62">
        <v>25</v>
      </c>
      <c r="Z16" s="62">
        <v>26</v>
      </c>
      <c r="AA16" s="62">
        <v>27</v>
      </c>
      <c r="AB16" s="62">
        <v>28</v>
      </c>
      <c r="AC16" s="62">
        <v>29</v>
      </c>
      <c r="AD16" s="62">
        <v>30</v>
      </c>
      <c r="AE16" s="62">
        <v>31</v>
      </c>
      <c r="AF16" s="62">
        <v>32</v>
      </c>
      <c r="AG16" s="62">
        <v>33</v>
      </c>
      <c r="AH16" s="62">
        <v>34</v>
      </c>
      <c r="AI16" s="62">
        <v>35</v>
      </c>
      <c r="AJ16" s="62">
        <v>36</v>
      </c>
      <c r="AK16" s="62">
        <v>37</v>
      </c>
      <c r="AL16" s="62">
        <v>38</v>
      </c>
      <c r="AM16" s="62">
        <v>39</v>
      </c>
      <c r="AN16" s="62">
        <v>40</v>
      </c>
      <c r="AO16" s="62">
        <v>41</v>
      </c>
      <c r="AP16" s="62">
        <v>42</v>
      </c>
      <c r="AQ16" s="62">
        <v>43</v>
      </c>
      <c r="AR16" s="62">
        <v>44</v>
      </c>
      <c r="AS16" s="62">
        <v>45</v>
      </c>
      <c r="AT16" s="62">
        <v>46</v>
      </c>
      <c r="AU16" s="62">
        <v>47</v>
      </c>
      <c r="AV16" s="62">
        <v>48</v>
      </c>
      <c r="AW16" s="62">
        <v>49</v>
      </c>
      <c r="AX16" s="62">
        <v>50</v>
      </c>
      <c r="AY16" s="62">
        <v>51</v>
      </c>
      <c r="AZ16" s="62">
        <v>52</v>
      </c>
      <c r="BA16" s="62">
        <v>53</v>
      </c>
      <c r="BB16" s="62">
        <v>54</v>
      </c>
      <c r="BC16" s="62">
        <v>55</v>
      </c>
      <c r="BD16" s="62">
        <v>56</v>
      </c>
      <c r="BE16" s="62">
        <v>57</v>
      </c>
      <c r="BF16" s="62">
        <v>58</v>
      </c>
      <c r="BG16" s="62">
        <v>59</v>
      </c>
      <c r="BH16" s="62">
        <v>60</v>
      </c>
      <c r="BI16" s="62">
        <v>61</v>
      </c>
      <c r="BJ16" s="62">
        <v>62</v>
      </c>
      <c r="BK16" s="62">
        <v>63</v>
      </c>
      <c r="BL16" s="62">
        <v>64</v>
      </c>
      <c r="BM16" s="62">
        <v>65</v>
      </c>
      <c r="BN16" s="62">
        <v>66</v>
      </c>
      <c r="BO16" s="62">
        <v>67</v>
      </c>
      <c r="BP16" s="62">
        <v>68</v>
      </c>
      <c r="BQ16" s="62">
        <v>69</v>
      </c>
      <c r="BR16" s="62">
        <v>70</v>
      </c>
    </row>
    <row r="17" spans="1:70" hidden="1"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</row>
    <row r="18" spans="1:70" hidden="1">
      <c r="C18" s="45"/>
      <c r="D18" s="45"/>
      <c r="E18" s="45"/>
      <c r="F18" s="45"/>
      <c r="G18" s="45"/>
      <c r="J18" s="62"/>
      <c r="K18" s="377" t="str">
        <f>K3</f>
        <v>Thomas</v>
      </c>
      <c r="L18" s="377"/>
      <c r="M18" s="377"/>
      <c r="N18" s="377" t="str">
        <f>N3</f>
        <v>Adde</v>
      </c>
      <c r="O18" s="377"/>
      <c r="P18" s="377"/>
      <c r="Q18" s="377">
        <f>Q3</f>
        <v>3</v>
      </c>
      <c r="R18" s="377"/>
      <c r="S18" s="377"/>
      <c r="T18" s="377">
        <f>T3</f>
        <v>4</v>
      </c>
      <c r="U18" s="377"/>
      <c r="V18" s="377"/>
      <c r="W18" s="377">
        <f>W3</f>
        <v>5</v>
      </c>
      <c r="X18" s="377"/>
      <c r="Y18" s="377"/>
      <c r="Z18" s="377">
        <f>Z3</f>
        <v>6</v>
      </c>
      <c r="AA18" s="377"/>
      <c r="AB18" s="377"/>
      <c r="AC18" s="377">
        <f>AC3</f>
        <v>7</v>
      </c>
      <c r="AD18" s="377"/>
      <c r="AE18" s="377"/>
      <c r="AF18" s="377">
        <f>AF3</f>
        <v>8</v>
      </c>
      <c r="AG18" s="377"/>
      <c r="AH18" s="377"/>
      <c r="AI18" s="377">
        <f>AI3</f>
        <v>9</v>
      </c>
      <c r="AJ18" s="377"/>
      <c r="AK18" s="377"/>
      <c r="AL18" s="377">
        <f>AL3</f>
        <v>10</v>
      </c>
      <c r="AM18" s="377"/>
      <c r="AN18" s="377"/>
      <c r="AO18" s="377">
        <f>AO3</f>
        <v>11</v>
      </c>
      <c r="AP18" s="377"/>
      <c r="AQ18" s="377"/>
      <c r="AR18" s="377">
        <f>AR3</f>
        <v>12</v>
      </c>
      <c r="AS18" s="377"/>
      <c r="AT18" s="377"/>
      <c r="AU18" s="377">
        <f>AU3</f>
        <v>13</v>
      </c>
      <c r="AV18" s="377"/>
      <c r="AW18" s="377"/>
      <c r="AX18" s="377">
        <f>AX3</f>
        <v>14</v>
      </c>
      <c r="AY18" s="377"/>
      <c r="AZ18" s="377"/>
      <c r="BA18" s="377">
        <f>BA3</f>
        <v>15</v>
      </c>
      <c r="BB18" s="377"/>
      <c r="BC18" s="377"/>
      <c r="BD18" s="377">
        <f>BD3</f>
        <v>16</v>
      </c>
      <c r="BE18" s="377"/>
      <c r="BF18" s="377"/>
      <c r="BG18" s="377">
        <f>BG3</f>
        <v>17</v>
      </c>
      <c r="BH18" s="377"/>
      <c r="BI18" s="377"/>
      <c r="BJ18" s="377">
        <f>BJ3</f>
        <v>18</v>
      </c>
      <c r="BK18" s="377"/>
      <c r="BL18" s="377"/>
      <c r="BM18" s="377">
        <f>BM3</f>
        <v>19</v>
      </c>
      <c r="BN18" s="377"/>
      <c r="BO18" s="377"/>
      <c r="BP18" s="377">
        <f>BP3</f>
        <v>20</v>
      </c>
      <c r="BQ18" s="377"/>
      <c r="BR18" s="377"/>
    </row>
    <row r="19" spans="1:70" ht="26.25" hidden="1">
      <c r="A19" s="37" t="s">
        <v>183</v>
      </c>
      <c r="B19" s="46">
        <v>1</v>
      </c>
      <c r="C19" s="35"/>
      <c r="D19" s="36"/>
      <c r="E19" s="37"/>
      <c r="F19" s="37"/>
      <c r="G19" s="37"/>
      <c r="H19" s="37"/>
      <c r="I19" s="37"/>
      <c r="J19" s="41">
        <f t="shared" ref="J19:J32" si="0">IFERROR(SUM(B19:I19),"")</f>
        <v>1</v>
      </c>
      <c r="K19" s="10">
        <v>57</v>
      </c>
      <c r="L19" s="10"/>
      <c r="M19" s="10"/>
      <c r="N19" s="11"/>
      <c r="O19" s="11"/>
      <c r="P19" s="11"/>
      <c r="Q19" s="10"/>
      <c r="R19" s="10"/>
      <c r="S19" s="10"/>
      <c r="T19" s="11"/>
      <c r="U19" s="11"/>
      <c r="V19" s="11"/>
      <c r="W19" s="10"/>
      <c r="X19" s="10"/>
      <c r="Y19" s="10"/>
      <c r="Z19" s="11"/>
      <c r="AA19" s="11"/>
      <c r="AB19" s="11"/>
      <c r="AC19" s="10"/>
      <c r="AD19" s="10"/>
      <c r="AE19" s="10"/>
      <c r="AF19" s="11"/>
      <c r="AG19" s="11"/>
      <c r="AH19" s="11"/>
      <c r="AI19" s="10"/>
      <c r="AJ19" s="10"/>
      <c r="AK19" s="10"/>
      <c r="AL19" s="11"/>
      <c r="AM19" s="11"/>
      <c r="AN19" s="11"/>
      <c r="AO19" s="10"/>
      <c r="AP19" s="10"/>
      <c r="AQ19" s="10"/>
      <c r="AR19" s="11"/>
      <c r="AS19" s="11"/>
      <c r="AT19" s="11"/>
      <c r="AU19" s="10"/>
      <c r="AV19" s="10"/>
      <c r="AW19" s="10"/>
      <c r="AX19" s="11"/>
      <c r="AY19" s="11"/>
      <c r="AZ19" s="11"/>
      <c r="BA19" s="10"/>
      <c r="BB19" s="10"/>
      <c r="BC19" s="10"/>
      <c r="BD19" s="11"/>
      <c r="BE19" s="11"/>
      <c r="BF19" s="11"/>
      <c r="BG19" s="10"/>
      <c r="BH19" s="10"/>
      <c r="BI19" s="10"/>
      <c r="BJ19" s="11"/>
      <c r="BK19" s="11"/>
      <c r="BL19" s="11"/>
      <c r="BM19" s="10"/>
      <c r="BN19" s="10"/>
      <c r="BO19" s="10"/>
      <c r="BP19" s="11"/>
      <c r="BQ19" s="11"/>
      <c r="BR19" s="11"/>
    </row>
    <row r="20" spans="1:70" ht="26.25" hidden="1">
      <c r="A20" s="43" t="s">
        <v>184</v>
      </c>
      <c r="B20" s="40"/>
      <c r="C20" s="38"/>
      <c r="D20" s="39"/>
      <c r="E20" s="40"/>
      <c r="F20" s="40"/>
      <c r="G20" s="40"/>
      <c r="H20" s="40"/>
      <c r="I20" s="40"/>
      <c r="J20" s="41">
        <f t="shared" si="0"/>
        <v>0</v>
      </c>
      <c r="K20" s="10"/>
      <c r="L20" s="10"/>
      <c r="M20" s="10"/>
      <c r="N20" s="11"/>
      <c r="O20" s="11"/>
      <c r="P20" s="11"/>
      <c r="Q20" s="10"/>
      <c r="R20" s="10"/>
      <c r="S20" s="10"/>
      <c r="T20" s="11"/>
      <c r="U20" s="11"/>
      <c r="V20" s="11"/>
      <c r="W20" s="10"/>
      <c r="X20" s="10"/>
      <c r="Y20" s="10"/>
      <c r="Z20" s="11"/>
      <c r="AA20" s="11"/>
      <c r="AB20" s="11"/>
      <c r="AC20" s="10"/>
      <c r="AD20" s="10"/>
      <c r="AE20" s="10"/>
      <c r="AF20" s="11"/>
      <c r="AG20" s="11"/>
      <c r="AH20" s="11"/>
      <c r="AI20" s="10"/>
      <c r="AJ20" s="10"/>
      <c r="AK20" s="10"/>
      <c r="AL20" s="11"/>
      <c r="AM20" s="11"/>
      <c r="AN20" s="11"/>
      <c r="AO20" s="10"/>
      <c r="AP20" s="10"/>
      <c r="AQ20" s="10"/>
      <c r="AR20" s="11"/>
      <c r="AS20" s="11"/>
      <c r="AT20" s="11"/>
      <c r="AU20" s="10"/>
      <c r="AV20" s="10"/>
      <c r="AW20" s="10"/>
      <c r="AX20" s="11"/>
      <c r="AY20" s="11"/>
      <c r="AZ20" s="11"/>
      <c r="BA20" s="10"/>
      <c r="BB20" s="10"/>
      <c r="BC20" s="10"/>
      <c r="BD20" s="11"/>
      <c r="BE20" s="11"/>
      <c r="BF20" s="11"/>
      <c r="BG20" s="10"/>
      <c r="BH20" s="10"/>
      <c r="BI20" s="10"/>
      <c r="BJ20" s="11"/>
      <c r="BK20" s="11"/>
      <c r="BL20" s="11"/>
      <c r="BM20" s="10"/>
      <c r="BN20" s="10"/>
      <c r="BO20" s="10"/>
      <c r="BP20" s="11"/>
      <c r="BQ20" s="11"/>
      <c r="BR20" s="11"/>
    </row>
    <row r="21" spans="1:70" ht="26.25" hidden="1">
      <c r="A21" s="43" t="s">
        <v>185</v>
      </c>
      <c r="B21" s="40"/>
      <c r="C21" s="38"/>
      <c r="D21" s="39"/>
      <c r="E21" s="40"/>
      <c r="F21" s="40"/>
      <c r="G21" s="40"/>
      <c r="H21" s="40"/>
      <c r="I21" s="40"/>
      <c r="J21" s="41">
        <f>IFERROR(SUM(B21:I21),"")</f>
        <v>0</v>
      </c>
      <c r="K21" s="10"/>
      <c r="L21" s="10"/>
      <c r="M21" s="10"/>
      <c r="N21" s="11"/>
      <c r="O21" s="11"/>
      <c r="P21" s="11"/>
      <c r="Q21" s="10"/>
      <c r="R21" s="10"/>
      <c r="S21" s="10"/>
      <c r="T21" s="11"/>
      <c r="U21" s="11"/>
      <c r="V21" s="11"/>
      <c r="W21" s="10"/>
      <c r="X21" s="10"/>
      <c r="Y21" s="10"/>
      <c r="Z21" s="11"/>
      <c r="AA21" s="11"/>
      <c r="AB21" s="11"/>
      <c r="AC21" s="10"/>
      <c r="AD21" s="10"/>
      <c r="AE21" s="10"/>
      <c r="AF21" s="11"/>
      <c r="AG21" s="11"/>
      <c r="AH21" s="11"/>
      <c r="AI21" s="10"/>
      <c r="AJ21" s="10"/>
      <c r="AK21" s="10"/>
      <c r="AL21" s="11"/>
      <c r="AM21" s="11"/>
      <c r="AN21" s="11"/>
      <c r="AO21" s="10"/>
      <c r="AP21" s="10"/>
      <c r="AQ21" s="10"/>
      <c r="AR21" s="11"/>
      <c r="AS21" s="11"/>
      <c r="AT21" s="11"/>
      <c r="AU21" s="10"/>
      <c r="AV21" s="10"/>
      <c r="AW21" s="10"/>
      <c r="AX21" s="11"/>
      <c r="AY21" s="11"/>
      <c r="AZ21" s="11"/>
      <c r="BA21" s="10"/>
      <c r="BB21" s="10"/>
      <c r="BC21" s="10"/>
      <c r="BD21" s="11"/>
      <c r="BE21" s="11"/>
      <c r="BF21" s="11"/>
      <c r="BG21" s="10"/>
      <c r="BH21" s="10"/>
      <c r="BI21" s="10"/>
      <c r="BJ21" s="11"/>
      <c r="BK21" s="11"/>
      <c r="BL21" s="11"/>
      <c r="BM21" s="10"/>
      <c r="BN21" s="10"/>
      <c r="BO21" s="10"/>
      <c r="BP21" s="11"/>
      <c r="BQ21" s="11"/>
      <c r="BR21" s="11"/>
    </row>
    <row r="22" spans="1:70" ht="26.25" hidden="1">
      <c r="A22" s="43" t="s">
        <v>186</v>
      </c>
      <c r="B22" s="40"/>
      <c r="C22" s="38"/>
      <c r="D22" s="39"/>
      <c r="E22" s="40"/>
      <c r="F22" s="40"/>
      <c r="G22" s="40"/>
      <c r="H22" s="40"/>
      <c r="I22" s="40"/>
      <c r="J22" s="41">
        <f t="shared" si="0"/>
        <v>0</v>
      </c>
      <c r="K22" s="10"/>
      <c r="L22" s="10"/>
      <c r="M22" s="10"/>
      <c r="N22" s="11"/>
      <c r="O22" s="11"/>
      <c r="P22" s="11"/>
      <c r="Q22" s="10"/>
      <c r="R22" s="10"/>
      <c r="S22" s="10"/>
      <c r="T22" s="11"/>
      <c r="U22" s="11"/>
      <c r="V22" s="11"/>
      <c r="W22" s="10"/>
      <c r="X22" s="10"/>
      <c r="Y22" s="10"/>
      <c r="Z22" s="11"/>
      <c r="AA22" s="11"/>
      <c r="AB22" s="11"/>
      <c r="AC22" s="10"/>
      <c r="AD22" s="10"/>
      <c r="AE22" s="10"/>
      <c r="AF22" s="11"/>
      <c r="AG22" s="11"/>
      <c r="AH22" s="11"/>
      <c r="AI22" s="10"/>
      <c r="AJ22" s="10"/>
      <c r="AK22" s="10"/>
      <c r="AL22" s="11"/>
      <c r="AM22" s="11"/>
      <c r="AN22" s="11"/>
      <c r="AO22" s="10"/>
      <c r="AP22" s="10"/>
      <c r="AQ22" s="10"/>
      <c r="AR22" s="11"/>
      <c r="AS22" s="11"/>
      <c r="AT22" s="11"/>
      <c r="AU22" s="10"/>
      <c r="AV22" s="10"/>
      <c r="AW22" s="10"/>
      <c r="AX22" s="11"/>
      <c r="AY22" s="11"/>
      <c r="AZ22" s="11"/>
      <c r="BA22" s="10"/>
      <c r="BB22" s="10"/>
      <c r="BC22" s="10"/>
      <c r="BD22" s="11"/>
      <c r="BE22" s="11"/>
      <c r="BF22" s="11"/>
      <c r="BG22" s="10"/>
      <c r="BH22" s="10"/>
      <c r="BI22" s="10"/>
      <c r="BJ22" s="11"/>
      <c r="BK22" s="11"/>
      <c r="BL22" s="11"/>
      <c r="BM22" s="10"/>
      <c r="BN22" s="10"/>
      <c r="BO22" s="10"/>
      <c r="BP22" s="11"/>
      <c r="BQ22" s="11"/>
      <c r="BR22" s="11"/>
    </row>
    <row r="23" spans="1:70" ht="26.25" hidden="1">
      <c r="A23" s="43" t="s">
        <v>187</v>
      </c>
      <c r="B23" s="40"/>
      <c r="C23" s="38"/>
      <c r="D23" s="39"/>
      <c r="E23" s="40"/>
      <c r="F23" s="40"/>
      <c r="G23" s="40"/>
      <c r="H23" s="40"/>
      <c r="I23" s="40"/>
      <c r="J23" s="42">
        <f t="shared" si="0"/>
        <v>0</v>
      </c>
      <c r="K23" s="10"/>
      <c r="L23" s="10"/>
      <c r="M23" s="10"/>
      <c r="N23" s="11"/>
      <c r="O23" s="11"/>
      <c r="P23" s="11"/>
      <c r="Q23" s="10"/>
      <c r="R23" s="10"/>
      <c r="S23" s="10"/>
      <c r="T23" s="11"/>
      <c r="U23" s="11"/>
      <c r="V23" s="11"/>
      <c r="W23" s="10"/>
      <c r="X23" s="10"/>
      <c r="Y23" s="10"/>
      <c r="Z23" s="11"/>
      <c r="AA23" s="11"/>
      <c r="AB23" s="11"/>
      <c r="AC23" s="10"/>
      <c r="AD23" s="10"/>
      <c r="AE23" s="10"/>
      <c r="AF23" s="11"/>
      <c r="AG23" s="11"/>
      <c r="AH23" s="11"/>
      <c r="AI23" s="10"/>
      <c r="AJ23" s="10"/>
      <c r="AK23" s="10"/>
      <c r="AL23" s="11"/>
      <c r="AM23" s="11"/>
      <c r="AN23" s="11"/>
      <c r="AO23" s="10"/>
      <c r="AP23" s="10"/>
      <c r="AQ23" s="10"/>
      <c r="AR23" s="11"/>
      <c r="AS23" s="11"/>
      <c r="AT23" s="11"/>
      <c r="AU23" s="10"/>
      <c r="AV23" s="10"/>
      <c r="AW23" s="10"/>
      <c r="AX23" s="11"/>
      <c r="AY23" s="11"/>
      <c r="AZ23" s="11"/>
      <c r="BA23" s="10"/>
      <c r="BB23" s="10"/>
      <c r="BC23" s="10"/>
      <c r="BD23" s="11"/>
      <c r="BE23" s="11"/>
      <c r="BF23" s="11"/>
      <c r="BG23" s="10"/>
      <c r="BH23" s="10"/>
      <c r="BI23" s="10"/>
      <c r="BJ23" s="11"/>
      <c r="BK23" s="11"/>
      <c r="BL23" s="11"/>
      <c r="BM23" s="10"/>
      <c r="BN23" s="10"/>
      <c r="BO23" s="10"/>
      <c r="BP23" s="11"/>
      <c r="BQ23" s="11"/>
      <c r="BR23" s="11"/>
    </row>
    <row r="24" spans="1:70" ht="26.25" hidden="1">
      <c r="A24" s="43" t="s">
        <v>188</v>
      </c>
      <c r="B24" s="40"/>
      <c r="C24" s="38"/>
      <c r="D24" s="39"/>
      <c r="E24" s="40"/>
      <c r="F24" s="40"/>
      <c r="G24" s="40"/>
      <c r="H24" s="40"/>
      <c r="I24" s="40"/>
      <c r="J24" s="42">
        <f t="shared" si="0"/>
        <v>0</v>
      </c>
      <c r="K24" s="10"/>
      <c r="L24" s="10"/>
      <c r="M24" s="10"/>
      <c r="N24" s="11"/>
      <c r="O24" s="11"/>
      <c r="P24" s="11"/>
      <c r="Q24" s="10"/>
      <c r="R24" s="10"/>
      <c r="S24" s="10"/>
      <c r="T24" s="11"/>
      <c r="U24" s="11"/>
      <c r="V24" s="11"/>
      <c r="W24" s="10"/>
      <c r="X24" s="10"/>
      <c r="Y24" s="10"/>
      <c r="Z24" s="11"/>
      <c r="AA24" s="11"/>
      <c r="AB24" s="11"/>
      <c r="AC24" s="10"/>
      <c r="AD24" s="10"/>
      <c r="AE24" s="10"/>
      <c r="AF24" s="11"/>
      <c r="AG24" s="11"/>
      <c r="AH24" s="11"/>
      <c r="AI24" s="10"/>
      <c r="AJ24" s="10"/>
      <c r="AK24" s="10"/>
      <c r="AL24" s="11"/>
      <c r="AM24" s="11"/>
      <c r="AN24" s="11"/>
      <c r="AO24" s="10"/>
      <c r="AP24" s="10"/>
      <c r="AQ24" s="10"/>
      <c r="AR24" s="11"/>
      <c r="AS24" s="11"/>
      <c r="AT24" s="11"/>
      <c r="AU24" s="10"/>
      <c r="AV24" s="10"/>
      <c r="AW24" s="10"/>
      <c r="AX24" s="11"/>
      <c r="AY24" s="11"/>
      <c r="AZ24" s="11"/>
      <c r="BA24" s="10"/>
      <c r="BB24" s="10"/>
      <c r="BC24" s="10"/>
      <c r="BD24" s="11"/>
      <c r="BE24" s="11"/>
      <c r="BF24" s="11"/>
      <c r="BG24" s="10"/>
      <c r="BH24" s="10"/>
      <c r="BI24" s="10"/>
      <c r="BJ24" s="11"/>
      <c r="BK24" s="11"/>
      <c r="BL24" s="11"/>
      <c r="BM24" s="10"/>
      <c r="BN24" s="10"/>
      <c r="BO24" s="10"/>
      <c r="BP24" s="11"/>
      <c r="BQ24" s="11"/>
      <c r="BR24" s="11"/>
    </row>
    <row r="25" spans="1:70" ht="26.25" hidden="1">
      <c r="A25" s="43" t="s">
        <v>189</v>
      </c>
      <c r="B25" s="40"/>
      <c r="C25" s="38"/>
      <c r="D25" s="39"/>
      <c r="E25" s="40"/>
      <c r="F25" s="40"/>
      <c r="G25" s="40"/>
      <c r="H25" s="40"/>
      <c r="I25" s="40"/>
      <c r="J25" s="42">
        <f t="shared" si="0"/>
        <v>0</v>
      </c>
      <c r="K25" s="10"/>
      <c r="L25" s="10"/>
      <c r="M25" s="10"/>
      <c r="N25" s="11"/>
      <c r="O25" s="11"/>
      <c r="P25" s="11"/>
      <c r="Q25" s="10"/>
      <c r="R25" s="10"/>
      <c r="S25" s="10"/>
      <c r="T25" s="11"/>
      <c r="U25" s="11"/>
      <c r="V25" s="11"/>
      <c r="W25" s="10"/>
      <c r="X25" s="10"/>
      <c r="Y25" s="10"/>
      <c r="Z25" s="11"/>
      <c r="AA25" s="11"/>
      <c r="AB25" s="11"/>
      <c r="AC25" s="10"/>
      <c r="AD25" s="10"/>
      <c r="AE25" s="10"/>
      <c r="AF25" s="11"/>
      <c r="AG25" s="11"/>
      <c r="AH25" s="11"/>
      <c r="AI25" s="10"/>
      <c r="AJ25" s="10"/>
      <c r="AK25" s="10"/>
      <c r="AL25" s="11"/>
      <c r="AM25" s="11"/>
      <c r="AN25" s="11"/>
      <c r="AO25" s="10"/>
      <c r="AP25" s="10"/>
      <c r="AQ25" s="10"/>
      <c r="AR25" s="11"/>
      <c r="AS25" s="11"/>
      <c r="AT25" s="11"/>
      <c r="AU25" s="10"/>
      <c r="AV25" s="10"/>
      <c r="AW25" s="10"/>
      <c r="AX25" s="11"/>
      <c r="AY25" s="11"/>
      <c r="AZ25" s="11"/>
      <c r="BA25" s="10"/>
      <c r="BB25" s="10"/>
      <c r="BC25" s="10"/>
      <c r="BD25" s="11"/>
      <c r="BE25" s="11"/>
      <c r="BF25" s="11"/>
      <c r="BG25" s="10"/>
      <c r="BH25" s="10"/>
      <c r="BI25" s="10"/>
      <c r="BJ25" s="11"/>
      <c r="BK25" s="11"/>
      <c r="BL25" s="11"/>
      <c r="BM25" s="10"/>
      <c r="BN25" s="10"/>
      <c r="BO25" s="10"/>
      <c r="BP25" s="11"/>
      <c r="BQ25" s="11"/>
      <c r="BR25" s="11"/>
    </row>
    <row r="26" spans="1:70" ht="26.25" hidden="1">
      <c r="A26" s="43" t="s">
        <v>190</v>
      </c>
      <c r="B26" s="40"/>
      <c r="C26" s="38"/>
      <c r="D26" s="39"/>
      <c r="E26" s="40"/>
      <c r="F26" s="40"/>
      <c r="G26" s="40"/>
      <c r="H26" s="40"/>
      <c r="I26" s="40"/>
      <c r="J26" s="42">
        <f t="shared" si="0"/>
        <v>0</v>
      </c>
      <c r="K26" s="10"/>
      <c r="L26" s="10"/>
      <c r="M26" s="10"/>
      <c r="N26" s="11"/>
      <c r="O26" s="11"/>
      <c r="P26" s="11"/>
      <c r="Q26" s="10"/>
      <c r="R26" s="10"/>
      <c r="S26" s="10"/>
      <c r="T26" s="11"/>
      <c r="U26" s="11"/>
      <c r="V26" s="11"/>
      <c r="W26" s="10"/>
      <c r="X26" s="10"/>
      <c r="Y26" s="10"/>
      <c r="Z26" s="11"/>
      <c r="AA26" s="11"/>
      <c r="AB26" s="11"/>
      <c r="AC26" s="10"/>
      <c r="AD26" s="10"/>
      <c r="AE26" s="10"/>
      <c r="AF26" s="11"/>
      <c r="AG26" s="11"/>
      <c r="AH26" s="11"/>
      <c r="AI26" s="10"/>
      <c r="AJ26" s="10"/>
      <c r="AK26" s="10"/>
      <c r="AL26" s="11"/>
      <c r="AM26" s="11"/>
      <c r="AN26" s="11"/>
      <c r="AO26" s="10"/>
      <c r="AP26" s="10"/>
      <c r="AQ26" s="10"/>
      <c r="AR26" s="11"/>
      <c r="AS26" s="11"/>
      <c r="AT26" s="11"/>
      <c r="AU26" s="10"/>
      <c r="AV26" s="10"/>
      <c r="AW26" s="10"/>
      <c r="AX26" s="11"/>
      <c r="AY26" s="11"/>
      <c r="AZ26" s="11"/>
      <c r="BA26" s="10"/>
      <c r="BB26" s="10"/>
      <c r="BC26" s="10"/>
      <c r="BD26" s="11"/>
      <c r="BE26" s="11"/>
      <c r="BF26" s="11"/>
      <c r="BG26" s="10"/>
      <c r="BH26" s="10"/>
      <c r="BI26" s="10"/>
      <c r="BJ26" s="11"/>
      <c r="BK26" s="11"/>
      <c r="BL26" s="11"/>
      <c r="BM26" s="10"/>
      <c r="BN26" s="10"/>
      <c r="BO26" s="10"/>
      <c r="BP26" s="11"/>
      <c r="BQ26" s="11"/>
      <c r="BR26" s="11"/>
    </row>
    <row r="27" spans="1:70" ht="26.25" hidden="1">
      <c r="A27" s="43" t="s">
        <v>191</v>
      </c>
      <c r="B27" s="40"/>
      <c r="C27" s="38"/>
      <c r="D27" s="39"/>
      <c r="E27" s="40"/>
      <c r="F27" s="40"/>
      <c r="G27" s="40"/>
      <c r="H27" s="40"/>
      <c r="I27" s="40"/>
      <c r="J27" s="42">
        <f t="shared" si="0"/>
        <v>0</v>
      </c>
      <c r="K27" s="10"/>
      <c r="L27" s="10"/>
      <c r="M27" s="10"/>
      <c r="N27" s="11"/>
      <c r="O27" s="11"/>
      <c r="P27" s="11"/>
      <c r="Q27" s="10"/>
      <c r="R27" s="10"/>
      <c r="S27" s="10"/>
      <c r="T27" s="11"/>
      <c r="U27" s="11"/>
      <c r="V27" s="11"/>
      <c r="W27" s="10"/>
      <c r="X27" s="10"/>
      <c r="Y27" s="10"/>
      <c r="Z27" s="11"/>
      <c r="AA27" s="11"/>
      <c r="AB27" s="11"/>
      <c r="AC27" s="10"/>
      <c r="AD27" s="10"/>
      <c r="AE27" s="10"/>
      <c r="AF27" s="11"/>
      <c r="AG27" s="11"/>
      <c r="AH27" s="11"/>
      <c r="AI27" s="10"/>
      <c r="AJ27" s="10"/>
      <c r="AK27" s="10"/>
      <c r="AL27" s="11"/>
      <c r="AM27" s="11"/>
      <c r="AN27" s="11"/>
      <c r="AO27" s="10"/>
      <c r="AP27" s="10"/>
      <c r="AQ27" s="10"/>
      <c r="AR27" s="11"/>
      <c r="AS27" s="11"/>
      <c r="AT27" s="11"/>
      <c r="AU27" s="10"/>
      <c r="AV27" s="10"/>
      <c r="AW27" s="10"/>
      <c r="AX27" s="11"/>
      <c r="AY27" s="11"/>
      <c r="AZ27" s="11"/>
      <c r="BA27" s="10"/>
      <c r="BB27" s="10"/>
      <c r="BC27" s="10"/>
      <c r="BD27" s="11"/>
      <c r="BE27" s="11"/>
      <c r="BF27" s="11"/>
      <c r="BG27" s="10"/>
      <c r="BH27" s="10"/>
      <c r="BI27" s="10"/>
      <c r="BJ27" s="11"/>
      <c r="BK27" s="11"/>
      <c r="BL27" s="11"/>
      <c r="BM27" s="10"/>
      <c r="BN27" s="10"/>
      <c r="BO27" s="10"/>
      <c r="BP27" s="11"/>
      <c r="BQ27" s="11"/>
      <c r="BR27" s="11"/>
    </row>
    <row r="28" spans="1:70" ht="26.25" hidden="1">
      <c r="A28" s="43" t="s">
        <v>192</v>
      </c>
      <c r="B28" s="40"/>
      <c r="C28" s="38"/>
      <c r="D28" s="39"/>
      <c r="E28" s="40"/>
      <c r="F28" s="40"/>
      <c r="G28" s="40"/>
      <c r="H28" s="40"/>
      <c r="I28" s="40"/>
      <c r="J28" s="42">
        <f t="shared" si="0"/>
        <v>0</v>
      </c>
      <c r="K28" s="10"/>
      <c r="L28" s="10"/>
      <c r="M28" s="10"/>
      <c r="N28" s="11"/>
      <c r="O28" s="11"/>
      <c r="P28" s="11"/>
      <c r="Q28" s="10"/>
      <c r="R28" s="10"/>
      <c r="S28" s="10"/>
      <c r="T28" s="11"/>
      <c r="U28" s="11"/>
      <c r="V28" s="11"/>
      <c r="W28" s="10"/>
      <c r="X28" s="10"/>
      <c r="Y28" s="10"/>
      <c r="Z28" s="11"/>
      <c r="AA28" s="11"/>
      <c r="AB28" s="11"/>
      <c r="AC28" s="10"/>
      <c r="AD28" s="10"/>
      <c r="AE28" s="10"/>
      <c r="AF28" s="11"/>
      <c r="AG28" s="11"/>
      <c r="AH28" s="11"/>
      <c r="AI28" s="10"/>
      <c r="AJ28" s="10"/>
      <c r="AK28" s="10"/>
      <c r="AL28" s="11"/>
      <c r="AM28" s="11"/>
      <c r="AN28" s="11"/>
      <c r="AO28" s="10"/>
      <c r="AP28" s="10"/>
      <c r="AQ28" s="10"/>
      <c r="AR28" s="11"/>
      <c r="AS28" s="11"/>
      <c r="AT28" s="11"/>
      <c r="AU28" s="10"/>
      <c r="AV28" s="10"/>
      <c r="AW28" s="10"/>
      <c r="AX28" s="11"/>
      <c r="AY28" s="11"/>
      <c r="AZ28" s="11"/>
      <c r="BA28" s="10"/>
      <c r="BB28" s="10"/>
      <c r="BC28" s="10"/>
      <c r="BD28" s="11"/>
      <c r="BE28" s="11"/>
      <c r="BF28" s="11"/>
      <c r="BG28" s="10"/>
      <c r="BH28" s="10"/>
      <c r="BI28" s="10"/>
      <c r="BJ28" s="11"/>
      <c r="BK28" s="11"/>
      <c r="BL28" s="11"/>
      <c r="BM28" s="10"/>
      <c r="BN28" s="10"/>
      <c r="BO28" s="10"/>
      <c r="BP28" s="11"/>
      <c r="BQ28" s="11"/>
      <c r="BR28" s="11"/>
    </row>
    <row r="29" spans="1:70" ht="26.25" hidden="1">
      <c r="A29" s="43" t="s">
        <v>193</v>
      </c>
      <c r="B29" s="40"/>
      <c r="C29" s="38"/>
      <c r="D29" s="39"/>
      <c r="E29" s="40"/>
      <c r="F29" s="40"/>
      <c r="G29" s="40"/>
      <c r="H29" s="40"/>
      <c r="I29" s="40"/>
      <c r="J29" s="41">
        <f t="shared" si="0"/>
        <v>0</v>
      </c>
      <c r="K29" s="10"/>
      <c r="L29" s="10"/>
      <c r="M29" s="10"/>
      <c r="N29" s="11"/>
      <c r="O29" s="11"/>
      <c r="P29" s="11"/>
      <c r="Q29" s="10"/>
      <c r="R29" s="10"/>
      <c r="S29" s="10"/>
      <c r="T29" s="11"/>
      <c r="U29" s="11"/>
      <c r="V29" s="11"/>
      <c r="W29" s="10"/>
      <c r="X29" s="10"/>
      <c r="Y29" s="10"/>
      <c r="Z29" s="11"/>
      <c r="AA29" s="11"/>
      <c r="AB29" s="11"/>
      <c r="AC29" s="10"/>
      <c r="AD29" s="10"/>
      <c r="AE29" s="10"/>
      <c r="AF29" s="11"/>
      <c r="AG29" s="11"/>
      <c r="AH29" s="11"/>
      <c r="AI29" s="10"/>
      <c r="AJ29" s="10"/>
      <c r="AK29" s="10"/>
      <c r="AL29" s="11"/>
      <c r="AM29" s="11"/>
      <c r="AN29" s="11"/>
      <c r="AO29" s="10"/>
      <c r="AP29" s="10"/>
      <c r="AQ29" s="10"/>
      <c r="AR29" s="11"/>
      <c r="AS29" s="11"/>
      <c r="AT29" s="11"/>
      <c r="AU29" s="10"/>
      <c r="AV29" s="10"/>
      <c r="AW29" s="10"/>
      <c r="AX29" s="11"/>
      <c r="AY29" s="11"/>
      <c r="AZ29" s="11"/>
      <c r="BA29" s="10"/>
      <c r="BB29" s="10"/>
      <c r="BC29" s="10"/>
      <c r="BD29" s="11"/>
      <c r="BE29" s="11"/>
      <c r="BF29" s="11"/>
      <c r="BG29" s="10"/>
      <c r="BH29" s="10"/>
      <c r="BI29" s="10"/>
      <c r="BJ29" s="11"/>
      <c r="BK29" s="11"/>
      <c r="BL29" s="11"/>
      <c r="BM29" s="10"/>
      <c r="BN29" s="10"/>
      <c r="BO29" s="10"/>
      <c r="BP29" s="11"/>
      <c r="BQ29" s="11"/>
      <c r="BR29" s="11"/>
    </row>
    <row r="30" spans="1:70" ht="26.25" hidden="1">
      <c r="A30" s="43" t="s">
        <v>194</v>
      </c>
      <c r="B30" s="40"/>
      <c r="C30" s="38"/>
      <c r="D30" s="39"/>
      <c r="E30" s="40"/>
      <c r="F30" s="40"/>
      <c r="G30" s="40"/>
      <c r="H30" s="40"/>
      <c r="I30" s="40"/>
      <c r="J30" s="41">
        <f t="shared" si="0"/>
        <v>0</v>
      </c>
      <c r="K30" s="10"/>
      <c r="L30" s="10"/>
      <c r="M30" s="10"/>
      <c r="N30" s="11"/>
      <c r="O30" s="11"/>
      <c r="P30" s="11"/>
      <c r="Q30" s="10"/>
      <c r="R30" s="10"/>
      <c r="S30" s="10"/>
      <c r="T30" s="11"/>
      <c r="U30" s="11"/>
      <c r="V30" s="11"/>
      <c r="W30" s="10"/>
      <c r="X30" s="10"/>
      <c r="Y30" s="10"/>
      <c r="Z30" s="11"/>
      <c r="AA30" s="11"/>
      <c r="AB30" s="11"/>
      <c r="AC30" s="10"/>
      <c r="AD30" s="10"/>
      <c r="AE30" s="10"/>
      <c r="AF30" s="11"/>
      <c r="AG30" s="11"/>
      <c r="AH30" s="11"/>
      <c r="AI30" s="10"/>
      <c r="AJ30" s="10"/>
      <c r="AK30" s="10"/>
      <c r="AL30" s="11"/>
      <c r="AM30" s="11"/>
      <c r="AN30" s="11"/>
      <c r="AO30" s="10"/>
      <c r="AP30" s="10"/>
      <c r="AQ30" s="10"/>
      <c r="AR30" s="11"/>
      <c r="AS30" s="11"/>
      <c r="AT30" s="11"/>
      <c r="AU30" s="10"/>
      <c r="AV30" s="10"/>
      <c r="AW30" s="10"/>
      <c r="AX30" s="11"/>
      <c r="AY30" s="11"/>
      <c r="AZ30" s="11"/>
      <c r="BA30" s="10"/>
      <c r="BB30" s="10"/>
      <c r="BC30" s="10"/>
      <c r="BD30" s="11"/>
      <c r="BE30" s="11"/>
      <c r="BF30" s="11"/>
      <c r="BG30" s="10"/>
      <c r="BH30" s="10"/>
      <c r="BI30" s="10"/>
      <c r="BJ30" s="11"/>
      <c r="BK30" s="11"/>
      <c r="BL30" s="11"/>
      <c r="BM30" s="10"/>
      <c r="BN30" s="10"/>
      <c r="BO30" s="10"/>
      <c r="BP30" s="11"/>
      <c r="BQ30" s="11"/>
      <c r="BR30" s="11"/>
    </row>
    <row r="31" spans="1:70" ht="26.25" hidden="1">
      <c r="A31" s="43" t="s">
        <v>195</v>
      </c>
      <c r="B31" s="40"/>
      <c r="C31" s="38"/>
      <c r="D31" s="39"/>
      <c r="E31" s="40"/>
      <c r="F31" s="40"/>
      <c r="G31" s="40"/>
      <c r="H31" s="40"/>
      <c r="I31" s="40"/>
      <c r="J31" s="41">
        <f t="shared" si="0"/>
        <v>0</v>
      </c>
      <c r="K31" s="10"/>
      <c r="L31" s="10"/>
      <c r="M31" s="10"/>
      <c r="N31" s="11"/>
      <c r="O31" s="11"/>
      <c r="P31" s="11"/>
      <c r="Q31" s="10"/>
      <c r="R31" s="10"/>
      <c r="S31" s="10"/>
      <c r="T31" s="11"/>
      <c r="U31" s="11"/>
      <c r="V31" s="11"/>
      <c r="W31" s="10"/>
      <c r="X31" s="10"/>
      <c r="Y31" s="10"/>
      <c r="Z31" s="11"/>
      <c r="AA31" s="11"/>
      <c r="AB31" s="11"/>
      <c r="AC31" s="10"/>
      <c r="AD31" s="10"/>
      <c r="AE31" s="10"/>
      <c r="AF31" s="11"/>
      <c r="AG31" s="11"/>
      <c r="AH31" s="11"/>
      <c r="AI31" s="10"/>
      <c r="AJ31" s="10"/>
      <c r="AK31" s="10"/>
      <c r="AL31" s="11"/>
      <c r="AM31" s="11"/>
      <c r="AN31" s="11"/>
      <c r="AO31" s="10"/>
      <c r="AP31" s="10"/>
      <c r="AQ31" s="10"/>
      <c r="AR31" s="11"/>
      <c r="AS31" s="11"/>
      <c r="AT31" s="11"/>
      <c r="AU31" s="10"/>
      <c r="AV31" s="10"/>
      <c r="AW31" s="10"/>
      <c r="AX31" s="11"/>
      <c r="AY31" s="11"/>
      <c r="AZ31" s="11"/>
      <c r="BA31" s="10"/>
      <c r="BB31" s="10"/>
      <c r="BC31" s="10"/>
      <c r="BD31" s="11"/>
      <c r="BE31" s="11"/>
      <c r="BF31" s="11"/>
      <c r="BG31" s="10"/>
      <c r="BH31" s="10"/>
      <c r="BI31" s="10"/>
      <c r="BJ31" s="11"/>
      <c r="BK31" s="11"/>
      <c r="BL31" s="11"/>
      <c r="BM31" s="10"/>
      <c r="BN31" s="10"/>
      <c r="BO31" s="10"/>
      <c r="BP31" s="11"/>
      <c r="BQ31" s="11"/>
      <c r="BR31" s="11"/>
    </row>
    <row r="32" spans="1:70" ht="26.25" hidden="1">
      <c r="A32" s="43" t="s">
        <v>196</v>
      </c>
      <c r="B32" s="40"/>
      <c r="C32" s="38"/>
      <c r="D32" s="39"/>
      <c r="E32" s="40"/>
      <c r="F32" s="40"/>
      <c r="G32" s="40"/>
      <c r="H32" s="40"/>
      <c r="I32" s="40"/>
      <c r="J32" s="41">
        <f t="shared" si="0"/>
        <v>0</v>
      </c>
      <c r="K32" s="10"/>
      <c r="L32" s="10"/>
      <c r="M32" s="10"/>
      <c r="N32" s="11"/>
      <c r="O32" s="11"/>
      <c r="P32" s="11"/>
      <c r="Q32" s="10"/>
      <c r="R32" s="10"/>
      <c r="S32" s="10"/>
      <c r="T32" s="11"/>
      <c r="U32" s="11"/>
      <c r="V32" s="11"/>
      <c r="W32" s="10"/>
      <c r="X32" s="10"/>
      <c r="Y32" s="10"/>
      <c r="Z32" s="11"/>
      <c r="AA32" s="11"/>
      <c r="AB32" s="11"/>
      <c r="AC32" s="10"/>
      <c r="AD32" s="10"/>
      <c r="AE32" s="10"/>
      <c r="AF32" s="11"/>
      <c r="AG32" s="11"/>
      <c r="AH32" s="11"/>
      <c r="AI32" s="10"/>
      <c r="AJ32" s="10"/>
      <c r="AK32" s="10"/>
      <c r="AL32" s="11"/>
      <c r="AM32" s="11"/>
      <c r="AN32" s="11"/>
      <c r="AO32" s="10"/>
      <c r="AP32" s="10"/>
      <c r="AQ32" s="10"/>
      <c r="AR32" s="11"/>
      <c r="AS32" s="11"/>
      <c r="AT32" s="11"/>
      <c r="AU32" s="10"/>
      <c r="AV32" s="10"/>
      <c r="AW32" s="10"/>
      <c r="AX32" s="11"/>
      <c r="AY32" s="11"/>
      <c r="AZ32" s="11"/>
      <c r="BA32" s="10"/>
      <c r="BB32" s="10"/>
      <c r="BC32" s="10"/>
      <c r="BD32" s="11"/>
      <c r="BE32" s="11"/>
      <c r="BF32" s="11"/>
      <c r="BG32" s="10"/>
      <c r="BH32" s="10"/>
      <c r="BI32" s="10"/>
      <c r="BJ32" s="11"/>
      <c r="BK32" s="11"/>
      <c r="BL32" s="11"/>
      <c r="BM32" s="10"/>
      <c r="BN32" s="10"/>
      <c r="BO32" s="10"/>
      <c r="BP32" s="11"/>
      <c r="BQ32" s="11"/>
      <c r="BR32" s="11"/>
    </row>
    <row r="33" spans="1:70" ht="26.25" hidden="1">
      <c r="A33" s="43" t="s">
        <v>197</v>
      </c>
      <c r="B33" s="40"/>
      <c r="C33" s="38"/>
      <c r="D33" s="39"/>
      <c r="E33" s="40"/>
      <c r="F33" s="40"/>
      <c r="G33" s="40"/>
      <c r="H33" s="40"/>
      <c r="I33" s="40"/>
      <c r="J33" s="41">
        <f t="shared" ref="J33:J96" si="1">IFERROR(SUM(B33:I33),"")</f>
        <v>0</v>
      </c>
      <c r="K33" s="10"/>
      <c r="L33" s="10"/>
      <c r="M33" s="10"/>
      <c r="N33" s="11"/>
      <c r="O33" s="11"/>
      <c r="P33" s="11"/>
      <c r="Q33" s="10"/>
      <c r="R33" s="10"/>
      <c r="S33" s="10"/>
      <c r="T33" s="11"/>
      <c r="U33" s="11"/>
      <c r="V33" s="11"/>
      <c r="W33" s="10"/>
      <c r="X33" s="10"/>
      <c r="Y33" s="10"/>
      <c r="Z33" s="11"/>
      <c r="AA33" s="11"/>
      <c r="AB33" s="11"/>
      <c r="AC33" s="10"/>
      <c r="AD33" s="10"/>
      <c r="AE33" s="10"/>
      <c r="AF33" s="11"/>
      <c r="AG33" s="11"/>
      <c r="AH33" s="11"/>
      <c r="AI33" s="10"/>
      <c r="AJ33" s="10"/>
      <c r="AK33" s="10"/>
      <c r="AL33" s="11"/>
      <c r="AM33" s="11"/>
      <c r="AN33" s="11"/>
      <c r="AO33" s="10"/>
      <c r="AP33" s="10"/>
      <c r="AQ33" s="10"/>
      <c r="AR33" s="11"/>
      <c r="AS33" s="11"/>
      <c r="AT33" s="11"/>
      <c r="AU33" s="10"/>
      <c r="AV33" s="10"/>
      <c r="AW33" s="10"/>
      <c r="AX33" s="11"/>
      <c r="AY33" s="11"/>
      <c r="AZ33" s="11"/>
      <c r="BA33" s="10"/>
      <c r="BB33" s="10"/>
      <c r="BC33" s="10"/>
      <c r="BD33" s="11"/>
      <c r="BE33" s="11"/>
      <c r="BF33" s="11"/>
      <c r="BG33" s="10"/>
      <c r="BH33" s="10"/>
      <c r="BI33" s="10"/>
      <c r="BJ33" s="11"/>
      <c r="BK33" s="11"/>
      <c r="BL33" s="11"/>
      <c r="BM33" s="10"/>
      <c r="BN33" s="10"/>
      <c r="BO33" s="10"/>
      <c r="BP33" s="11"/>
      <c r="BQ33" s="11"/>
      <c r="BR33" s="11"/>
    </row>
    <row r="34" spans="1:70" ht="26.25" hidden="1">
      <c r="A34" s="43" t="s">
        <v>198</v>
      </c>
      <c r="B34" s="40"/>
      <c r="C34" s="38"/>
      <c r="D34" s="39"/>
      <c r="E34" s="40"/>
      <c r="F34" s="40"/>
      <c r="G34" s="40"/>
      <c r="H34" s="40"/>
      <c r="I34" s="40"/>
      <c r="J34" s="41">
        <f t="shared" si="1"/>
        <v>0</v>
      </c>
      <c r="K34" s="10"/>
      <c r="L34" s="10"/>
      <c r="M34" s="10"/>
      <c r="N34" s="11"/>
      <c r="O34" s="11"/>
      <c r="P34" s="11"/>
      <c r="Q34" s="10"/>
      <c r="R34" s="10"/>
      <c r="S34" s="10"/>
      <c r="T34" s="11"/>
      <c r="U34" s="11"/>
      <c r="V34" s="11"/>
      <c r="W34" s="10"/>
      <c r="X34" s="10"/>
      <c r="Y34" s="10"/>
      <c r="Z34" s="11"/>
      <c r="AA34" s="11"/>
      <c r="AB34" s="11"/>
      <c r="AC34" s="10"/>
      <c r="AD34" s="10"/>
      <c r="AE34" s="10"/>
      <c r="AF34" s="11"/>
      <c r="AG34" s="11"/>
      <c r="AH34" s="11"/>
      <c r="AI34" s="10"/>
      <c r="AJ34" s="10"/>
      <c r="AK34" s="10"/>
      <c r="AL34" s="11"/>
      <c r="AM34" s="11"/>
      <c r="AN34" s="11"/>
      <c r="AO34" s="10"/>
      <c r="AP34" s="10"/>
      <c r="AQ34" s="10"/>
      <c r="AR34" s="11"/>
      <c r="AS34" s="11"/>
      <c r="AT34" s="11"/>
      <c r="AU34" s="10"/>
      <c r="AV34" s="10"/>
      <c r="AW34" s="10"/>
      <c r="AX34" s="11"/>
      <c r="AY34" s="11"/>
      <c r="AZ34" s="11"/>
      <c r="BA34" s="10"/>
      <c r="BB34" s="10"/>
      <c r="BC34" s="10"/>
      <c r="BD34" s="11"/>
      <c r="BE34" s="11"/>
      <c r="BF34" s="11"/>
      <c r="BG34" s="10"/>
      <c r="BH34" s="10"/>
      <c r="BI34" s="10"/>
      <c r="BJ34" s="11"/>
      <c r="BK34" s="11"/>
      <c r="BL34" s="11"/>
      <c r="BM34" s="10"/>
      <c r="BN34" s="10"/>
      <c r="BO34" s="10"/>
      <c r="BP34" s="11"/>
      <c r="BQ34" s="11"/>
      <c r="BR34" s="11"/>
    </row>
    <row r="35" spans="1:70" ht="26.25" hidden="1">
      <c r="A35" s="43" t="s">
        <v>199</v>
      </c>
      <c r="B35" s="40"/>
      <c r="C35" s="38"/>
      <c r="D35" s="39"/>
      <c r="E35" s="40"/>
      <c r="F35" s="40"/>
      <c r="G35" s="40"/>
      <c r="H35" s="40"/>
      <c r="I35" s="40"/>
      <c r="J35" s="41">
        <f t="shared" si="1"/>
        <v>0</v>
      </c>
      <c r="K35" s="10"/>
      <c r="L35" s="10"/>
      <c r="M35" s="10"/>
      <c r="N35" s="11"/>
      <c r="O35" s="11"/>
      <c r="P35" s="11"/>
      <c r="Q35" s="10"/>
      <c r="R35" s="10"/>
      <c r="S35" s="10"/>
      <c r="T35" s="11"/>
      <c r="U35" s="11"/>
      <c r="V35" s="11"/>
      <c r="W35" s="10"/>
      <c r="X35" s="10"/>
      <c r="Y35" s="10"/>
      <c r="Z35" s="11"/>
      <c r="AA35" s="11"/>
      <c r="AB35" s="11"/>
      <c r="AC35" s="10"/>
      <c r="AD35" s="10"/>
      <c r="AE35" s="10"/>
      <c r="AF35" s="11"/>
      <c r="AG35" s="11"/>
      <c r="AH35" s="11"/>
      <c r="AI35" s="10"/>
      <c r="AJ35" s="10"/>
      <c r="AK35" s="10"/>
      <c r="AL35" s="11"/>
      <c r="AM35" s="11"/>
      <c r="AN35" s="11"/>
      <c r="AO35" s="10"/>
      <c r="AP35" s="10"/>
      <c r="AQ35" s="10"/>
      <c r="AR35" s="11"/>
      <c r="AS35" s="11"/>
      <c r="AT35" s="11"/>
      <c r="AU35" s="10"/>
      <c r="AV35" s="10"/>
      <c r="AW35" s="10"/>
      <c r="AX35" s="11"/>
      <c r="AY35" s="11"/>
      <c r="AZ35" s="11"/>
      <c r="BA35" s="10"/>
      <c r="BB35" s="10"/>
      <c r="BC35" s="10"/>
      <c r="BD35" s="11"/>
      <c r="BE35" s="11"/>
      <c r="BF35" s="11"/>
      <c r="BG35" s="10"/>
      <c r="BH35" s="10"/>
      <c r="BI35" s="10"/>
      <c r="BJ35" s="11"/>
      <c r="BK35" s="11"/>
      <c r="BL35" s="11"/>
      <c r="BM35" s="10"/>
      <c r="BN35" s="10"/>
      <c r="BO35" s="10"/>
      <c r="BP35" s="11"/>
      <c r="BQ35" s="11"/>
      <c r="BR35" s="11"/>
    </row>
    <row r="36" spans="1:70" ht="26.25" hidden="1">
      <c r="A36" s="43" t="s">
        <v>200</v>
      </c>
      <c r="B36" s="40"/>
      <c r="C36" s="38"/>
      <c r="D36" s="39"/>
      <c r="E36" s="40"/>
      <c r="F36" s="40"/>
      <c r="G36" s="40"/>
      <c r="H36" s="40"/>
      <c r="I36" s="40"/>
      <c r="J36" s="41">
        <f t="shared" si="1"/>
        <v>0</v>
      </c>
      <c r="K36" s="10"/>
      <c r="L36" s="10"/>
      <c r="M36" s="10"/>
      <c r="N36" s="11"/>
      <c r="O36" s="11"/>
      <c r="P36" s="11"/>
      <c r="Q36" s="10"/>
      <c r="R36" s="10"/>
      <c r="S36" s="10"/>
      <c r="T36" s="11"/>
      <c r="U36" s="11"/>
      <c r="V36" s="11"/>
      <c r="W36" s="10"/>
      <c r="X36" s="10"/>
      <c r="Y36" s="10"/>
      <c r="Z36" s="11"/>
      <c r="AA36" s="11"/>
      <c r="AB36" s="11"/>
      <c r="AC36" s="10"/>
      <c r="AD36" s="10"/>
      <c r="AE36" s="10"/>
      <c r="AF36" s="11"/>
      <c r="AG36" s="11"/>
      <c r="AH36" s="11"/>
      <c r="AI36" s="10"/>
      <c r="AJ36" s="10"/>
      <c r="AK36" s="10"/>
      <c r="AL36" s="11"/>
      <c r="AM36" s="11"/>
      <c r="AN36" s="11"/>
      <c r="AO36" s="10"/>
      <c r="AP36" s="10"/>
      <c r="AQ36" s="10"/>
      <c r="AR36" s="11"/>
      <c r="AS36" s="11"/>
      <c r="AT36" s="11"/>
      <c r="AU36" s="10"/>
      <c r="AV36" s="10"/>
      <c r="AW36" s="10"/>
      <c r="AX36" s="11"/>
      <c r="AY36" s="11"/>
      <c r="AZ36" s="11"/>
      <c r="BA36" s="10"/>
      <c r="BB36" s="10"/>
      <c r="BC36" s="10"/>
      <c r="BD36" s="11"/>
      <c r="BE36" s="11"/>
      <c r="BF36" s="11"/>
      <c r="BG36" s="10"/>
      <c r="BH36" s="10"/>
      <c r="BI36" s="10"/>
      <c r="BJ36" s="11"/>
      <c r="BK36" s="11"/>
      <c r="BL36" s="11"/>
      <c r="BM36" s="10"/>
      <c r="BN36" s="10"/>
      <c r="BO36" s="10"/>
      <c r="BP36" s="11"/>
      <c r="BQ36" s="11"/>
      <c r="BR36" s="11"/>
    </row>
    <row r="37" spans="1:70" ht="26.25" hidden="1">
      <c r="A37" s="43" t="s">
        <v>201</v>
      </c>
      <c r="B37" s="40"/>
      <c r="C37" s="38"/>
      <c r="D37" s="39"/>
      <c r="E37" s="40"/>
      <c r="F37" s="40"/>
      <c r="G37" s="40"/>
      <c r="H37" s="40"/>
      <c r="I37" s="40"/>
      <c r="J37" s="41">
        <f t="shared" si="1"/>
        <v>0</v>
      </c>
      <c r="K37" s="10"/>
      <c r="L37" s="10"/>
      <c r="M37" s="10"/>
      <c r="N37" s="11"/>
      <c r="O37" s="11"/>
      <c r="P37" s="11"/>
      <c r="Q37" s="10"/>
      <c r="R37" s="10"/>
      <c r="S37" s="10"/>
      <c r="T37" s="11"/>
      <c r="U37" s="11"/>
      <c r="V37" s="11"/>
      <c r="W37" s="10"/>
      <c r="X37" s="10"/>
      <c r="Y37" s="10"/>
      <c r="Z37" s="11"/>
      <c r="AA37" s="11"/>
      <c r="AB37" s="11"/>
      <c r="AC37" s="10"/>
      <c r="AD37" s="10"/>
      <c r="AE37" s="10"/>
      <c r="AF37" s="11"/>
      <c r="AG37" s="11"/>
      <c r="AH37" s="11"/>
      <c r="AI37" s="10"/>
      <c r="AJ37" s="10"/>
      <c r="AK37" s="10"/>
      <c r="AL37" s="11"/>
      <c r="AM37" s="11"/>
      <c r="AN37" s="11"/>
      <c r="AO37" s="10"/>
      <c r="AP37" s="10"/>
      <c r="AQ37" s="10"/>
      <c r="AR37" s="11"/>
      <c r="AS37" s="11"/>
      <c r="AT37" s="11"/>
      <c r="AU37" s="10"/>
      <c r="AV37" s="10"/>
      <c r="AW37" s="10"/>
      <c r="AX37" s="11"/>
      <c r="AY37" s="11"/>
      <c r="AZ37" s="11"/>
      <c r="BA37" s="10"/>
      <c r="BB37" s="10"/>
      <c r="BC37" s="10"/>
      <c r="BD37" s="11"/>
      <c r="BE37" s="11"/>
      <c r="BF37" s="11"/>
      <c r="BG37" s="10"/>
      <c r="BH37" s="10"/>
      <c r="BI37" s="10"/>
      <c r="BJ37" s="11"/>
      <c r="BK37" s="11"/>
      <c r="BL37" s="11"/>
      <c r="BM37" s="10"/>
      <c r="BN37" s="10"/>
      <c r="BO37" s="10"/>
      <c r="BP37" s="11"/>
      <c r="BQ37" s="11"/>
      <c r="BR37" s="11"/>
    </row>
    <row r="38" spans="1:70" ht="26.25" hidden="1">
      <c r="A38" s="43" t="s">
        <v>202</v>
      </c>
      <c r="B38" s="40"/>
      <c r="C38" s="38"/>
      <c r="D38" s="39"/>
      <c r="E38" s="40"/>
      <c r="F38" s="40"/>
      <c r="G38" s="40"/>
      <c r="H38" s="40"/>
      <c r="I38" s="40"/>
      <c r="J38" s="41">
        <f t="shared" si="1"/>
        <v>0</v>
      </c>
      <c r="K38" s="10"/>
      <c r="L38" s="10"/>
      <c r="M38" s="10"/>
      <c r="N38" s="11"/>
      <c r="O38" s="11"/>
      <c r="P38" s="11"/>
      <c r="Q38" s="10"/>
      <c r="R38" s="10"/>
      <c r="S38" s="10"/>
      <c r="T38" s="11"/>
      <c r="U38" s="11"/>
      <c r="V38" s="11"/>
      <c r="W38" s="10"/>
      <c r="X38" s="10"/>
      <c r="Y38" s="10"/>
      <c r="Z38" s="11"/>
      <c r="AA38" s="11"/>
      <c r="AB38" s="11"/>
      <c r="AC38" s="10"/>
      <c r="AD38" s="10"/>
      <c r="AE38" s="10"/>
      <c r="AF38" s="11"/>
      <c r="AG38" s="11"/>
      <c r="AH38" s="11"/>
      <c r="AI38" s="10"/>
      <c r="AJ38" s="10"/>
      <c r="AK38" s="10"/>
      <c r="AL38" s="11"/>
      <c r="AM38" s="11"/>
      <c r="AN38" s="11"/>
      <c r="AO38" s="10"/>
      <c r="AP38" s="10"/>
      <c r="AQ38" s="10"/>
      <c r="AR38" s="11"/>
      <c r="AS38" s="11"/>
      <c r="AT38" s="11"/>
      <c r="AU38" s="10"/>
      <c r="AV38" s="10"/>
      <c r="AW38" s="10"/>
      <c r="AX38" s="11"/>
      <c r="AY38" s="11"/>
      <c r="AZ38" s="11"/>
      <c r="BA38" s="10"/>
      <c r="BB38" s="10"/>
      <c r="BC38" s="10"/>
      <c r="BD38" s="11"/>
      <c r="BE38" s="11"/>
      <c r="BF38" s="11"/>
      <c r="BG38" s="10"/>
      <c r="BH38" s="10"/>
      <c r="BI38" s="10"/>
      <c r="BJ38" s="11"/>
      <c r="BK38" s="11"/>
      <c r="BL38" s="11"/>
      <c r="BM38" s="10"/>
      <c r="BN38" s="10"/>
      <c r="BO38" s="10"/>
      <c r="BP38" s="11"/>
      <c r="BQ38" s="11"/>
      <c r="BR38" s="11"/>
    </row>
    <row r="39" spans="1:70" ht="26.25" hidden="1">
      <c r="A39" s="43" t="s">
        <v>203</v>
      </c>
      <c r="B39" s="40"/>
      <c r="C39" s="38"/>
      <c r="D39" s="39"/>
      <c r="E39" s="40"/>
      <c r="F39" s="40"/>
      <c r="G39" s="40"/>
      <c r="H39" s="40"/>
      <c r="I39" s="40"/>
      <c r="J39" s="41">
        <f t="shared" si="1"/>
        <v>0</v>
      </c>
      <c r="K39" s="10"/>
      <c r="L39" s="10"/>
      <c r="M39" s="10"/>
      <c r="N39" s="11"/>
      <c r="O39" s="11"/>
      <c r="P39" s="11"/>
      <c r="Q39" s="10"/>
      <c r="R39" s="10"/>
      <c r="S39" s="10"/>
      <c r="T39" s="11"/>
      <c r="U39" s="11"/>
      <c r="V39" s="11"/>
      <c r="W39" s="10"/>
      <c r="X39" s="10"/>
      <c r="Y39" s="10"/>
      <c r="Z39" s="11"/>
      <c r="AA39" s="11"/>
      <c r="AB39" s="11"/>
      <c r="AC39" s="10"/>
      <c r="AD39" s="10"/>
      <c r="AE39" s="10"/>
      <c r="AF39" s="11"/>
      <c r="AG39" s="11"/>
      <c r="AH39" s="11"/>
      <c r="AI39" s="10"/>
      <c r="AJ39" s="10"/>
      <c r="AK39" s="10"/>
      <c r="AL39" s="11"/>
      <c r="AM39" s="11"/>
      <c r="AN39" s="11"/>
      <c r="AO39" s="10"/>
      <c r="AP39" s="10"/>
      <c r="AQ39" s="10"/>
      <c r="AR39" s="11"/>
      <c r="AS39" s="11"/>
      <c r="AT39" s="11"/>
      <c r="AU39" s="10"/>
      <c r="AV39" s="10"/>
      <c r="AW39" s="10"/>
      <c r="AX39" s="11"/>
      <c r="AY39" s="11"/>
      <c r="AZ39" s="11"/>
      <c r="BA39" s="10"/>
      <c r="BB39" s="10"/>
      <c r="BC39" s="10"/>
      <c r="BD39" s="11"/>
      <c r="BE39" s="11"/>
      <c r="BF39" s="11"/>
      <c r="BG39" s="10"/>
      <c r="BH39" s="10"/>
      <c r="BI39" s="10"/>
      <c r="BJ39" s="11"/>
      <c r="BK39" s="11"/>
      <c r="BL39" s="11"/>
      <c r="BM39" s="10"/>
      <c r="BN39" s="10"/>
      <c r="BO39" s="10"/>
      <c r="BP39" s="11"/>
      <c r="BQ39" s="11"/>
      <c r="BR39" s="11"/>
    </row>
    <row r="40" spans="1:70" ht="26.25" hidden="1">
      <c r="A40" s="43" t="s">
        <v>204</v>
      </c>
      <c r="B40" s="40"/>
      <c r="C40" s="38"/>
      <c r="D40" s="39"/>
      <c r="E40" s="40"/>
      <c r="F40" s="40"/>
      <c r="G40" s="40"/>
      <c r="H40" s="40"/>
      <c r="I40" s="40"/>
      <c r="J40" s="41">
        <f t="shared" si="1"/>
        <v>0</v>
      </c>
      <c r="K40" s="10"/>
      <c r="L40" s="10"/>
      <c r="M40" s="10"/>
      <c r="N40" s="11"/>
      <c r="O40" s="11"/>
      <c r="P40" s="11"/>
      <c r="Q40" s="10"/>
      <c r="R40" s="10"/>
      <c r="S40" s="10"/>
      <c r="T40" s="11"/>
      <c r="U40" s="11"/>
      <c r="V40" s="11"/>
      <c r="W40" s="10"/>
      <c r="X40" s="10"/>
      <c r="Y40" s="10"/>
      <c r="Z40" s="11"/>
      <c r="AA40" s="11"/>
      <c r="AB40" s="11"/>
      <c r="AC40" s="10"/>
      <c r="AD40" s="10"/>
      <c r="AE40" s="10"/>
      <c r="AF40" s="11"/>
      <c r="AG40" s="11"/>
      <c r="AH40" s="11"/>
      <c r="AI40" s="10"/>
      <c r="AJ40" s="10"/>
      <c r="AK40" s="10"/>
      <c r="AL40" s="11"/>
      <c r="AM40" s="11"/>
      <c r="AN40" s="11"/>
      <c r="AO40" s="10"/>
      <c r="AP40" s="10"/>
      <c r="AQ40" s="10"/>
      <c r="AR40" s="11"/>
      <c r="AS40" s="11"/>
      <c r="AT40" s="11"/>
      <c r="AU40" s="10"/>
      <c r="AV40" s="10"/>
      <c r="AW40" s="10"/>
      <c r="AX40" s="11"/>
      <c r="AY40" s="11"/>
      <c r="AZ40" s="11"/>
      <c r="BA40" s="10"/>
      <c r="BB40" s="10"/>
      <c r="BC40" s="10"/>
      <c r="BD40" s="11"/>
      <c r="BE40" s="11"/>
      <c r="BF40" s="11"/>
      <c r="BG40" s="10"/>
      <c r="BH40" s="10"/>
      <c r="BI40" s="10"/>
      <c r="BJ40" s="11"/>
      <c r="BK40" s="11"/>
      <c r="BL40" s="11"/>
      <c r="BM40" s="10"/>
      <c r="BN40" s="10"/>
      <c r="BO40" s="10"/>
      <c r="BP40" s="11"/>
      <c r="BQ40" s="11"/>
      <c r="BR40" s="11"/>
    </row>
    <row r="41" spans="1:70" ht="26.25" hidden="1">
      <c r="A41" s="43" t="s">
        <v>205</v>
      </c>
      <c r="B41" s="40"/>
      <c r="C41" s="38"/>
      <c r="D41" s="39"/>
      <c r="E41" s="40"/>
      <c r="F41" s="40"/>
      <c r="G41" s="40"/>
      <c r="H41" s="40"/>
      <c r="I41" s="40"/>
      <c r="J41" s="41">
        <f t="shared" si="1"/>
        <v>0</v>
      </c>
      <c r="K41" s="10"/>
      <c r="L41" s="10"/>
      <c r="M41" s="10"/>
      <c r="N41" s="11"/>
      <c r="O41" s="11"/>
      <c r="P41" s="11"/>
      <c r="Q41" s="10"/>
      <c r="R41" s="10"/>
      <c r="S41" s="10"/>
      <c r="T41" s="11"/>
      <c r="U41" s="11"/>
      <c r="V41" s="11"/>
      <c r="W41" s="10"/>
      <c r="X41" s="10"/>
      <c r="Y41" s="10"/>
      <c r="Z41" s="11"/>
      <c r="AA41" s="11"/>
      <c r="AB41" s="11"/>
      <c r="AC41" s="10"/>
      <c r="AD41" s="10"/>
      <c r="AE41" s="10"/>
      <c r="AF41" s="11"/>
      <c r="AG41" s="11"/>
      <c r="AH41" s="11"/>
      <c r="AI41" s="10"/>
      <c r="AJ41" s="10"/>
      <c r="AK41" s="10"/>
      <c r="AL41" s="11"/>
      <c r="AM41" s="11"/>
      <c r="AN41" s="11"/>
      <c r="AO41" s="10"/>
      <c r="AP41" s="10"/>
      <c r="AQ41" s="10"/>
      <c r="AR41" s="11"/>
      <c r="AS41" s="11"/>
      <c r="AT41" s="11"/>
      <c r="AU41" s="10"/>
      <c r="AV41" s="10"/>
      <c r="AW41" s="10"/>
      <c r="AX41" s="11"/>
      <c r="AY41" s="11"/>
      <c r="AZ41" s="11"/>
      <c r="BA41" s="10"/>
      <c r="BB41" s="10"/>
      <c r="BC41" s="10"/>
      <c r="BD41" s="11"/>
      <c r="BE41" s="11"/>
      <c r="BF41" s="11"/>
      <c r="BG41" s="10"/>
      <c r="BH41" s="10"/>
      <c r="BI41" s="10"/>
      <c r="BJ41" s="11"/>
      <c r="BK41" s="11"/>
      <c r="BL41" s="11"/>
      <c r="BM41" s="10"/>
      <c r="BN41" s="10"/>
      <c r="BO41" s="10"/>
      <c r="BP41" s="11"/>
      <c r="BQ41" s="11"/>
      <c r="BR41" s="11"/>
    </row>
    <row r="42" spans="1:70" ht="26.25" hidden="1">
      <c r="A42" s="43" t="s">
        <v>206</v>
      </c>
      <c r="B42" s="40"/>
      <c r="C42" s="38"/>
      <c r="D42" s="39"/>
      <c r="E42" s="40"/>
      <c r="F42" s="40"/>
      <c r="G42" s="40"/>
      <c r="H42" s="40"/>
      <c r="I42" s="40"/>
      <c r="J42" s="41">
        <f t="shared" si="1"/>
        <v>0</v>
      </c>
      <c r="K42" s="10"/>
      <c r="L42" s="10"/>
      <c r="M42" s="10"/>
      <c r="N42" s="11"/>
      <c r="O42" s="11"/>
      <c r="P42" s="11"/>
      <c r="Q42" s="10"/>
      <c r="R42" s="10"/>
      <c r="S42" s="10"/>
      <c r="T42" s="11"/>
      <c r="U42" s="11"/>
      <c r="V42" s="11"/>
      <c r="W42" s="10"/>
      <c r="X42" s="10"/>
      <c r="Y42" s="10"/>
      <c r="Z42" s="11"/>
      <c r="AA42" s="11"/>
      <c r="AB42" s="11"/>
      <c r="AC42" s="10"/>
      <c r="AD42" s="10"/>
      <c r="AE42" s="10"/>
      <c r="AF42" s="11"/>
      <c r="AG42" s="11"/>
      <c r="AH42" s="11"/>
      <c r="AI42" s="10"/>
      <c r="AJ42" s="10"/>
      <c r="AK42" s="10"/>
      <c r="AL42" s="11"/>
      <c r="AM42" s="11"/>
      <c r="AN42" s="11"/>
      <c r="AO42" s="10"/>
      <c r="AP42" s="10"/>
      <c r="AQ42" s="10"/>
      <c r="AR42" s="11"/>
      <c r="AS42" s="11"/>
      <c r="AT42" s="11"/>
      <c r="AU42" s="10"/>
      <c r="AV42" s="10"/>
      <c r="AW42" s="10"/>
      <c r="AX42" s="11"/>
      <c r="AY42" s="11"/>
      <c r="AZ42" s="11"/>
      <c r="BA42" s="10"/>
      <c r="BB42" s="10"/>
      <c r="BC42" s="10"/>
      <c r="BD42" s="11"/>
      <c r="BE42" s="11"/>
      <c r="BF42" s="11"/>
      <c r="BG42" s="10"/>
      <c r="BH42" s="10"/>
      <c r="BI42" s="10"/>
      <c r="BJ42" s="11"/>
      <c r="BK42" s="11"/>
      <c r="BL42" s="11"/>
      <c r="BM42" s="10"/>
      <c r="BN42" s="10"/>
      <c r="BO42" s="10"/>
      <c r="BP42" s="11"/>
      <c r="BQ42" s="11"/>
      <c r="BR42" s="11"/>
    </row>
    <row r="43" spans="1:70" ht="26.25" hidden="1">
      <c r="A43" s="43" t="s">
        <v>207</v>
      </c>
      <c r="B43" s="40"/>
      <c r="C43" s="38"/>
      <c r="D43" s="39"/>
      <c r="E43" s="40"/>
      <c r="F43" s="40"/>
      <c r="G43" s="40"/>
      <c r="H43" s="40"/>
      <c r="I43" s="40"/>
      <c r="J43" s="41">
        <f t="shared" si="1"/>
        <v>0</v>
      </c>
      <c r="K43" s="10"/>
      <c r="L43" s="10"/>
      <c r="M43" s="10"/>
      <c r="N43" s="11"/>
      <c r="O43" s="11"/>
      <c r="P43" s="11"/>
      <c r="Q43" s="10"/>
      <c r="R43" s="10"/>
      <c r="S43" s="10"/>
      <c r="T43" s="11"/>
      <c r="U43" s="11"/>
      <c r="V43" s="11"/>
      <c r="W43" s="10"/>
      <c r="X43" s="10"/>
      <c r="Y43" s="10"/>
      <c r="Z43" s="11"/>
      <c r="AA43" s="11"/>
      <c r="AB43" s="11"/>
      <c r="AC43" s="10"/>
      <c r="AD43" s="10"/>
      <c r="AE43" s="10"/>
      <c r="AF43" s="11"/>
      <c r="AG43" s="11"/>
      <c r="AH43" s="11"/>
      <c r="AI43" s="10"/>
      <c r="AJ43" s="10"/>
      <c r="AK43" s="10"/>
      <c r="AL43" s="11"/>
      <c r="AM43" s="11"/>
      <c r="AN43" s="11"/>
      <c r="AO43" s="10"/>
      <c r="AP43" s="10"/>
      <c r="AQ43" s="10"/>
      <c r="AR43" s="11"/>
      <c r="AS43" s="11"/>
      <c r="AT43" s="11"/>
      <c r="AU43" s="10"/>
      <c r="AV43" s="10"/>
      <c r="AW43" s="10"/>
      <c r="AX43" s="11"/>
      <c r="AY43" s="11"/>
      <c r="AZ43" s="11"/>
      <c r="BA43" s="10"/>
      <c r="BB43" s="10"/>
      <c r="BC43" s="10"/>
      <c r="BD43" s="11"/>
      <c r="BE43" s="11"/>
      <c r="BF43" s="11"/>
      <c r="BG43" s="10"/>
      <c r="BH43" s="10"/>
      <c r="BI43" s="10"/>
      <c r="BJ43" s="11"/>
      <c r="BK43" s="11"/>
      <c r="BL43" s="11"/>
      <c r="BM43" s="10"/>
      <c r="BN43" s="10"/>
      <c r="BO43" s="10"/>
      <c r="BP43" s="11"/>
      <c r="BQ43" s="11"/>
      <c r="BR43" s="11"/>
    </row>
    <row r="44" spans="1:70" ht="26.25" hidden="1">
      <c r="A44" s="43" t="s">
        <v>208</v>
      </c>
      <c r="B44" s="40"/>
      <c r="C44" s="38"/>
      <c r="D44" s="39"/>
      <c r="E44" s="40"/>
      <c r="F44" s="40"/>
      <c r="G44" s="40"/>
      <c r="H44" s="40"/>
      <c r="I44" s="40"/>
      <c r="J44" s="41">
        <f t="shared" si="1"/>
        <v>0</v>
      </c>
      <c r="K44" s="10"/>
      <c r="L44" s="10"/>
      <c r="M44" s="10"/>
      <c r="N44" s="11"/>
      <c r="O44" s="11"/>
      <c r="P44" s="11"/>
      <c r="Q44" s="10"/>
      <c r="R44" s="10"/>
      <c r="S44" s="10"/>
      <c r="T44" s="11"/>
      <c r="U44" s="11"/>
      <c r="V44" s="11"/>
      <c r="W44" s="10"/>
      <c r="X44" s="10"/>
      <c r="Y44" s="10"/>
      <c r="Z44" s="11"/>
      <c r="AA44" s="11"/>
      <c r="AB44" s="11"/>
      <c r="AC44" s="10"/>
      <c r="AD44" s="10"/>
      <c r="AE44" s="10"/>
      <c r="AF44" s="11"/>
      <c r="AG44" s="11"/>
      <c r="AH44" s="11"/>
      <c r="AI44" s="10"/>
      <c r="AJ44" s="10"/>
      <c r="AK44" s="10"/>
      <c r="AL44" s="11"/>
      <c r="AM44" s="11"/>
      <c r="AN44" s="11"/>
      <c r="AO44" s="10"/>
      <c r="AP44" s="10"/>
      <c r="AQ44" s="10"/>
      <c r="AR44" s="11"/>
      <c r="AS44" s="11"/>
      <c r="AT44" s="11"/>
      <c r="AU44" s="10"/>
      <c r="AV44" s="10"/>
      <c r="AW44" s="10"/>
      <c r="AX44" s="11"/>
      <c r="AY44" s="11"/>
      <c r="AZ44" s="11"/>
      <c r="BA44" s="10"/>
      <c r="BB44" s="10"/>
      <c r="BC44" s="10"/>
      <c r="BD44" s="11"/>
      <c r="BE44" s="11"/>
      <c r="BF44" s="11"/>
      <c r="BG44" s="10"/>
      <c r="BH44" s="10"/>
      <c r="BI44" s="10"/>
      <c r="BJ44" s="11"/>
      <c r="BK44" s="11"/>
      <c r="BL44" s="11"/>
      <c r="BM44" s="10"/>
      <c r="BN44" s="10"/>
      <c r="BO44" s="10"/>
      <c r="BP44" s="11"/>
      <c r="BQ44" s="11"/>
      <c r="BR44" s="11"/>
    </row>
    <row r="45" spans="1:70" ht="26.25" hidden="1">
      <c r="A45" s="43" t="s">
        <v>209</v>
      </c>
      <c r="B45" s="40"/>
      <c r="C45" s="38"/>
      <c r="D45" s="39"/>
      <c r="E45" s="40"/>
      <c r="F45" s="40"/>
      <c r="G45" s="40"/>
      <c r="H45" s="40"/>
      <c r="I45" s="40"/>
      <c r="J45" s="41">
        <f t="shared" si="1"/>
        <v>0</v>
      </c>
      <c r="K45" s="10"/>
      <c r="L45" s="10"/>
      <c r="M45" s="10"/>
      <c r="N45" s="11"/>
      <c r="O45" s="11"/>
      <c r="P45" s="11"/>
      <c r="Q45" s="10"/>
      <c r="R45" s="10"/>
      <c r="S45" s="10"/>
      <c r="T45" s="11"/>
      <c r="U45" s="11"/>
      <c r="V45" s="11"/>
      <c r="W45" s="10"/>
      <c r="X45" s="10"/>
      <c r="Y45" s="10"/>
      <c r="Z45" s="11"/>
      <c r="AA45" s="11"/>
      <c r="AB45" s="11"/>
      <c r="AC45" s="10"/>
      <c r="AD45" s="10"/>
      <c r="AE45" s="10"/>
      <c r="AF45" s="11"/>
      <c r="AG45" s="11"/>
      <c r="AH45" s="11"/>
      <c r="AI45" s="10"/>
      <c r="AJ45" s="10"/>
      <c r="AK45" s="10"/>
      <c r="AL45" s="11"/>
      <c r="AM45" s="11"/>
      <c r="AN45" s="11"/>
      <c r="AO45" s="10"/>
      <c r="AP45" s="10"/>
      <c r="AQ45" s="10"/>
      <c r="AR45" s="11"/>
      <c r="AS45" s="11"/>
      <c r="AT45" s="11"/>
      <c r="AU45" s="10"/>
      <c r="AV45" s="10"/>
      <c r="AW45" s="10"/>
      <c r="AX45" s="11"/>
      <c r="AY45" s="11"/>
      <c r="AZ45" s="11"/>
      <c r="BA45" s="10"/>
      <c r="BB45" s="10"/>
      <c r="BC45" s="10"/>
      <c r="BD45" s="11"/>
      <c r="BE45" s="11"/>
      <c r="BF45" s="11"/>
      <c r="BG45" s="10"/>
      <c r="BH45" s="10"/>
      <c r="BI45" s="10"/>
      <c r="BJ45" s="11"/>
      <c r="BK45" s="11"/>
      <c r="BL45" s="11"/>
      <c r="BM45" s="10"/>
      <c r="BN45" s="10"/>
      <c r="BO45" s="10"/>
      <c r="BP45" s="11"/>
      <c r="BQ45" s="11"/>
      <c r="BR45" s="11"/>
    </row>
    <row r="46" spans="1:70" ht="26.25" hidden="1">
      <c r="A46" s="43" t="s">
        <v>210</v>
      </c>
      <c r="B46" s="40"/>
      <c r="C46" s="38"/>
      <c r="D46" s="39"/>
      <c r="E46" s="40"/>
      <c r="F46" s="40"/>
      <c r="G46" s="40"/>
      <c r="H46" s="40"/>
      <c r="I46" s="40"/>
      <c r="J46" s="41">
        <f t="shared" si="1"/>
        <v>0</v>
      </c>
      <c r="K46" s="10"/>
      <c r="L46" s="10"/>
      <c r="M46" s="10"/>
      <c r="N46" s="11"/>
      <c r="O46" s="11"/>
      <c r="P46" s="11"/>
      <c r="Q46" s="10"/>
      <c r="R46" s="10"/>
      <c r="S46" s="10"/>
      <c r="T46" s="11"/>
      <c r="U46" s="11"/>
      <c r="V46" s="11"/>
      <c r="W46" s="10"/>
      <c r="X46" s="10"/>
      <c r="Y46" s="10"/>
      <c r="Z46" s="11"/>
      <c r="AA46" s="11"/>
      <c r="AB46" s="11"/>
      <c r="AC46" s="10"/>
      <c r="AD46" s="10"/>
      <c r="AE46" s="10"/>
      <c r="AF46" s="11"/>
      <c r="AG46" s="11"/>
      <c r="AH46" s="11"/>
      <c r="AI46" s="10"/>
      <c r="AJ46" s="10"/>
      <c r="AK46" s="10"/>
      <c r="AL46" s="11"/>
      <c r="AM46" s="11"/>
      <c r="AN46" s="11"/>
      <c r="AO46" s="10"/>
      <c r="AP46" s="10"/>
      <c r="AQ46" s="10"/>
      <c r="AR46" s="11"/>
      <c r="AS46" s="11"/>
      <c r="AT46" s="11"/>
      <c r="AU46" s="10"/>
      <c r="AV46" s="10"/>
      <c r="AW46" s="10"/>
      <c r="AX46" s="11"/>
      <c r="AY46" s="11"/>
      <c r="AZ46" s="11"/>
      <c r="BA46" s="10"/>
      <c r="BB46" s="10"/>
      <c r="BC46" s="10"/>
      <c r="BD46" s="11"/>
      <c r="BE46" s="11"/>
      <c r="BF46" s="11"/>
      <c r="BG46" s="10"/>
      <c r="BH46" s="10"/>
      <c r="BI46" s="10"/>
      <c r="BJ46" s="11"/>
      <c r="BK46" s="11"/>
      <c r="BL46" s="11"/>
      <c r="BM46" s="10"/>
      <c r="BN46" s="10"/>
      <c r="BO46" s="10"/>
      <c r="BP46" s="11"/>
      <c r="BQ46" s="11"/>
      <c r="BR46" s="11"/>
    </row>
    <row r="47" spans="1:70" ht="26.25" hidden="1">
      <c r="A47" s="43" t="s">
        <v>211</v>
      </c>
      <c r="B47" s="40"/>
      <c r="C47" s="38"/>
      <c r="D47" s="39"/>
      <c r="E47" s="40"/>
      <c r="F47" s="40"/>
      <c r="G47" s="40"/>
      <c r="H47" s="40"/>
      <c r="I47" s="40"/>
      <c r="J47" s="41">
        <f t="shared" si="1"/>
        <v>0</v>
      </c>
      <c r="K47" s="10"/>
      <c r="L47" s="10"/>
      <c r="M47" s="10"/>
      <c r="N47" s="11"/>
      <c r="O47" s="11"/>
      <c r="P47" s="11"/>
      <c r="Q47" s="10"/>
      <c r="R47" s="10"/>
      <c r="S47" s="10"/>
      <c r="T47" s="11"/>
      <c r="U47" s="11"/>
      <c r="V47" s="11"/>
      <c r="W47" s="10"/>
      <c r="X47" s="10"/>
      <c r="Y47" s="10"/>
      <c r="Z47" s="11"/>
      <c r="AA47" s="11"/>
      <c r="AB47" s="11"/>
      <c r="AC47" s="10"/>
      <c r="AD47" s="10"/>
      <c r="AE47" s="10"/>
      <c r="AF47" s="11"/>
      <c r="AG47" s="11"/>
      <c r="AH47" s="11"/>
      <c r="AI47" s="10"/>
      <c r="AJ47" s="10"/>
      <c r="AK47" s="10"/>
      <c r="AL47" s="11"/>
      <c r="AM47" s="11"/>
      <c r="AN47" s="11"/>
      <c r="AO47" s="10"/>
      <c r="AP47" s="10"/>
      <c r="AQ47" s="10"/>
      <c r="AR47" s="11"/>
      <c r="AS47" s="11"/>
      <c r="AT47" s="11"/>
      <c r="AU47" s="10"/>
      <c r="AV47" s="10"/>
      <c r="AW47" s="10"/>
      <c r="AX47" s="11"/>
      <c r="AY47" s="11"/>
      <c r="AZ47" s="11"/>
      <c r="BA47" s="10"/>
      <c r="BB47" s="10"/>
      <c r="BC47" s="10"/>
      <c r="BD47" s="11"/>
      <c r="BE47" s="11"/>
      <c r="BF47" s="11"/>
      <c r="BG47" s="10"/>
      <c r="BH47" s="10"/>
      <c r="BI47" s="10"/>
      <c r="BJ47" s="11"/>
      <c r="BK47" s="11"/>
      <c r="BL47" s="11"/>
      <c r="BM47" s="10"/>
      <c r="BN47" s="10"/>
      <c r="BO47" s="10"/>
      <c r="BP47" s="11"/>
      <c r="BQ47" s="11"/>
      <c r="BR47" s="11"/>
    </row>
    <row r="48" spans="1:70" ht="26.25" hidden="1">
      <c r="A48" s="43" t="s">
        <v>212</v>
      </c>
      <c r="B48" s="40"/>
      <c r="C48" s="38"/>
      <c r="D48" s="39"/>
      <c r="E48" s="40"/>
      <c r="F48" s="40"/>
      <c r="G48" s="40"/>
      <c r="H48" s="40"/>
      <c r="I48" s="40"/>
      <c r="J48" s="41">
        <f t="shared" si="1"/>
        <v>0</v>
      </c>
      <c r="K48" s="10"/>
      <c r="L48" s="10"/>
      <c r="M48" s="10"/>
      <c r="N48" s="11"/>
      <c r="O48" s="11"/>
      <c r="P48" s="11"/>
      <c r="Q48" s="10"/>
      <c r="R48" s="10"/>
      <c r="S48" s="10"/>
      <c r="T48" s="11"/>
      <c r="U48" s="11"/>
      <c r="V48" s="11"/>
      <c r="W48" s="10"/>
      <c r="X48" s="10"/>
      <c r="Y48" s="10"/>
      <c r="Z48" s="11"/>
      <c r="AA48" s="11"/>
      <c r="AB48" s="11"/>
      <c r="AC48" s="10"/>
      <c r="AD48" s="10"/>
      <c r="AE48" s="10"/>
      <c r="AF48" s="11"/>
      <c r="AG48" s="11"/>
      <c r="AH48" s="11"/>
      <c r="AI48" s="10"/>
      <c r="AJ48" s="10"/>
      <c r="AK48" s="10"/>
      <c r="AL48" s="11"/>
      <c r="AM48" s="11"/>
      <c r="AN48" s="11"/>
      <c r="AO48" s="10"/>
      <c r="AP48" s="10"/>
      <c r="AQ48" s="10"/>
      <c r="AR48" s="11"/>
      <c r="AS48" s="11"/>
      <c r="AT48" s="11"/>
      <c r="AU48" s="10"/>
      <c r="AV48" s="10"/>
      <c r="AW48" s="10"/>
      <c r="AX48" s="11"/>
      <c r="AY48" s="11"/>
      <c r="AZ48" s="11"/>
      <c r="BA48" s="10"/>
      <c r="BB48" s="10"/>
      <c r="BC48" s="10"/>
      <c r="BD48" s="11"/>
      <c r="BE48" s="11"/>
      <c r="BF48" s="11"/>
      <c r="BG48" s="10"/>
      <c r="BH48" s="10"/>
      <c r="BI48" s="10"/>
      <c r="BJ48" s="11"/>
      <c r="BK48" s="11"/>
      <c r="BL48" s="11"/>
      <c r="BM48" s="10"/>
      <c r="BN48" s="10"/>
      <c r="BO48" s="10"/>
      <c r="BP48" s="11"/>
      <c r="BQ48" s="11"/>
      <c r="BR48" s="11"/>
    </row>
    <row r="49" spans="1:70" ht="26.25" hidden="1">
      <c r="A49" s="43" t="s">
        <v>213</v>
      </c>
      <c r="B49" s="40"/>
      <c r="C49" s="38"/>
      <c r="D49" s="39"/>
      <c r="E49" s="40"/>
      <c r="F49" s="40"/>
      <c r="G49" s="40"/>
      <c r="H49" s="40"/>
      <c r="I49" s="40"/>
      <c r="J49" s="41">
        <f t="shared" si="1"/>
        <v>0</v>
      </c>
      <c r="K49" s="10"/>
      <c r="L49" s="10"/>
      <c r="M49" s="10"/>
      <c r="N49" s="11"/>
      <c r="O49" s="11"/>
      <c r="P49" s="11"/>
      <c r="Q49" s="10"/>
      <c r="R49" s="10"/>
      <c r="S49" s="10"/>
      <c r="T49" s="11"/>
      <c r="U49" s="11"/>
      <c r="V49" s="11"/>
      <c r="W49" s="10"/>
      <c r="X49" s="10"/>
      <c r="Y49" s="10"/>
      <c r="Z49" s="11"/>
      <c r="AA49" s="11"/>
      <c r="AB49" s="11"/>
      <c r="AC49" s="10"/>
      <c r="AD49" s="10"/>
      <c r="AE49" s="10"/>
      <c r="AF49" s="11"/>
      <c r="AG49" s="11"/>
      <c r="AH49" s="11"/>
      <c r="AI49" s="10"/>
      <c r="AJ49" s="10"/>
      <c r="AK49" s="10"/>
      <c r="AL49" s="11"/>
      <c r="AM49" s="11"/>
      <c r="AN49" s="11"/>
      <c r="AO49" s="10"/>
      <c r="AP49" s="10"/>
      <c r="AQ49" s="10"/>
      <c r="AR49" s="11"/>
      <c r="AS49" s="11"/>
      <c r="AT49" s="11"/>
      <c r="AU49" s="10"/>
      <c r="AV49" s="10"/>
      <c r="AW49" s="10"/>
      <c r="AX49" s="11"/>
      <c r="AY49" s="11"/>
      <c r="AZ49" s="11"/>
      <c r="BA49" s="10"/>
      <c r="BB49" s="10"/>
      <c r="BC49" s="10"/>
      <c r="BD49" s="11"/>
      <c r="BE49" s="11"/>
      <c r="BF49" s="11"/>
      <c r="BG49" s="10"/>
      <c r="BH49" s="10"/>
      <c r="BI49" s="10"/>
      <c r="BJ49" s="11"/>
      <c r="BK49" s="11"/>
      <c r="BL49" s="11"/>
      <c r="BM49" s="10"/>
      <c r="BN49" s="10"/>
      <c r="BO49" s="10"/>
      <c r="BP49" s="11"/>
      <c r="BQ49" s="11"/>
      <c r="BR49" s="11"/>
    </row>
    <row r="50" spans="1:70" ht="26.25" hidden="1">
      <c r="A50" s="43" t="s">
        <v>214</v>
      </c>
      <c r="B50" s="40"/>
      <c r="C50" s="38"/>
      <c r="D50" s="39"/>
      <c r="E50" s="40"/>
      <c r="F50" s="40"/>
      <c r="G50" s="40"/>
      <c r="H50" s="40"/>
      <c r="I50" s="40"/>
      <c r="J50" s="41">
        <f t="shared" si="1"/>
        <v>0</v>
      </c>
      <c r="K50" s="10"/>
      <c r="L50" s="10"/>
      <c r="M50" s="10"/>
      <c r="N50" s="11"/>
      <c r="O50" s="11"/>
      <c r="P50" s="11"/>
      <c r="Q50" s="10"/>
      <c r="R50" s="10"/>
      <c r="S50" s="10"/>
      <c r="T50" s="11"/>
      <c r="U50" s="11"/>
      <c r="V50" s="11"/>
      <c r="W50" s="10"/>
      <c r="X50" s="10"/>
      <c r="Y50" s="10"/>
      <c r="Z50" s="11"/>
      <c r="AA50" s="11"/>
      <c r="AB50" s="11"/>
      <c r="AC50" s="10"/>
      <c r="AD50" s="10"/>
      <c r="AE50" s="10"/>
      <c r="AF50" s="11"/>
      <c r="AG50" s="11"/>
      <c r="AH50" s="11"/>
      <c r="AI50" s="10"/>
      <c r="AJ50" s="10"/>
      <c r="AK50" s="10"/>
      <c r="AL50" s="11"/>
      <c r="AM50" s="11"/>
      <c r="AN50" s="11"/>
      <c r="AO50" s="10"/>
      <c r="AP50" s="10"/>
      <c r="AQ50" s="10"/>
      <c r="AR50" s="11"/>
      <c r="AS50" s="11"/>
      <c r="AT50" s="11"/>
      <c r="AU50" s="10"/>
      <c r="AV50" s="10"/>
      <c r="AW50" s="10"/>
      <c r="AX50" s="11"/>
      <c r="AY50" s="11"/>
      <c r="AZ50" s="11"/>
      <c r="BA50" s="10"/>
      <c r="BB50" s="10"/>
      <c r="BC50" s="10"/>
      <c r="BD50" s="11"/>
      <c r="BE50" s="11"/>
      <c r="BF50" s="11"/>
      <c r="BG50" s="10"/>
      <c r="BH50" s="10"/>
      <c r="BI50" s="10"/>
      <c r="BJ50" s="11"/>
      <c r="BK50" s="11"/>
      <c r="BL50" s="11"/>
      <c r="BM50" s="10"/>
      <c r="BN50" s="10"/>
      <c r="BO50" s="10"/>
      <c r="BP50" s="11"/>
      <c r="BQ50" s="11"/>
      <c r="BR50" s="11"/>
    </row>
    <row r="51" spans="1:70" ht="26.25" hidden="1">
      <c r="A51" s="43" t="s">
        <v>215</v>
      </c>
      <c r="B51" s="40"/>
      <c r="C51" s="38"/>
      <c r="D51" s="39"/>
      <c r="E51" s="40"/>
      <c r="F51" s="40"/>
      <c r="G51" s="40"/>
      <c r="H51" s="40"/>
      <c r="I51" s="40"/>
      <c r="J51" s="41">
        <f t="shared" si="1"/>
        <v>0</v>
      </c>
      <c r="K51" s="10"/>
      <c r="L51" s="10"/>
      <c r="M51" s="10"/>
      <c r="N51" s="11"/>
      <c r="O51" s="11"/>
      <c r="P51" s="11"/>
      <c r="Q51" s="10"/>
      <c r="R51" s="10"/>
      <c r="S51" s="10"/>
      <c r="T51" s="11"/>
      <c r="U51" s="11"/>
      <c r="V51" s="11"/>
      <c r="W51" s="10"/>
      <c r="X51" s="10"/>
      <c r="Y51" s="10"/>
      <c r="Z51" s="11"/>
      <c r="AA51" s="11"/>
      <c r="AB51" s="11"/>
      <c r="AC51" s="10"/>
      <c r="AD51" s="10"/>
      <c r="AE51" s="10"/>
      <c r="AF51" s="11"/>
      <c r="AG51" s="11"/>
      <c r="AH51" s="11"/>
      <c r="AI51" s="10"/>
      <c r="AJ51" s="10"/>
      <c r="AK51" s="10"/>
      <c r="AL51" s="11"/>
      <c r="AM51" s="11"/>
      <c r="AN51" s="11"/>
      <c r="AO51" s="10"/>
      <c r="AP51" s="10"/>
      <c r="AQ51" s="10"/>
      <c r="AR51" s="11"/>
      <c r="AS51" s="11"/>
      <c r="AT51" s="11"/>
      <c r="AU51" s="10"/>
      <c r="AV51" s="10"/>
      <c r="AW51" s="10"/>
      <c r="AX51" s="11"/>
      <c r="AY51" s="11"/>
      <c r="AZ51" s="11"/>
      <c r="BA51" s="10"/>
      <c r="BB51" s="10"/>
      <c r="BC51" s="10"/>
      <c r="BD51" s="11"/>
      <c r="BE51" s="11"/>
      <c r="BF51" s="11"/>
      <c r="BG51" s="10"/>
      <c r="BH51" s="10"/>
      <c r="BI51" s="10"/>
      <c r="BJ51" s="11"/>
      <c r="BK51" s="11"/>
      <c r="BL51" s="11"/>
      <c r="BM51" s="10"/>
      <c r="BN51" s="10"/>
      <c r="BO51" s="10"/>
      <c r="BP51" s="11"/>
      <c r="BQ51" s="11"/>
      <c r="BR51" s="11"/>
    </row>
    <row r="52" spans="1:70" ht="26.25" hidden="1">
      <c r="A52" s="43" t="s">
        <v>216</v>
      </c>
      <c r="B52" s="40"/>
      <c r="C52" s="38"/>
      <c r="D52" s="39"/>
      <c r="E52" s="40"/>
      <c r="F52" s="40"/>
      <c r="G52" s="40"/>
      <c r="H52" s="40"/>
      <c r="I52" s="40"/>
      <c r="J52" s="41">
        <f t="shared" si="1"/>
        <v>0</v>
      </c>
      <c r="K52" s="10"/>
      <c r="L52" s="10"/>
      <c r="M52" s="10"/>
      <c r="N52" s="11"/>
      <c r="O52" s="11"/>
      <c r="P52" s="11"/>
      <c r="Q52" s="10"/>
      <c r="R52" s="10"/>
      <c r="S52" s="10"/>
      <c r="T52" s="11"/>
      <c r="U52" s="11"/>
      <c r="V52" s="11"/>
      <c r="W52" s="10"/>
      <c r="X52" s="10"/>
      <c r="Y52" s="10"/>
      <c r="Z52" s="11"/>
      <c r="AA52" s="11"/>
      <c r="AB52" s="11"/>
      <c r="AC52" s="10"/>
      <c r="AD52" s="10"/>
      <c r="AE52" s="10"/>
      <c r="AF52" s="11"/>
      <c r="AG52" s="11"/>
      <c r="AH52" s="11"/>
      <c r="AI52" s="10"/>
      <c r="AJ52" s="10"/>
      <c r="AK52" s="10"/>
      <c r="AL52" s="11"/>
      <c r="AM52" s="11"/>
      <c r="AN52" s="11"/>
      <c r="AO52" s="10"/>
      <c r="AP52" s="10"/>
      <c r="AQ52" s="10"/>
      <c r="AR52" s="11"/>
      <c r="AS52" s="11"/>
      <c r="AT52" s="11"/>
      <c r="AU52" s="10"/>
      <c r="AV52" s="10"/>
      <c r="AW52" s="10"/>
      <c r="AX52" s="11"/>
      <c r="AY52" s="11"/>
      <c r="AZ52" s="11"/>
      <c r="BA52" s="10"/>
      <c r="BB52" s="10"/>
      <c r="BC52" s="10"/>
      <c r="BD52" s="11"/>
      <c r="BE52" s="11"/>
      <c r="BF52" s="11"/>
      <c r="BG52" s="10"/>
      <c r="BH52" s="10"/>
      <c r="BI52" s="10"/>
      <c r="BJ52" s="11"/>
      <c r="BK52" s="11"/>
      <c r="BL52" s="11"/>
      <c r="BM52" s="10"/>
      <c r="BN52" s="10"/>
      <c r="BO52" s="10"/>
      <c r="BP52" s="11"/>
      <c r="BQ52" s="11"/>
      <c r="BR52" s="11"/>
    </row>
    <row r="53" spans="1:70" ht="26.25" hidden="1">
      <c r="A53" s="43" t="s">
        <v>217</v>
      </c>
      <c r="B53" s="40"/>
      <c r="C53" s="38"/>
      <c r="D53" s="39"/>
      <c r="E53" s="40"/>
      <c r="F53" s="40"/>
      <c r="G53" s="40"/>
      <c r="H53" s="40"/>
      <c r="I53" s="40"/>
      <c r="J53" s="41">
        <f t="shared" si="1"/>
        <v>0</v>
      </c>
      <c r="K53" s="10"/>
      <c r="L53" s="10"/>
      <c r="M53" s="10"/>
      <c r="N53" s="11"/>
      <c r="O53" s="11"/>
      <c r="P53" s="11"/>
      <c r="Q53" s="10"/>
      <c r="R53" s="10"/>
      <c r="S53" s="10"/>
      <c r="T53" s="11"/>
      <c r="U53" s="11"/>
      <c r="V53" s="11"/>
      <c r="W53" s="10"/>
      <c r="X53" s="10"/>
      <c r="Y53" s="10"/>
      <c r="Z53" s="11"/>
      <c r="AA53" s="11"/>
      <c r="AB53" s="11"/>
      <c r="AC53" s="10"/>
      <c r="AD53" s="10"/>
      <c r="AE53" s="10"/>
      <c r="AF53" s="11"/>
      <c r="AG53" s="11"/>
      <c r="AH53" s="11"/>
      <c r="AI53" s="10"/>
      <c r="AJ53" s="10"/>
      <c r="AK53" s="10"/>
      <c r="AL53" s="11"/>
      <c r="AM53" s="11"/>
      <c r="AN53" s="11"/>
      <c r="AO53" s="10"/>
      <c r="AP53" s="10"/>
      <c r="AQ53" s="10"/>
      <c r="AR53" s="11"/>
      <c r="AS53" s="11"/>
      <c r="AT53" s="11"/>
      <c r="AU53" s="10"/>
      <c r="AV53" s="10"/>
      <c r="AW53" s="10"/>
      <c r="AX53" s="11"/>
      <c r="AY53" s="11"/>
      <c r="AZ53" s="11"/>
      <c r="BA53" s="10"/>
      <c r="BB53" s="10"/>
      <c r="BC53" s="10"/>
      <c r="BD53" s="11"/>
      <c r="BE53" s="11"/>
      <c r="BF53" s="11"/>
      <c r="BG53" s="10"/>
      <c r="BH53" s="10"/>
      <c r="BI53" s="10"/>
      <c r="BJ53" s="11"/>
      <c r="BK53" s="11"/>
      <c r="BL53" s="11"/>
      <c r="BM53" s="10"/>
      <c r="BN53" s="10"/>
      <c r="BO53" s="10"/>
      <c r="BP53" s="11"/>
      <c r="BQ53" s="11"/>
      <c r="BR53" s="11"/>
    </row>
    <row r="54" spans="1:70" ht="26.25" hidden="1">
      <c r="A54" s="43" t="s">
        <v>218</v>
      </c>
      <c r="B54" s="40"/>
      <c r="C54" s="38"/>
      <c r="D54" s="39"/>
      <c r="E54" s="40"/>
      <c r="F54" s="40"/>
      <c r="G54" s="40"/>
      <c r="H54" s="40"/>
      <c r="I54" s="40"/>
      <c r="J54" s="41">
        <f t="shared" si="1"/>
        <v>0</v>
      </c>
      <c r="K54" s="10"/>
      <c r="L54" s="10"/>
      <c r="M54" s="10"/>
      <c r="N54" s="11"/>
      <c r="O54" s="11"/>
      <c r="P54" s="11"/>
      <c r="Q54" s="10"/>
      <c r="R54" s="10"/>
      <c r="S54" s="10"/>
      <c r="T54" s="11"/>
      <c r="U54" s="11"/>
      <c r="V54" s="11"/>
      <c r="W54" s="10"/>
      <c r="X54" s="10"/>
      <c r="Y54" s="10"/>
      <c r="Z54" s="11"/>
      <c r="AA54" s="11"/>
      <c r="AB54" s="11"/>
      <c r="AC54" s="10"/>
      <c r="AD54" s="10"/>
      <c r="AE54" s="10"/>
      <c r="AF54" s="11"/>
      <c r="AG54" s="11"/>
      <c r="AH54" s="11"/>
      <c r="AI54" s="10"/>
      <c r="AJ54" s="10"/>
      <c r="AK54" s="10"/>
      <c r="AL54" s="11"/>
      <c r="AM54" s="11"/>
      <c r="AN54" s="11"/>
      <c r="AO54" s="10"/>
      <c r="AP54" s="10"/>
      <c r="AQ54" s="10"/>
      <c r="AR54" s="11"/>
      <c r="AS54" s="11"/>
      <c r="AT54" s="11"/>
      <c r="AU54" s="10"/>
      <c r="AV54" s="10"/>
      <c r="AW54" s="10"/>
      <c r="AX54" s="11"/>
      <c r="AY54" s="11"/>
      <c r="AZ54" s="11"/>
      <c r="BA54" s="10"/>
      <c r="BB54" s="10"/>
      <c r="BC54" s="10"/>
      <c r="BD54" s="11"/>
      <c r="BE54" s="11"/>
      <c r="BF54" s="11"/>
      <c r="BG54" s="10"/>
      <c r="BH54" s="10"/>
      <c r="BI54" s="10"/>
      <c r="BJ54" s="11"/>
      <c r="BK54" s="11"/>
      <c r="BL54" s="11"/>
      <c r="BM54" s="10"/>
      <c r="BN54" s="10"/>
      <c r="BO54" s="10"/>
      <c r="BP54" s="11"/>
      <c r="BQ54" s="11"/>
      <c r="BR54" s="11"/>
    </row>
    <row r="55" spans="1:70" ht="26.25" hidden="1">
      <c r="A55" s="43" t="s">
        <v>219</v>
      </c>
      <c r="B55" s="40"/>
      <c r="C55" s="38"/>
      <c r="D55" s="39"/>
      <c r="E55" s="40"/>
      <c r="F55" s="40"/>
      <c r="G55" s="40"/>
      <c r="H55" s="40"/>
      <c r="I55" s="40"/>
      <c r="J55" s="41">
        <f t="shared" si="1"/>
        <v>0</v>
      </c>
      <c r="K55" s="10"/>
      <c r="L55" s="10"/>
      <c r="M55" s="10"/>
      <c r="N55" s="11"/>
      <c r="O55" s="11"/>
      <c r="P55" s="11"/>
      <c r="Q55" s="10"/>
      <c r="R55" s="10"/>
      <c r="S55" s="10"/>
      <c r="T55" s="11"/>
      <c r="U55" s="11"/>
      <c r="V55" s="11"/>
      <c r="W55" s="10"/>
      <c r="X55" s="10"/>
      <c r="Y55" s="10"/>
      <c r="Z55" s="11"/>
      <c r="AA55" s="11"/>
      <c r="AB55" s="11"/>
      <c r="AC55" s="10"/>
      <c r="AD55" s="10"/>
      <c r="AE55" s="10"/>
      <c r="AF55" s="11"/>
      <c r="AG55" s="11"/>
      <c r="AH55" s="11"/>
      <c r="AI55" s="10"/>
      <c r="AJ55" s="10"/>
      <c r="AK55" s="10"/>
      <c r="AL55" s="11"/>
      <c r="AM55" s="11"/>
      <c r="AN55" s="11"/>
      <c r="AO55" s="10"/>
      <c r="AP55" s="10"/>
      <c r="AQ55" s="10"/>
      <c r="AR55" s="11"/>
      <c r="AS55" s="11"/>
      <c r="AT55" s="11"/>
      <c r="AU55" s="10"/>
      <c r="AV55" s="10"/>
      <c r="AW55" s="10"/>
      <c r="AX55" s="11"/>
      <c r="AY55" s="11"/>
      <c r="AZ55" s="11"/>
      <c r="BA55" s="10"/>
      <c r="BB55" s="10"/>
      <c r="BC55" s="10"/>
      <c r="BD55" s="11"/>
      <c r="BE55" s="11"/>
      <c r="BF55" s="11"/>
      <c r="BG55" s="10"/>
      <c r="BH55" s="10"/>
      <c r="BI55" s="10"/>
      <c r="BJ55" s="11"/>
      <c r="BK55" s="11"/>
      <c r="BL55" s="11"/>
      <c r="BM55" s="10"/>
      <c r="BN55" s="10"/>
      <c r="BO55" s="10"/>
      <c r="BP55" s="11"/>
      <c r="BQ55" s="11"/>
      <c r="BR55" s="11"/>
    </row>
    <row r="56" spans="1:70" ht="26.25" hidden="1">
      <c r="A56" s="43" t="s">
        <v>220</v>
      </c>
      <c r="B56" s="40"/>
      <c r="C56" s="38"/>
      <c r="D56" s="39"/>
      <c r="E56" s="40"/>
      <c r="F56" s="40"/>
      <c r="G56" s="40"/>
      <c r="H56" s="40"/>
      <c r="I56" s="40"/>
      <c r="J56" s="41">
        <f t="shared" si="1"/>
        <v>0</v>
      </c>
      <c r="K56" s="10"/>
      <c r="L56" s="10"/>
      <c r="M56" s="10"/>
      <c r="N56" s="11"/>
      <c r="O56" s="11"/>
      <c r="P56" s="11"/>
      <c r="Q56" s="10"/>
      <c r="R56" s="10"/>
      <c r="S56" s="10"/>
      <c r="T56" s="11"/>
      <c r="U56" s="11"/>
      <c r="V56" s="11"/>
      <c r="W56" s="10"/>
      <c r="X56" s="10"/>
      <c r="Y56" s="10"/>
      <c r="Z56" s="11"/>
      <c r="AA56" s="11"/>
      <c r="AB56" s="11"/>
      <c r="AC56" s="10"/>
      <c r="AD56" s="10"/>
      <c r="AE56" s="10"/>
      <c r="AF56" s="11"/>
      <c r="AG56" s="11"/>
      <c r="AH56" s="11"/>
      <c r="AI56" s="10"/>
      <c r="AJ56" s="10"/>
      <c r="AK56" s="10"/>
      <c r="AL56" s="11"/>
      <c r="AM56" s="11"/>
      <c r="AN56" s="11"/>
      <c r="AO56" s="10"/>
      <c r="AP56" s="10"/>
      <c r="AQ56" s="10"/>
      <c r="AR56" s="11"/>
      <c r="AS56" s="11"/>
      <c r="AT56" s="11"/>
      <c r="AU56" s="10"/>
      <c r="AV56" s="10"/>
      <c r="AW56" s="10"/>
      <c r="AX56" s="11"/>
      <c r="AY56" s="11"/>
      <c r="AZ56" s="11"/>
      <c r="BA56" s="10"/>
      <c r="BB56" s="10"/>
      <c r="BC56" s="10"/>
      <c r="BD56" s="11"/>
      <c r="BE56" s="11"/>
      <c r="BF56" s="11"/>
      <c r="BG56" s="10"/>
      <c r="BH56" s="10"/>
      <c r="BI56" s="10"/>
      <c r="BJ56" s="11"/>
      <c r="BK56" s="11"/>
      <c r="BL56" s="11"/>
      <c r="BM56" s="10"/>
      <c r="BN56" s="10"/>
      <c r="BO56" s="10"/>
      <c r="BP56" s="11"/>
      <c r="BQ56" s="11"/>
      <c r="BR56" s="11"/>
    </row>
    <row r="57" spans="1:70" ht="26.25" hidden="1">
      <c r="A57" s="43" t="s">
        <v>221</v>
      </c>
      <c r="B57" s="40"/>
      <c r="C57" s="38"/>
      <c r="D57" s="39"/>
      <c r="E57" s="40"/>
      <c r="F57" s="40"/>
      <c r="G57" s="40"/>
      <c r="H57" s="40"/>
      <c r="I57" s="40"/>
      <c r="J57" s="41">
        <f t="shared" si="1"/>
        <v>0</v>
      </c>
      <c r="K57" s="10"/>
      <c r="L57" s="10"/>
      <c r="M57" s="10"/>
      <c r="N57" s="11"/>
      <c r="O57" s="11"/>
      <c r="P57" s="11"/>
      <c r="Q57" s="10"/>
      <c r="R57" s="10"/>
      <c r="S57" s="10"/>
      <c r="T57" s="11"/>
      <c r="U57" s="11"/>
      <c r="V57" s="11"/>
      <c r="W57" s="10"/>
      <c r="X57" s="10"/>
      <c r="Y57" s="10"/>
      <c r="Z57" s="11"/>
      <c r="AA57" s="11"/>
      <c r="AB57" s="11"/>
      <c r="AC57" s="10"/>
      <c r="AD57" s="10"/>
      <c r="AE57" s="10"/>
      <c r="AF57" s="11"/>
      <c r="AG57" s="11"/>
      <c r="AH57" s="11"/>
      <c r="AI57" s="10"/>
      <c r="AJ57" s="10"/>
      <c r="AK57" s="10"/>
      <c r="AL57" s="11"/>
      <c r="AM57" s="11"/>
      <c r="AN57" s="11"/>
      <c r="AO57" s="10"/>
      <c r="AP57" s="10"/>
      <c r="AQ57" s="10"/>
      <c r="AR57" s="11"/>
      <c r="AS57" s="11"/>
      <c r="AT57" s="11"/>
      <c r="AU57" s="10"/>
      <c r="AV57" s="10"/>
      <c r="AW57" s="10"/>
      <c r="AX57" s="11"/>
      <c r="AY57" s="11"/>
      <c r="AZ57" s="11"/>
      <c r="BA57" s="10"/>
      <c r="BB57" s="10"/>
      <c r="BC57" s="10"/>
      <c r="BD57" s="11"/>
      <c r="BE57" s="11"/>
      <c r="BF57" s="11"/>
      <c r="BG57" s="10"/>
      <c r="BH57" s="10"/>
      <c r="BI57" s="10"/>
      <c r="BJ57" s="11"/>
      <c r="BK57" s="11"/>
      <c r="BL57" s="11"/>
      <c r="BM57" s="10"/>
      <c r="BN57" s="10"/>
      <c r="BO57" s="10"/>
      <c r="BP57" s="11"/>
      <c r="BQ57" s="11"/>
      <c r="BR57" s="11"/>
    </row>
    <row r="58" spans="1:70" ht="26.25" hidden="1">
      <c r="A58" s="43" t="s">
        <v>222</v>
      </c>
      <c r="B58" s="40"/>
      <c r="C58" s="38"/>
      <c r="D58" s="39"/>
      <c r="E58" s="40"/>
      <c r="F58" s="40"/>
      <c r="G58" s="40"/>
      <c r="H58" s="40"/>
      <c r="I58" s="40"/>
      <c r="J58" s="41">
        <f t="shared" si="1"/>
        <v>0</v>
      </c>
      <c r="K58" s="10"/>
      <c r="L58" s="10"/>
      <c r="M58" s="10"/>
      <c r="N58" s="11"/>
      <c r="O58" s="11"/>
      <c r="P58" s="11"/>
      <c r="Q58" s="10"/>
      <c r="R58" s="10"/>
      <c r="S58" s="10"/>
      <c r="T58" s="11"/>
      <c r="U58" s="11"/>
      <c r="V58" s="11"/>
      <c r="W58" s="10"/>
      <c r="X58" s="10"/>
      <c r="Y58" s="10"/>
      <c r="Z58" s="11"/>
      <c r="AA58" s="11"/>
      <c r="AB58" s="11"/>
      <c r="AC58" s="10"/>
      <c r="AD58" s="10"/>
      <c r="AE58" s="10"/>
      <c r="AF58" s="11"/>
      <c r="AG58" s="11"/>
      <c r="AH58" s="11"/>
      <c r="AI58" s="10"/>
      <c r="AJ58" s="10"/>
      <c r="AK58" s="10"/>
      <c r="AL58" s="11"/>
      <c r="AM58" s="11"/>
      <c r="AN58" s="11"/>
      <c r="AO58" s="10"/>
      <c r="AP58" s="10"/>
      <c r="AQ58" s="10"/>
      <c r="AR58" s="11"/>
      <c r="AS58" s="11"/>
      <c r="AT58" s="11"/>
      <c r="AU58" s="10"/>
      <c r="AV58" s="10"/>
      <c r="AW58" s="10"/>
      <c r="AX58" s="11"/>
      <c r="AY58" s="11"/>
      <c r="AZ58" s="11"/>
      <c r="BA58" s="10"/>
      <c r="BB58" s="10"/>
      <c r="BC58" s="10"/>
      <c r="BD58" s="11"/>
      <c r="BE58" s="11"/>
      <c r="BF58" s="11"/>
      <c r="BG58" s="10"/>
      <c r="BH58" s="10"/>
      <c r="BI58" s="10"/>
      <c r="BJ58" s="11"/>
      <c r="BK58" s="11"/>
      <c r="BL58" s="11"/>
      <c r="BM58" s="10"/>
      <c r="BN58" s="10"/>
      <c r="BO58" s="10"/>
      <c r="BP58" s="11"/>
      <c r="BQ58" s="11"/>
      <c r="BR58" s="11"/>
    </row>
    <row r="59" spans="1:70" ht="26.25" hidden="1">
      <c r="A59" s="43" t="s">
        <v>223</v>
      </c>
      <c r="B59" s="40"/>
      <c r="C59" s="38"/>
      <c r="D59" s="39"/>
      <c r="E59" s="40"/>
      <c r="F59" s="40"/>
      <c r="G59" s="40"/>
      <c r="H59" s="40"/>
      <c r="I59" s="40"/>
      <c r="J59" s="41">
        <f t="shared" si="1"/>
        <v>0</v>
      </c>
      <c r="K59" s="10"/>
      <c r="L59" s="10"/>
      <c r="M59" s="10"/>
      <c r="N59" s="11"/>
      <c r="O59" s="11"/>
      <c r="P59" s="11"/>
      <c r="Q59" s="10"/>
      <c r="R59" s="10"/>
      <c r="S59" s="10"/>
      <c r="T59" s="11"/>
      <c r="U59" s="11"/>
      <c r="V59" s="11"/>
      <c r="W59" s="10"/>
      <c r="X59" s="10"/>
      <c r="Y59" s="10"/>
      <c r="Z59" s="11"/>
      <c r="AA59" s="11"/>
      <c r="AB59" s="11"/>
      <c r="AC59" s="10"/>
      <c r="AD59" s="10"/>
      <c r="AE59" s="10"/>
      <c r="AF59" s="11"/>
      <c r="AG59" s="11"/>
      <c r="AH59" s="11"/>
      <c r="AI59" s="10"/>
      <c r="AJ59" s="10"/>
      <c r="AK59" s="10"/>
      <c r="AL59" s="11"/>
      <c r="AM59" s="11"/>
      <c r="AN59" s="11"/>
      <c r="AO59" s="10"/>
      <c r="AP59" s="10"/>
      <c r="AQ59" s="10"/>
      <c r="AR59" s="11"/>
      <c r="AS59" s="11"/>
      <c r="AT59" s="11"/>
      <c r="AU59" s="10"/>
      <c r="AV59" s="10"/>
      <c r="AW59" s="10"/>
      <c r="AX59" s="11"/>
      <c r="AY59" s="11"/>
      <c r="AZ59" s="11"/>
      <c r="BA59" s="10"/>
      <c r="BB59" s="10"/>
      <c r="BC59" s="10"/>
      <c r="BD59" s="11"/>
      <c r="BE59" s="11"/>
      <c r="BF59" s="11"/>
      <c r="BG59" s="10"/>
      <c r="BH59" s="10"/>
      <c r="BI59" s="10"/>
      <c r="BJ59" s="11"/>
      <c r="BK59" s="11"/>
      <c r="BL59" s="11"/>
      <c r="BM59" s="10"/>
      <c r="BN59" s="10"/>
      <c r="BO59" s="10"/>
      <c r="BP59" s="11"/>
      <c r="BQ59" s="11"/>
      <c r="BR59" s="11"/>
    </row>
    <row r="60" spans="1:70" ht="26.25" hidden="1">
      <c r="A60" s="43" t="s">
        <v>224</v>
      </c>
      <c r="B60" s="40"/>
      <c r="C60" s="38"/>
      <c r="D60" s="39"/>
      <c r="E60" s="40"/>
      <c r="F60" s="40"/>
      <c r="G60" s="40"/>
      <c r="H60" s="40"/>
      <c r="I60" s="40"/>
      <c r="J60" s="41">
        <f t="shared" si="1"/>
        <v>0</v>
      </c>
      <c r="K60" s="10"/>
      <c r="L60" s="10"/>
      <c r="M60" s="10"/>
      <c r="N60" s="11"/>
      <c r="O60" s="11"/>
      <c r="P60" s="11"/>
      <c r="Q60" s="10"/>
      <c r="R60" s="10"/>
      <c r="S60" s="10"/>
      <c r="T60" s="11"/>
      <c r="U60" s="11"/>
      <c r="V60" s="11"/>
      <c r="W60" s="10"/>
      <c r="X60" s="10"/>
      <c r="Y60" s="10"/>
      <c r="Z60" s="11"/>
      <c r="AA60" s="11"/>
      <c r="AB60" s="11"/>
      <c r="AC60" s="10"/>
      <c r="AD60" s="10"/>
      <c r="AE60" s="10"/>
      <c r="AF60" s="11"/>
      <c r="AG60" s="11"/>
      <c r="AH60" s="11"/>
      <c r="AI60" s="10"/>
      <c r="AJ60" s="10"/>
      <c r="AK60" s="10"/>
      <c r="AL60" s="11"/>
      <c r="AM60" s="11"/>
      <c r="AN60" s="11"/>
      <c r="AO60" s="10"/>
      <c r="AP60" s="10"/>
      <c r="AQ60" s="10"/>
      <c r="AR60" s="11"/>
      <c r="AS60" s="11"/>
      <c r="AT60" s="11"/>
      <c r="AU60" s="10"/>
      <c r="AV60" s="10"/>
      <c r="AW60" s="10"/>
      <c r="AX60" s="11"/>
      <c r="AY60" s="11"/>
      <c r="AZ60" s="11"/>
      <c r="BA60" s="10"/>
      <c r="BB60" s="10"/>
      <c r="BC60" s="10"/>
      <c r="BD60" s="11"/>
      <c r="BE60" s="11"/>
      <c r="BF60" s="11"/>
      <c r="BG60" s="10"/>
      <c r="BH60" s="10"/>
      <c r="BI60" s="10"/>
      <c r="BJ60" s="11"/>
      <c r="BK60" s="11"/>
      <c r="BL60" s="11"/>
      <c r="BM60" s="10"/>
      <c r="BN60" s="10"/>
      <c r="BO60" s="10"/>
      <c r="BP60" s="11"/>
      <c r="BQ60" s="11"/>
      <c r="BR60" s="11"/>
    </row>
    <row r="61" spans="1:70" ht="26.25" hidden="1">
      <c r="A61" s="43" t="s">
        <v>225</v>
      </c>
      <c r="B61" s="40"/>
      <c r="C61" s="38"/>
      <c r="D61" s="39"/>
      <c r="E61" s="40"/>
      <c r="F61" s="40"/>
      <c r="G61" s="40"/>
      <c r="H61" s="40"/>
      <c r="I61" s="40"/>
      <c r="J61" s="41">
        <f t="shared" si="1"/>
        <v>0</v>
      </c>
      <c r="K61" s="10"/>
      <c r="L61" s="10"/>
      <c r="M61" s="10"/>
      <c r="N61" s="11"/>
      <c r="O61" s="11"/>
      <c r="P61" s="11"/>
      <c r="Q61" s="10"/>
      <c r="R61" s="10"/>
      <c r="S61" s="10"/>
      <c r="T61" s="11"/>
      <c r="U61" s="11"/>
      <c r="V61" s="11"/>
      <c r="W61" s="10"/>
      <c r="X61" s="10"/>
      <c r="Y61" s="10"/>
      <c r="Z61" s="11"/>
      <c r="AA61" s="11"/>
      <c r="AB61" s="11"/>
      <c r="AC61" s="10"/>
      <c r="AD61" s="10"/>
      <c r="AE61" s="10"/>
      <c r="AF61" s="11"/>
      <c r="AG61" s="11"/>
      <c r="AH61" s="11"/>
      <c r="AI61" s="10"/>
      <c r="AJ61" s="10"/>
      <c r="AK61" s="10"/>
      <c r="AL61" s="11"/>
      <c r="AM61" s="11"/>
      <c r="AN61" s="11"/>
      <c r="AO61" s="10"/>
      <c r="AP61" s="10"/>
      <c r="AQ61" s="10"/>
      <c r="AR61" s="11"/>
      <c r="AS61" s="11"/>
      <c r="AT61" s="11"/>
      <c r="AU61" s="10"/>
      <c r="AV61" s="10"/>
      <c r="AW61" s="10"/>
      <c r="AX61" s="11"/>
      <c r="AY61" s="11"/>
      <c r="AZ61" s="11"/>
      <c r="BA61" s="10"/>
      <c r="BB61" s="10"/>
      <c r="BC61" s="10"/>
      <c r="BD61" s="11"/>
      <c r="BE61" s="11"/>
      <c r="BF61" s="11"/>
      <c r="BG61" s="10"/>
      <c r="BH61" s="10"/>
      <c r="BI61" s="10"/>
      <c r="BJ61" s="11"/>
      <c r="BK61" s="11"/>
      <c r="BL61" s="11"/>
      <c r="BM61" s="10"/>
      <c r="BN61" s="10"/>
      <c r="BO61" s="10"/>
      <c r="BP61" s="11"/>
      <c r="BQ61" s="11"/>
      <c r="BR61" s="11"/>
    </row>
    <row r="62" spans="1:70" ht="26.25" hidden="1">
      <c r="A62" s="43" t="s">
        <v>226</v>
      </c>
      <c r="B62" s="40"/>
      <c r="C62" s="38"/>
      <c r="D62" s="39"/>
      <c r="E62" s="40"/>
      <c r="F62" s="40"/>
      <c r="G62" s="40"/>
      <c r="H62" s="40"/>
      <c r="I62" s="40"/>
      <c r="J62" s="41">
        <f t="shared" si="1"/>
        <v>0</v>
      </c>
      <c r="K62" s="10"/>
      <c r="L62" s="10"/>
      <c r="M62" s="10"/>
      <c r="N62" s="11"/>
      <c r="O62" s="11"/>
      <c r="P62" s="11"/>
      <c r="Q62" s="10"/>
      <c r="R62" s="10"/>
      <c r="S62" s="10"/>
      <c r="T62" s="11"/>
      <c r="U62" s="11"/>
      <c r="V62" s="11"/>
      <c r="W62" s="10"/>
      <c r="X62" s="10"/>
      <c r="Y62" s="10"/>
      <c r="Z62" s="11"/>
      <c r="AA62" s="11"/>
      <c r="AB62" s="11"/>
      <c r="AC62" s="10"/>
      <c r="AD62" s="10"/>
      <c r="AE62" s="10"/>
      <c r="AF62" s="11"/>
      <c r="AG62" s="11"/>
      <c r="AH62" s="11"/>
      <c r="AI62" s="10"/>
      <c r="AJ62" s="10"/>
      <c r="AK62" s="10"/>
      <c r="AL62" s="11"/>
      <c r="AM62" s="11"/>
      <c r="AN62" s="11"/>
      <c r="AO62" s="10"/>
      <c r="AP62" s="10"/>
      <c r="AQ62" s="10"/>
      <c r="AR62" s="11"/>
      <c r="AS62" s="11"/>
      <c r="AT62" s="11"/>
      <c r="AU62" s="10"/>
      <c r="AV62" s="10"/>
      <c r="AW62" s="10"/>
      <c r="AX62" s="11"/>
      <c r="AY62" s="11"/>
      <c r="AZ62" s="11"/>
      <c r="BA62" s="10"/>
      <c r="BB62" s="10"/>
      <c r="BC62" s="10"/>
      <c r="BD62" s="11"/>
      <c r="BE62" s="11"/>
      <c r="BF62" s="11"/>
      <c r="BG62" s="10"/>
      <c r="BH62" s="10"/>
      <c r="BI62" s="10"/>
      <c r="BJ62" s="11"/>
      <c r="BK62" s="11"/>
      <c r="BL62" s="11"/>
      <c r="BM62" s="10"/>
      <c r="BN62" s="10"/>
      <c r="BO62" s="10"/>
      <c r="BP62" s="11"/>
      <c r="BQ62" s="11"/>
      <c r="BR62" s="11"/>
    </row>
    <row r="63" spans="1:70" ht="26.25" hidden="1">
      <c r="A63" s="43" t="s">
        <v>227</v>
      </c>
      <c r="B63" s="40"/>
      <c r="C63" s="38"/>
      <c r="D63" s="39"/>
      <c r="E63" s="40"/>
      <c r="F63" s="40"/>
      <c r="G63" s="40"/>
      <c r="H63" s="40"/>
      <c r="I63" s="40"/>
      <c r="J63" s="41">
        <f t="shared" si="1"/>
        <v>0</v>
      </c>
      <c r="K63" s="10"/>
      <c r="L63" s="10"/>
      <c r="M63" s="10"/>
      <c r="N63" s="11"/>
      <c r="O63" s="11"/>
      <c r="P63" s="11"/>
      <c r="Q63" s="10"/>
      <c r="R63" s="10"/>
      <c r="S63" s="10"/>
      <c r="T63" s="11"/>
      <c r="U63" s="11"/>
      <c r="V63" s="11"/>
      <c r="W63" s="10"/>
      <c r="X63" s="10"/>
      <c r="Y63" s="10"/>
      <c r="Z63" s="11"/>
      <c r="AA63" s="11"/>
      <c r="AB63" s="11"/>
      <c r="AC63" s="10"/>
      <c r="AD63" s="10"/>
      <c r="AE63" s="10"/>
      <c r="AF63" s="11"/>
      <c r="AG63" s="11"/>
      <c r="AH63" s="11"/>
      <c r="AI63" s="10"/>
      <c r="AJ63" s="10"/>
      <c r="AK63" s="10"/>
      <c r="AL63" s="11"/>
      <c r="AM63" s="11"/>
      <c r="AN63" s="11"/>
      <c r="AO63" s="10"/>
      <c r="AP63" s="10"/>
      <c r="AQ63" s="10"/>
      <c r="AR63" s="11"/>
      <c r="AS63" s="11"/>
      <c r="AT63" s="11"/>
      <c r="AU63" s="10"/>
      <c r="AV63" s="10"/>
      <c r="AW63" s="10"/>
      <c r="AX63" s="11"/>
      <c r="AY63" s="11"/>
      <c r="AZ63" s="11"/>
      <c r="BA63" s="10"/>
      <c r="BB63" s="10"/>
      <c r="BC63" s="10"/>
      <c r="BD63" s="11"/>
      <c r="BE63" s="11"/>
      <c r="BF63" s="11"/>
      <c r="BG63" s="10"/>
      <c r="BH63" s="10"/>
      <c r="BI63" s="10"/>
      <c r="BJ63" s="11"/>
      <c r="BK63" s="11"/>
      <c r="BL63" s="11"/>
      <c r="BM63" s="10"/>
      <c r="BN63" s="10"/>
      <c r="BO63" s="10"/>
      <c r="BP63" s="11"/>
      <c r="BQ63" s="11"/>
      <c r="BR63" s="11"/>
    </row>
    <row r="64" spans="1:70" ht="26.25" hidden="1">
      <c r="A64" s="43" t="s">
        <v>228</v>
      </c>
      <c r="B64" s="40"/>
      <c r="C64" s="38"/>
      <c r="D64" s="39"/>
      <c r="E64" s="40"/>
      <c r="F64" s="40"/>
      <c r="G64" s="40"/>
      <c r="H64" s="40"/>
      <c r="I64" s="40"/>
      <c r="J64" s="41">
        <f t="shared" si="1"/>
        <v>0</v>
      </c>
      <c r="K64" s="10"/>
      <c r="L64" s="10"/>
      <c r="M64" s="10"/>
      <c r="N64" s="11"/>
      <c r="O64" s="11"/>
      <c r="P64" s="11"/>
      <c r="Q64" s="10"/>
      <c r="R64" s="10"/>
      <c r="S64" s="10"/>
      <c r="T64" s="11"/>
      <c r="U64" s="11"/>
      <c r="V64" s="11"/>
      <c r="W64" s="10"/>
      <c r="X64" s="10"/>
      <c r="Y64" s="10"/>
      <c r="Z64" s="11"/>
      <c r="AA64" s="11"/>
      <c r="AB64" s="11"/>
      <c r="AC64" s="10"/>
      <c r="AD64" s="10"/>
      <c r="AE64" s="10"/>
      <c r="AF64" s="11"/>
      <c r="AG64" s="11"/>
      <c r="AH64" s="11"/>
      <c r="AI64" s="10"/>
      <c r="AJ64" s="10"/>
      <c r="AK64" s="10"/>
      <c r="AL64" s="11"/>
      <c r="AM64" s="11"/>
      <c r="AN64" s="11"/>
      <c r="AO64" s="10"/>
      <c r="AP64" s="10"/>
      <c r="AQ64" s="10"/>
      <c r="AR64" s="11"/>
      <c r="AS64" s="11"/>
      <c r="AT64" s="11"/>
      <c r="AU64" s="10"/>
      <c r="AV64" s="10"/>
      <c r="AW64" s="10"/>
      <c r="AX64" s="11"/>
      <c r="AY64" s="11"/>
      <c r="AZ64" s="11"/>
      <c r="BA64" s="10"/>
      <c r="BB64" s="10"/>
      <c r="BC64" s="10"/>
      <c r="BD64" s="11"/>
      <c r="BE64" s="11"/>
      <c r="BF64" s="11"/>
      <c r="BG64" s="10"/>
      <c r="BH64" s="10"/>
      <c r="BI64" s="10"/>
      <c r="BJ64" s="11"/>
      <c r="BK64" s="11"/>
      <c r="BL64" s="11"/>
      <c r="BM64" s="10"/>
      <c r="BN64" s="10"/>
      <c r="BO64" s="10"/>
      <c r="BP64" s="11"/>
      <c r="BQ64" s="11"/>
      <c r="BR64" s="11"/>
    </row>
    <row r="65" spans="1:70" ht="26.25" hidden="1">
      <c r="A65" s="43" t="s">
        <v>229</v>
      </c>
      <c r="B65" s="40"/>
      <c r="C65" s="38"/>
      <c r="D65" s="39"/>
      <c r="E65" s="40"/>
      <c r="F65" s="40"/>
      <c r="G65" s="40"/>
      <c r="H65" s="40"/>
      <c r="I65" s="40"/>
      <c r="J65" s="41">
        <f t="shared" si="1"/>
        <v>0</v>
      </c>
      <c r="K65" s="10"/>
      <c r="L65" s="10"/>
      <c r="M65" s="10"/>
      <c r="N65" s="11"/>
      <c r="O65" s="11"/>
      <c r="P65" s="11"/>
      <c r="Q65" s="10"/>
      <c r="R65" s="10"/>
      <c r="S65" s="10"/>
      <c r="T65" s="11"/>
      <c r="U65" s="11"/>
      <c r="V65" s="11"/>
      <c r="W65" s="10"/>
      <c r="X65" s="10"/>
      <c r="Y65" s="10"/>
      <c r="Z65" s="11"/>
      <c r="AA65" s="11"/>
      <c r="AB65" s="11"/>
      <c r="AC65" s="10"/>
      <c r="AD65" s="10"/>
      <c r="AE65" s="10"/>
      <c r="AF65" s="11"/>
      <c r="AG65" s="11"/>
      <c r="AH65" s="11"/>
      <c r="AI65" s="10"/>
      <c r="AJ65" s="10"/>
      <c r="AK65" s="10"/>
      <c r="AL65" s="11"/>
      <c r="AM65" s="11"/>
      <c r="AN65" s="11"/>
      <c r="AO65" s="10"/>
      <c r="AP65" s="10"/>
      <c r="AQ65" s="10"/>
      <c r="AR65" s="11"/>
      <c r="AS65" s="11"/>
      <c r="AT65" s="11"/>
      <c r="AU65" s="10"/>
      <c r="AV65" s="10"/>
      <c r="AW65" s="10"/>
      <c r="AX65" s="11"/>
      <c r="AY65" s="11"/>
      <c r="AZ65" s="11"/>
      <c r="BA65" s="10"/>
      <c r="BB65" s="10"/>
      <c r="BC65" s="10"/>
      <c r="BD65" s="11"/>
      <c r="BE65" s="11"/>
      <c r="BF65" s="11"/>
      <c r="BG65" s="10"/>
      <c r="BH65" s="10"/>
      <c r="BI65" s="10"/>
      <c r="BJ65" s="11"/>
      <c r="BK65" s="11"/>
      <c r="BL65" s="11"/>
      <c r="BM65" s="10"/>
      <c r="BN65" s="10"/>
      <c r="BO65" s="10"/>
      <c r="BP65" s="11"/>
      <c r="BQ65" s="11"/>
      <c r="BR65" s="11"/>
    </row>
    <row r="66" spans="1:70" ht="26.25" hidden="1">
      <c r="A66" s="43" t="s">
        <v>230</v>
      </c>
      <c r="B66" s="40"/>
      <c r="C66" s="38"/>
      <c r="D66" s="39"/>
      <c r="E66" s="40"/>
      <c r="F66" s="40"/>
      <c r="G66" s="40"/>
      <c r="H66" s="40"/>
      <c r="I66" s="40"/>
      <c r="J66" s="41">
        <f t="shared" si="1"/>
        <v>0</v>
      </c>
      <c r="K66" s="10"/>
      <c r="L66" s="10"/>
      <c r="M66" s="10"/>
      <c r="N66" s="11"/>
      <c r="O66" s="11"/>
      <c r="P66" s="11"/>
      <c r="Q66" s="10"/>
      <c r="R66" s="10"/>
      <c r="S66" s="10"/>
      <c r="T66" s="11"/>
      <c r="U66" s="11"/>
      <c r="V66" s="11"/>
      <c r="W66" s="10"/>
      <c r="X66" s="10"/>
      <c r="Y66" s="10"/>
      <c r="Z66" s="11"/>
      <c r="AA66" s="11"/>
      <c r="AB66" s="11"/>
      <c r="AC66" s="10"/>
      <c r="AD66" s="10"/>
      <c r="AE66" s="10"/>
      <c r="AF66" s="11"/>
      <c r="AG66" s="11"/>
      <c r="AH66" s="11"/>
      <c r="AI66" s="10"/>
      <c r="AJ66" s="10"/>
      <c r="AK66" s="10"/>
      <c r="AL66" s="11"/>
      <c r="AM66" s="11"/>
      <c r="AN66" s="11"/>
      <c r="AO66" s="10"/>
      <c r="AP66" s="10"/>
      <c r="AQ66" s="10"/>
      <c r="AR66" s="11"/>
      <c r="AS66" s="11"/>
      <c r="AT66" s="11"/>
      <c r="AU66" s="10"/>
      <c r="AV66" s="10"/>
      <c r="AW66" s="10"/>
      <c r="AX66" s="11"/>
      <c r="AY66" s="11"/>
      <c r="AZ66" s="11"/>
      <c r="BA66" s="10"/>
      <c r="BB66" s="10"/>
      <c r="BC66" s="10"/>
      <c r="BD66" s="11"/>
      <c r="BE66" s="11"/>
      <c r="BF66" s="11"/>
      <c r="BG66" s="10"/>
      <c r="BH66" s="10"/>
      <c r="BI66" s="10"/>
      <c r="BJ66" s="11"/>
      <c r="BK66" s="11"/>
      <c r="BL66" s="11"/>
      <c r="BM66" s="10"/>
      <c r="BN66" s="10"/>
      <c r="BO66" s="10"/>
      <c r="BP66" s="11"/>
      <c r="BQ66" s="11"/>
      <c r="BR66" s="11"/>
    </row>
    <row r="67" spans="1:70" ht="26.25" hidden="1">
      <c r="A67" s="43" t="s">
        <v>231</v>
      </c>
      <c r="B67" s="40"/>
      <c r="C67" s="38"/>
      <c r="D67" s="39"/>
      <c r="E67" s="40"/>
      <c r="F67" s="40"/>
      <c r="G67" s="40"/>
      <c r="H67" s="40"/>
      <c r="I67" s="40"/>
      <c r="J67" s="41">
        <f t="shared" si="1"/>
        <v>0</v>
      </c>
      <c r="K67" s="10"/>
      <c r="L67" s="10"/>
      <c r="M67" s="10"/>
      <c r="N67" s="11"/>
      <c r="O67" s="11"/>
      <c r="P67" s="11"/>
      <c r="Q67" s="10"/>
      <c r="R67" s="10"/>
      <c r="S67" s="10"/>
      <c r="T67" s="11"/>
      <c r="U67" s="11"/>
      <c r="V67" s="11"/>
      <c r="W67" s="10"/>
      <c r="X67" s="10"/>
      <c r="Y67" s="10"/>
      <c r="Z67" s="11"/>
      <c r="AA67" s="11"/>
      <c r="AB67" s="11"/>
      <c r="AC67" s="10"/>
      <c r="AD67" s="10"/>
      <c r="AE67" s="10"/>
      <c r="AF67" s="11"/>
      <c r="AG67" s="11"/>
      <c r="AH67" s="11"/>
      <c r="AI67" s="10"/>
      <c r="AJ67" s="10"/>
      <c r="AK67" s="10"/>
      <c r="AL67" s="11"/>
      <c r="AM67" s="11"/>
      <c r="AN67" s="11"/>
      <c r="AO67" s="10"/>
      <c r="AP67" s="10"/>
      <c r="AQ67" s="10"/>
      <c r="AR67" s="11"/>
      <c r="AS67" s="11"/>
      <c r="AT67" s="11"/>
      <c r="AU67" s="10"/>
      <c r="AV67" s="10"/>
      <c r="AW67" s="10"/>
      <c r="AX67" s="11"/>
      <c r="AY67" s="11"/>
      <c r="AZ67" s="11"/>
      <c r="BA67" s="10"/>
      <c r="BB67" s="10"/>
      <c r="BC67" s="10"/>
      <c r="BD67" s="11"/>
      <c r="BE67" s="11"/>
      <c r="BF67" s="11"/>
      <c r="BG67" s="10"/>
      <c r="BH67" s="10"/>
      <c r="BI67" s="10"/>
      <c r="BJ67" s="11"/>
      <c r="BK67" s="11"/>
      <c r="BL67" s="11"/>
      <c r="BM67" s="10"/>
      <c r="BN67" s="10"/>
      <c r="BO67" s="10"/>
      <c r="BP67" s="11"/>
      <c r="BQ67" s="11"/>
      <c r="BR67" s="11"/>
    </row>
    <row r="68" spans="1:70" ht="26.25" hidden="1">
      <c r="A68" s="43" t="s">
        <v>232</v>
      </c>
      <c r="B68" s="40"/>
      <c r="C68" s="38"/>
      <c r="D68" s="39"/>
      <c r="E68" s="40"/>
      <c r="F68" s="40"/>
      <c r="G68" s="40"/>
      <c r="H68" s="40"/>
      <c r="I68" s="40"/>
      <c r="J68" s="41">
        <f t="shared" si="1"/>
        <v>0</v>
      </c>
      <c r="K68" s="10"/>
      <c r="L68" s="10"/>
      <c r="M68" s="10"/>
      <c r="N68" s="11"/>
      <c r="O68" s="11"/>
      <c r="P68" s="11"/>
      <c r="Q68" s="10"/>
      <c r="R68" s="10"/>
      <c r="S68" s="10"/>
      <c r="T68" s="11"/>
      <c r="U68" s="11"/>
      <c r="V68" s="11"/>
      <c r="W68" s="10"/>
      <c r="X68" s="10"/>
      <c r="Y68" s="10"/>
      <c r="Z68" s="11"/>
      <c r="AA68" s="11"/>
      <c r="AB68" s="11"/>
      <c r="AC68" s="10"/>
      <c r="AD68" s="10"/>
      <c r="AE68" s="10"/>
      <c r="AF68" s="11"/>
      <c r="AG68" s="11"/>
      <c r="AH68" s="11"/>
      <c r="AI68" s="10"/>
      <c r="AJ68" s="10"/>
      <c r="AK68" s="10"/>
      <c r="AL68" s="11"/>
      <c r="AM68" s="11"/>
      <c r="AN68" s="11"/>
      <c r="AO68" s="10"/>
      <c r="AP68" s="10"/>
      <c r="AQ68" s="10"/>
      <c r="AR68" s="11"/>
      <c r="AS68" s="11"/>
      <c r="AT68" s="11"/>
      <c r="AU68" s="10"/>
      <c r="AV68" s="10"/>
      <c r="AW68" s="10"/>
      <c r="AX68" s="11"/>
      <c r="AY68" s="11"/>
      <c r="AZ68" s="11"/>
      <c r="BA68" s="10"/>
      <c r="BB68" s="10"/>
      <c r="BC68" s="10"/>
      <c r="BD68" s="11"/>
      <c r="BE68" s="11"/>
      <c r="BF68" s="11"/>
      <c r="BG68" s="10"/>
      <c r="BH68" s="10"/>
      <c r="BI68" s="10"/>
      <c r="BJ68" s="11"/>
      <c r="BK68" s="11"/>
      <c r="BL68" s="11"/>
      <c r="BM68" s="10"/>
      <c r="BN68" s="10"/>
      <c r="BO68" s="10"/>
      <c r="BP68" s="11"/>
      <c r="BQ68" s="11"/>
      <c r="BR68" s="11"/>
    </row>
    <row r="69" spans="1:70" ht="26.25" hidden="1">
      <c r="A69" s="43" t="s">
        <v>233</v>
      </c>
      <c r="B69" s="40"/>
      <c r="C69" s="38"/>
      <c r="D69" s="39"/>
      <c r="E69" s="40"/>
      <c r="F69" s="40"/>
      <c r="G69" s="40"/>
      <c r="H69" s="40"/>
      <c r="I69" s="40"/>
      <c r="J69" s="41">
        <f t="shared" si="1"/>
        <v>0</v>
      </c>
      <c r="K69" s="10"/>
      <c r="L69" s="10"/>
      <c r="M69" s="10"/>
      <c r="N69" s="11"/>
      <c r="O69" s="11"/>
      <c r="P69" s="11"/>
      <c r="Q69" s="10"/>
      <c r="R69" s="10"/>
      <c r="S69" s="10"/>
      <c r="T69" s="11"/>
      <c r="U69" s="11"/>
      <c r="V69" s="11"/>
      <c r="W69" s="10"/>
      <c r="X69" s="10"/>
      <c r="Y69" s="10"/>
      <c r="Z69" s="11"/>
      <c r="AA69" s="11"/>
      <c r="AB69" s="11"/>
      <c r="AC69" s="10"/>
      <c r="AD69" s="10"/>
      <c r="AE69" s="10"/>
      <c r="AF69" s="11"/>
      <c r="AG69" s="11"/>
      <c r="AH69" s="11"/>
      <c r="AI69" s="10"/>
      <c r="AJ69" s="10"/>
      <c r="AK69" s="10"/>
      <c r="AL69" s="11"/>
      <c r="AM69" s="11"/>
      <c r="AN69" s="11"/>
      <c r="AO69" s="10"/>
      <c r="AP69" s="10"/>
      <c r="AQ69" s="10"/>
      <c r="AR69" s="11"/>
      <c r="AS69" s="11"/>
      <c r="AT69" s="11"/>
      <c r="AU69" s="10"/>
      <c r="AV69" s="10"/>
      <c r="AW69" s="10"/>
      <c r="AX69" s="11"/>
      <c r="AY69" s="11"/>
      <c r="AZ69" s="11"/>
      <c r="BA69" s="10"/>
      <c r="BB69" s="10"/>
      <c r="BC69" s="10"/>
      <c r="BD69" s="11"/>
      <c r="BE69" s="11"/>
      <c r="BF69" s="11"/>
      <c r="BG69" s="10"/>
      <c r="BH69" s="10"/>
      <c r="BI69" s="10"/>
      <c r="BJ69" s="11"/>
      <c r="BK69" s="11"/>
      <c r="BL69" s="11"/>
      <c r="BM69" s="10"/>
      <c r="BN69" s="10"/>
      <c r="BO69" s="10"/>
      <c r="BP69" s="11"/>
      <c r="BQ69" s="11"/>
      <c r="BR69" s="11"/>
    </row>
    <row r="70" spans="1:70" ht="26.25" hidden="1">
      <c r="A70" s="43" t="s">
        <v>234</v>
      </c>
      <c r="B70" s="40"/>
      <c r="C70" s="38"/>
      <c r="D70" s="39"/>
      <c r="E70" s="40"/>
      <c r="F70" s="40"/>
      <c r="G70" s="40"/>
      <c r="H70" s="40"/>
      <c r="I70" s="40"/>
      <c r="J70" s="41">
        <f t="shared" si="1"/>
        <v>0</v>
      </c>
      <c r="K70" s="10"/>
      <c r="L70" s="10"/>
      <c r="M70" s="10"/>
      <c r="N70" s="11"/>
      <c r="O70" s="11"/>
      <c r="P70" s="11"/>
      <c r="Q70" s="10"/>
      <c r="R70" s="10"/>
      <c r="S70" s="10"/>
      <c r="T70" s="11"/>
      <c r="U70" s="11"/>
      <c r="V70" s="11"/>
      <c r="W70" s="10"/>
      <c r="X70" s="10"/>
      <c r="Y70" s="10"/>
      <c r="Z70" s="11"/>
      <c r="AA70" s="11"/>
      <c r="AB70" s="11"/>
      <c r="AC70" s="10"/>
      <c r="AD70" s="10"/>
      <c r="AE70" s="10"/>
      <c r="AF70" s="11"/>
      <c r="AG70" s="11"/>
      <c r="AH70" s="11"/>
      <c r="AI70" s="10"/>
      <c r="AJ70" s="10"/>
      <c r="AK70" s="10"/>
      <c r="AL70" s="11"/>
      <c r="AM70" s="11"/>
      <c r="AN70" s="11"/>
      <c r="AO70" s="10"/>
      <c r="AP70" s="10"/>
      <c r="AQ70" s="10"/>
      <c r="AR70" s="11"/>
      <c r="AS70" s="11"/>
      <c r="AT70" s="11"/>
      <c r="AU70" s="10"/>
      <c r="AV70" s="10"/>
      <c r="AW70" s="10"/>
      <c r="AX70" s="11"/>
      <c r="AY70" s="11"/>
      <c r="AZ70" s="11"/>
      <c r="BA70" s="10"/>
      <c r="BB70" s="10"/>
      <c r="BC70" s="10"/>
      <c r="BD70" s="11"/>
      <c r="BE70" s="11"/>
      <c r="BF70" s="11"/>
      <c r="BG70" s="10"/>
      <c r="BH70" s="10"/>
      <c r="BI70" s="10"/>
      <c r="BJ70" s="11"/>
      <c r="BK70" s="11"/>
      <c r="BL70" s="11"/>
      <c r="BM70" s="10"/>
      <c r="BN70" s="10"/>
      <c r="BO70" s="10"/>
      <c r="BP70" s="11"/>
      <c r="BQ70" s="11"/>
      <c r="BR70" s="11"/>
    </row>
    <row r="71" spans="1:70" ht="26.25" hidden="1">
      <c r="A71" s="43" t="s">
        <v>235</v>
      </c>
      <c r="B71" s="40"/>
      <c r="C71" s="38"/>
      <c r="D71" s="39"/>
      <c r="E71" s="40"/>
      <c r="F71" s="40"/>
      <c r="G71" s="40"/>
      <c r="H71" s="40"/>
      <c r="I71" s="40"/>
      <c r="J71" s="41">
        <f t="shared" si="1"/>
        <v>0</v>
      </c>
      <c r="K71" s="10"/>
      <c r="L71" s="10"/>
      <c r="M71" s="10"/>
      <c r="N71" s="11"/>
      <c r="O71" s="11"/>
      <c r="P71" s="11"/>
      <c r="Q71" s="10"/>
      <c r="R71" s="10"/>
      <c r="S71" s="10"/>
      <c r="T71" s="11"/>
      <c r="U71" s="11"/>
      <c r="V71" s="11"/>
      <c r="W71" s="10"/>
      <c r="X71" s="10"/>
      <c r="Y71" s="10"/>
      <c r="Z71" s="11"/>
      <c r="AA71" s="11"/>
      <c r="AB71" s="11"/>
      <c r="AC71" s="10"/>
      <c r="AD71" s="10"/>
      <c r="AE71" s="10"/>
      <c r="AF71" s="11"/>
      <c r="AG71" s="11"/>
      <c r="AH71" s="11"/>
      <c r="AI71" s="10"/>
      <c r="AJ71" s="10"/>
      <c r="AK71" s="10"/>
      <c r="AL71" s="11"/>
      <c r="AM71" s="11"/>
      <c r="AN71" s="11"/>
      <c r="AO71" s="10"/>
      <c r="AP71" s="10"/>
      <c r="AQ71" s="10"/>
      <c r="AR71" s="11"/>
      <c r="AS71" s="11"/>
      <c r="AT71" s="11"/>
      <c r="AU71" s="10"/>
      <c r="AV71" s="10"/>
      <c r="AW71" s="10"/>
      <c r="AX71" s="11"/>
      <c r="AY71" s="11"/>
      <c r="AZ71" s="11"/>
      <c r="BA71" s="10"/>
      <c r="BB71" s="10"/>
      <c r="BC71" s="10"/>
      <c r="BD71" s="11"/>
      <c r="BE71" s="11"/>
      <c r="BF71" s="11"/>
      <c r="BG71" s="10"/>
      <c r="BH71" s="10"/>
      <c r="BI71" s="10"/>
      <c r="BJ71" s="11"/>
      <c r="BK71" s="11"/>
      <c r="BL71" s="11"/>
      <c r="BM71" s="10"/>
      <c r="BN71" s="10"/>
      <c r="BO71" s="10"/>
      <c r="BP71" s="11"/>
      <c r="BQ71" s="11"/>
      <c r="BR71" s="11"/>
    </row>
    <row r="72" spans="1:70" ht="26.25" hidden="1">
      <c r="A72" s="43" t="s">
        <v>236</v>
      </c>
      <c r="B72" s="40"/>
      <c r="C72" s="38"/>
      <c r="D72" s="39"/>
      <c r="E72" s="40"/>
      <c r="F72" s="40"/>
      <c r="G72" s="40"/>
      <c r="H72" s="40"/>
      <c r="I72" s="40"/>
      <c r="J72" s="41">
        <f t="shared" si="1"/>
        <v>0</v>
      </c>
      <c r="K72" s="10"/>
      <c r="L72" s="10"/>
      <c r="M72" s="10"/>
      <c r="N72" s="11"/>
      <c r="O72" s="11"/>
      <c r="P72" s="11"/>
      <c r="Q72" s="10"/>
      <c r="R72" s="10"/>
      <c r="S72" s="10"/>
      <c r="T72" s="11"/>
      <c r="U72" s="11"/>
      <c r="V72" s="11"/>
      <c r="W72" s="10"/>
      <c r="X72" s="10"/>
      <c r="Y72" s="10"/>
      <c r="Z72" s="11"/>
      <c r="AA72" s="11"/>
      <c r="AB72" s="11"/>
      <c r="AC72" s="10"/>
      <c r="AD72" s="10"/>
      <c r="AE72" s="10"/>
      <c r="AF72" s="11"/>
      <c r="AG72" s="11"/>
      <c r="AH72" s="11"/>
      <c r="AI72" s="10"/>
      <c r="AJ72" s="10"/>
      <c r="AK72" s="10"/>
      <c r="AL72" s="11"/>
      <c r="AM72" s="11"/>
      <c r="AN72" s="11"/>
      <c r="AO72" s="10"/>
      <c r="AP72" s="10"/>
      <c r="AQ72" s="10"/>
      <c r="AR72" s="11"/>
      <c r="AS72" s="11"/>
      <c r="AT72" s="11"/>
      <c r="AU72" s="10"/>
      <c r="AV72" s="10"/>
      <c r="AW72" s="10"/>
      <c r="AX72" s="11"/>
      <c r="AY72" s="11"/>
      <c r="AZ72" s="11"/>
      <c r="BA72" s="10"/>
      <c r="BB72" s="10"/>
      <c r="BC72" s="10"/>
      <c r="BD72" s="11"/>
      <c r="BE72" s="11"/>
      <c r="BF72" s="11"/>
      <c r="BG72" s="10"/>
      <c r="BH72" s="10"/>
      <c r="BI72" s="10"/>
      <c r="BJ72" s="11"/>
      <c r="BK72" s="11"/>
      <c r="BL72" s="11"/>
      <c r="BM72" s="10"/>
      <c r="BN72" s="10"/>
      <c r="BO72" s="10"/>
      <c r="BP72" s="11"/>
      <c r="BQ72" s="11"/>
      <c r="BR72" s="11"/>
    </row>
    <row r="73" spans="1:70" ht="26.25" hidden="1">
      <c r="A73" s="43" t="s">
        <v>237</v>
      </c>
      <c r="B73" s="40"/>
      <c r="C73" s="38"/>
      <c r="D73" s="39"/>
      <c r="E73" s="40"/>
      <c r="F73" s="40"/>
      <c r="G73" s="40"/>
      <c r="H73" s="40"/>
      <c r="I73" s="40"/>
      <c r="J73" s="41">
        <f t="shared" si="1"/>
        <v>0</v>
      </c>
      <c r="K73" s="10"/>
      <c r="L73" s="10"/>
      <c r="M73" s="10"/>
      <c r="N73" s="11"/>
      <c r="O73" s="11"/>
      <c r="P73" s="11"/>
      <c r="Q73" s="10"/>
      <c r="R73" s="10"/>
      <c r="S73" s="10"/>
      <c r="T73" s="11"/>
      <c r="U73" s="11"/>
      <c r="V73" s="11"/>
      <c r="W73" s="10"/>
      <c r="X73" s="10"/>
      <c r="Y73" s="10"/>
      <c r="Z73" s="11"/>
      <c r="AA73" s="11"/>
      <c r="AB73" s="11"/>
      <c r="AC73" s="10"/>
      <c r="AD73" s="10"/>
      <c r="AE73" s="10"/>
      <c r="AF73" s="11"/>
      <c r="AG73" s="11"/>
      <c r="AH73" s="11"/>
      <c r="AI73" s="10"/>
      <c r="AJ73" s="10"/>
      <c r="AK73" s="10"/>
      <c r="AL73" s="11"/>
      <c r="AM73" s="11"/>
      <c r="AN73" s="11"/>
      <c r="AO73" s="10"/>
      <c r="AP73" s="10"/>
      <c r="AQ73" s="10"/>
      <c r="AR73" s="11"/>
      <c r="AS73" s="11"/>
      <c r="AT73" s="11"/>
      <c r="AU73" s="10"/>
      <c r="AV73" s="10"/>
      <c r="AW73" s="10"/>
      <c r="AX73" s="11"/>
      <c r="AY73" s="11"/>
      <c r="AZ73" s="11"/>
      <c r="BA73" s="10"/>
      <c r="BB73" s="10"/>
      <c r="BC73" s="10"/>
      <c r="BD73" s="11"/>
      <c r="BE73" s="11"/>
      <c r="BF73" s="11"/>
      <c r="BG73" s="10"/>
      <c r="BH73" s="10"/>
      <c r="BI73" s="10"/>
      <c r="BJ73" s="11"/>
      <c r="BK73" s="11"/>
      <c r="BL73" s="11"/>
      <c r="BM73" s="10"/>
      <c r="BN73" s="10"/>
      <c r="BO73" s="10"/>
      <c r="BP73" s="11"/>
      <c r="BQ73" s="11"/>
      <c r="BR73" s="11"/>
    </row>
    <row r="74" spans="1:70" ht="26.25" hidden="1">
      <c r="A74" s="43" t="s">
        <v>238</v>
      </c>
      <c r="B74" s="40"/>
      <c r="C74" s="38"/>
      <c r="D74" s="39"/>
      <c r="E74" s="40"/>
      <c r="F74" s="40"/>
      <c r="G74" s="40"/>
      <c r="H74" s="40"/>
      <c r="I74" s="40"/>
      <c r="J74" s="41">
        <f t="shared" si="1"/>
        <v>0</v>
      </c>
      <c r="K74" s="10"/>
      <c r="L74" s="10"/>
      <c r="M74" s="10"/>
      <c r="N74" s="11"/>
      <c r="O74" s="11"/>
      <c r="P74" s="11"/>
      <c r="Q74" s="10"/>
      <c r="R74" s="10"/>
      <c r="S74" s="10"/>
      <c r="T74" s="11"/>
      <c r="U74" s="11"/>
      <c r="V74" s="11"/>
      <c r="W74" s="10"/>
      <c r="X74" s="10"/>
      <c r="Y74" s="10"/>
      <c r="Z74" s="11"/>
      <c r="AA74" s="11"/>
      <c r="AB74" s="11"/>
      <c r="AC74" s="10"/>
      <c r="AD74" s="10"/>
      <c r="AE74" s="10"/>
      <c r="AF74" s="11"/>
      <c r="AG74" s="11"/>
      <c r="AH74" s="11"/>
      <c r="AI74" s="10"/>
      <c r="AJ74" s="10"/>
      <c r="AK74" s="10"/>
      <c r="AL74" s="11"/>
      <c r="AM74" s="11"/>
      <c r="AN74" s="11"/>
      <c r="AO74" s="10"/>
      <c r="AP74" s="10"/>
      <c r="AQ74" s="10"/>
      <c r="AR74" s="11"/>
      <c r="AS74" s="11"/>
      <c r="AT74" s="11"/>
      <c r="AU74" s="10"/>
      <c r="AV74" s="10"/>
      <c r="AW74" s="10"/>
      <c r="AX74" s="11"/>
      <c r="AY74" s="11"/>
      <c r="AZ74" s="11"/>
      <c r="BA74" s="10"/>
      <c r="BB74" s="10"/>
      <c r="BC74" s="10"/>
      <c r="BD74" s="11"/>
      <c r="BE74" s="11"/>
      <c r="BF74" s="11"/>
      <c r="BG74" s="10"/>
      <c r="BH74" s="10"/>
      <c r="BI74" s="10"/>
      <c r="BJ74" s="11"/>
      <c r="BK74" s="11"/>
      <c r="BL74" s="11"/>
      <c r="BM74" s="10"/>
      <c r="BN74" s="10"/>
      <c r="BO74" s="10"/>
      <c r="BP74" s="11"/>
      <c r="BQ74" s="11"/>
      <c r="BR74" s="11"/>
    </row>
    <row r="75" spans="1:70" ht="26.25" hidden="1">
      <c r="A75" s="43" t="s">
        <v>239</v>
      </c>
      <c r="B75" s="40"/>
      <c r="C75" s="38"/>
      <c r="D75" s="39"/>
      <c r="E75" s="40"/>
      <c r="F75" s="40"/>
      <c r="G75" s="40"/>
      <c r="H75" s="40"/>
      <c r="I75" s="40"/>
      <c r="J75" s="41">
        <f t="shared" si="1"/>
        <v>0</v>
      </c>
      <c r="K75" s="10"/>
      <c r="L75" s="10"/>
      <c r="M75" s="10"/>
      <c r="N75" s="11"/>
      <c r="O75" s="11"/>
      <c r="P75" s="11"/>
      <c r="Q75" s="10"/>
      <c r="R75" s="10"/>
      <c r="S75" s="10"/>
      <c r="T75" s="11"/>
      <c r="U75" s="11"/>
      <c r="V75" s="11"/>
      <c r="W75" s="10"/>
      <c r="X75" s="10"/>
      <c r="Y75" s="10"/>
      <c r="Z75" s="11"/>
      <c r="AA75" s="11"/>
      <c r="AB75" s="11"/>
      <c r="AC75" s="10"/>
      <c r="AD75" s="10"/>
      <c r="AE75" s="10"/>
      <c r="AF75" s="11"/>
      <c r="AG75" s="11"/>
      <c r="AH75" s="11"/>
      <c r="AI75" s="10"/>
      <c r="AJ75" s="10"/>
      <c r="AK75" s="10"/>
      <c r="AL75" s="11"/>
      <c r="AM75" s="11"/>
      <c r="AN75" s="11"/>
      <c r="AO75" s="10"/>
      <c r="AP75" s="10"/>
      <c r="AQ75" s="10"/>
      <c r="AR75" s="11"/>
      <c r="AS75" s="11"/>
      <c r="AT75" s="11"/>
      <c r="AU75" s="10"/>
      <c r="AV75" s="10"/>
      <c r="AW75" s="10"/>
      <c r="AX75" s="11"/>
      <c r="AY75" s="11"/>
      <c r="AZ75" s="11"/>
      <c r="BA75" s="10"/>
      <c r="BB75" s="10"/>
      <c r="BC75" s="10"/>
      <c r="BD75" s="11"/>
      <c r="BE75" s="11"/>
      <c r="BF75" s="11"/>
      <c r="BG75" s="10"/>
      <c r="BH75" s="10"/>
      <c r="BI75" s="10"/>
      <c r="BJ75" s="11"/>
      <c r="BK75" s="11"/>
      <c r="BL75" s="11"/>
      <c r="BM75" s="10"/>
      <c r="BN75" s="10"/>
      <c r="BO75" s="10"/>
      <c r="BP75" s="11"/>
      <c r="BQ75" s="11"/>
      <c r="BR75" s="11"/>
    </row>
    <row r="76" spans="1:70" ht="26.25" hidden="1">
      <c r="A76" s="43" t="s">
        <v>240</v>
      </c>
      <c r="B76" s="40"/>
      <c r="C76" s="38"/>
      <c r="D76" s="39"/>
      <c r="E76" s="40"/>
      <c r="F76" s="40"/>
      <c r="G76" s="40"/>
      <c r="H76" s="40"/>
      <c r="I76" s="40"/>
      <c r="J76" s="41">
        <f t="shared" si="1"/>
        <v>0</v>
      </c>
      <c r="K76" s="10"/>
      <c r="L76" s="10"/>
      <c r="M76" s="10"/>
      <c r="N76" s="11"/>
      <c r="O76" s="11"/>
      <c r="P76" s="11"/>
      <c r="Q76" s="10"/>
      <c r="R76" s="10"/>
      <c r="S76" s="10"/>
      <c r="T76" s="11"/>
      <c r="U76" s="11"/>
      <c r="V76" s="11"/>
      <c r="W76" s="10"/>
      <c r="X76" s="10"/>
      <c r="Y76" s="10"/>
      <c r="Z76" s="11"/>
      <c r="AA76" s="11"/>
      <c r="AB76" s="11"/>
      <c r="AC76" s="10"/>
      <c r="AD76" s="10"/>
      <c r="AE76" s="10"/>
      <c r="AF76" s="11"/>
      <c r="AG76" s="11"/>
      <c r="AH76" s="11"/>
      <c r="AI76" s="10"/>
      <c r="AJ76" s="10"/>
      <c r="AK76" s="10"/>
      <c r="AL76" s="11"/>
      <c r="AM76" s="11"/>
      <c r="AN76" s="11"/>
      <c r="AO76" s="10"/>
      <c r="AP76" s="10"/>
      <c r="AQ76" s="10"/>
      <c r="AR76" s="11"/>
      <c r="AS76" s="11"/>
      <c r="AT76" s="11"/>
      <c r="AU76" s="10"/>
      <c r="AV76" s="10"/>
      <c r="AW76" s="10"/>
      <c r="AX76" s="11"/>
      <c r="AY76" s="11"/>
      <c r="AZ76" s="11"/>
      <c r="BA76" s="10"/>
      <c r="BB76" s="10"/>
      <c r="BC76" s="10"/>
      <c r="BD76" s="11"/>
      <c r="BE76" s="11"/>
      <c r="BF76" s="11"/>
      <c r="BG76" s="10"/>
      <c r="BH76" s="10"/>
      <c r="BI76" s="10"/>
      <c r="BJ76" s="11"/>
      <c r="BK76" s="11"/>
      <c r="BL76" s="11"/>
      <c r="BM76" s="10"/>
      <c r="BN76" s="10"/>
      <c r="BO76" s="10"/>
      <c r="BP76" s="11"/>
      <c r="BQ76" s="11"/>
      <c r="BR76" s="11"/>
    </row>
    <row r="77" spans="1:70" ht="26.25" hidden="1">
      <c r="A77" s="43" t="s">
        <v>241</v>
      </c>
      <c r="B77" s="40"/>
      <c r="C77" s="38"/>
      <c r="D77" s="39"/>
      <c r="E77" s="40"/>
      <c r="F77" s="40"/>
      <c r="G77" s="40"/>
      <c r="H77" s="40"/>
      <c r="I77" s="40"/>
      <c r="J77" s="41">
        <f t="shared" si="1"/>
        <v>0</v>
      </c>
      <c r="K77" s="10"/>
      <c r="L77" s="10"/>
      <c r="M77" s="10"/>
      <c r="N77" s="11"/>
      <c r="O77" s="11"/>
      <c r="P77" s="11"/>
      <c r="Q77" s="10"/>
      <c r="R77" s="10"/>
      <c r="S77" s="10"/>
      <c r="T77" s="11"/>
      <c r="U77" s="11"/>
      <c r="V77" s="11"/>
      <c r="W77" s="10"/>
      <c r="X77" s="10"/>
      <c r="Y77" s="10"/>
      <c r="Z77" s="11"/>
      <c r="AA77" s="11"/>
      <c r="AB77" s="11"/>
      <c r="AC77" s="10"/>
      <c r="AD77" s="10"/>
      <c r="AE77" s="10"/>
      <c r="AF77" s="11"/>
      <c r="AG77" s="11"/>
      <c r="AH77" s="11"/>
      <c r="AI77" s="10"/>
      <c r="AJ77" s="10"/>
      <c r="AK77" s="10"/>
      <c r="AL77" s="11"/>
      <c r="AM77" s="11"/>
      <c r="AN77" s="11"/>
      <c r="AO77" s="10"/>
      <c r="AP77" s="10"/>
      <c r="AQ77" s="10"/>
      <c r="AR77" s="11"/>
      <c r="AS77" s="11"/>
      <c r="AT77" s="11"/>
      <c r="AU77" s="10"/>
      <c r="AV77" s="10"/>
      <c r="AW77" s="10"/>
      <c r="AX77" s="11"/>
      <c r="AY77" s="11"/>
      <c r="AZ77" s="11"/>
      <c r="BA77" s="10"/>
      <c r="BB77" s="10"/>
      <c r="BC77" s="10"/>
      <c r="BD77" s="11"/>
      <c r="BE77" s="11"/>
      <c r="BF77" s="11"/>
      <c r="BG77" s="10"/>
      <c r="BH77" s="10"/>
      <c r="BI77" s="10"/>
      <c r="BJ77" s="11"/>
      <c r="BK77" s="11"/>
      <c r="BL77" s="11"/>
      <c r="BM77" s="10"/>
      <c r="BN77" s="10"/>
      <c r="BO77" s="10"/>
      <c r="BP77" s="11"/>
      <c r="BQ77" s="11"/>
      <c r="BR77" s="11"/>
    </row>
    <row r="78" spans="1:70" ht="26.25" hidden="1">
      <c r="A78" s="43" t="s">
        <v>242</v>
      </c>
      <c r="B78" s="40"/>
      <c r="C78" s="38"/>
      <c r="D78" s="39"/>
      <c r="E78" s="40"/>
      <c r="F78" s="40"/>
      <c r="G78" s="40"/>
      <c r="H78" s="40"/>
      <c r="I78" s="40"/>
      <c r="J78" s="41">
        <f t="shared" si="1"/>
        <v>0</v>
      </c>
      <c r="K78" s="10"/>
      <c r="L78" s="10"/>
      <c r="M78" s="10"/>
      <c r="N78" s="11"/>
      <c r="O78" s="11"/>
      <c r="P78" s="11"/>
      <c r="Q78" s="10"/>
      <c r="R78" s="10"/>
      <c r="S78" s="10"/>
      <c r="T78" s="11"/>
      <c r="U78" s="11"/>
      <c r="V78" s="11"/>
      <c r="W78" s="10"/>
      <c r="X78" s="10"/>
      <c r="Y78" s="10"/>
      <c r="Z78" s="11"/>
      <c r="AA78" s="11"/>
      <c r="AB78" s="11"/>
      <c r="AC78" s="10"/>
      <c r="AD78" s="10"/>
      <c r="AE78" s="10"/>
      <c r="AF78" s="11"/>
      <c r="AG78" s="11"/>
      <c r="AH78" s="11"/>
      <c r="AI78" s="10"/>
      <c r="AJ78" s="10"/>
      <c r="AK78" s="10"/>
      <c r="AL78" s="11"/>
      <c r="AM78" s="11"/>
      <c r="AN78" s="11"/>
      <c r="AO78" s="10"/>
      <c r="AP78" s="10"/>
      <c r="AQ78" s="10"/>
      <c r="AR78" s="11"/>
      <c r="AS78" s="11"/>
      <c r="AT78" s="11"/>
      <c r="AU78" s="10"/>
      <c r="AV78" s="10"/>
      <c r="AW78" s="10"/>
      <c r="AX78" s="11"/>
      <c r="AY78" s="11"/>
      <c r="AZ78" s="11"/>
      <c r="BA78" s="10"/>
      <c r="BB78" s="10"/>
      <c r="BC78" s="10"/>
      <c r="BD78" s="11"/>
      <c r="BE78" s="11"/>
      <c r="BF78" s="11"/>
      <c r="BG78" s="10"/>
      <c r="BH78" s="10"/>
      <c r="BI78" s="10"/>
      <c r="BJ78" s="11"/>
      <c r="BK78" s="11"/>
      <c r="BL78" s="11"/>
      <c r="BM78" s="10"/>
      <c r="BN78" s="10"/>
      <c r="BO78" s="10"/>
      <c r="BP78" s="11"/>
      <c r="BQ78" s="11"/>
      <c r="BR78" s="11"/>
    </row>
    <row r="79" spans="1:70" ht="26.25" hidden="1">
      <c r="A79" s="43" t="s">
        <v>243</v>
      </c>
      <c r="B79" s="40"/>
      <c r="C79" s="38"/>
      <c r="D79" s="39"/>
      <c r="E79" s="40"/>
      <c r="F79" s="40"/>
      <c r="G79" s="40"/>
      <c r="H79" s="40"/>
      <c r="I79" s="40"/>
      <c r="J79" s="41">
        <f t="shared" si="1"/>
        <v>0</v>
      </c>
      <c r="K79" s="10"/>
      <c r="L79" s="10"/>
      <c r="M79" s="10"/>
      <c r="N79" s="11"/>
      <c r="O79" s="11"/>
      <c r="P79" s="11"/>
      <c r="Q79" s="10"/>
      <c r="R79" s="10"/>
      <c r="S79" s="10"/>
      <c r="T79" s="11"/>
      <c r="U79" s="11"/>
      <c r="V79" s="11"/>
      <c r="W79" s="10"/>
      <c r="X79" s="10"/>
      <c r="Y79" s="10"/>
      <c r="Z79" s="11"/>
      <c r="AA79" s="11"/>
      <c r="AB79" s="11"/>
      <c r="AC79" s="10"/>
      <c r="AD79" s="10"/>
      <c r="AE79" s="10"/>
      <c r="AF79" s="11"/>
      <c r="AG79" s="11"/>
      <c r="AH79" s="11"/>
      <c r="AI79" s="10"/>
      <c r="AJ79" s="10"/>
      <c r="AK79" s="10"/>
      <c r="AL79" s="11"/>
      <c r="AM79" s="11"/>
      <c r="AN79" s="11"/>
      <c r="AO79" s="10"/>
      <c r="AP79" s="10"/>
      <c r="AQ79" s="10"/>
      <c r="AR79" s="11"/>
      <c r="AS79" s="11"/>
      <c r="AT79" s="11"/>
      <c r="AU79" s="10"/>
      <c r="AV79" s="10"/>
      <c r="AW79" s="10"/>
      <c r="AX79" s="11"/>
      <c r="AY79" s="11"/>
      <c r="AZ79" s="11"/>
      <c r="BA79" s="10"/>
      <c r="BB79" s="10"/>
      <c r="BC79" s="10"/>
      <c r="BD79" s="11"/>
      <c r="BE79" s="11"/>
      <c r="BF79" s="11"/>
      <c r="BG79" s="10"/>
      <c r="BH79" s="10"/>
      <c r="BI79" s="10"/>
      <c r="BJ79" s="11"/>
      <c r="BK79" s="11"/>
      <c r="BL79" s="11"/>
      <c r="BM79" s="10"/>
      <c r="BN79" s="10"/>
      <c r="BO79" s="10"/>
      <c r="BP79" s="11"/>
      <c r="BQ79" s="11"/>
      <c r="BR79" s="11"/>
    </row>
    <row r="80" spans="1:70" ht="26.25" hidden="1">
      <c r="A80" s="43" t="s">
        <v>244</v>
      </c>
      <c r="B80" s="40"/>
      <c r="C80" s="38"/>
      <c r="D80" s="39"/>
      <c r="E80" s="40"/>
      <c r="F80" s="40"/>
      <c r="G80" s="40"/>
      <c r="H80" s="40"/>
      <c r="I80" s="40"/>
      <c r="J80" s="41">
        <f t="shared" si="1"/>
        <v>0</v>
      </c>
      <c r="K80" s="10"/>
      <c r="L80" s="10"/>
      <c r="M80" s="10"/>
      <c r="N80" s="11"/>
      <c r="O80" s="11"/>
      <c r="P80" s="11"/>
      <c r="Q80" s="10"/>
      <c r="R80" s="10"/>
      <c r="S80" s="10"/>
      <c r="T80" s="11"/>
      <c r="U80" s="11"/>
      <c r="V80" s="11"/>
      <c r="W80" s="10"/>
      <c r="X80" s="10"/>
      <c r="Y80" s="10"/>
      <c r="Z80" s="11"/>
      <c r="AA80" s="11"/>
      <c r="AB80" s="11"/>
      <c r="AC80" s="10"/>
      <c r="AD80" s="10"/>
      <c r="AE80" s="10"/>
      <c r="AF80" s="11"/>
      <c r="AG80" s="11"/>
      <c r="AH80" s="11"/>
      <c r="AI80" s="10"/>
      <c r="AJ80" s="10"/>
      <c r="AK80" s="10"/>
      <c r="AL80" s="11"/>
      <c r="AM80" s="11"/>
      <c r="AN80" s="11"/>
      <c r="AO80" s="10"/>
      <c r="AP80" s="10"/>
      <c r="AQ80" s="10"/>
      <c r="AR80" s="11"/>
      <c r="AS80" s="11"/>
      <c r="AT80" s="11"/>
      <c r="AU80" s="10"/>
      <c r="AV80" s="10"/>
      <c r="AW80" s="10"/>
      <c r="AX80" s="11"/>
      <c r="AY80" s="11"/>
      <c r="AZ80" s="11"/>
      <c r="BA80" s="10"/>
      <c r="BB80" s="10"/>
      <c r="BC80" s="10"/>
      <c r="BD80" s="11"/>
      <c r="BE80" s="11"/>
      <c r="BF80" s="11"/>
      <c r="BG80" s="10"/>
      <c r="BH80" s="10"/>
      <c r="BI80" s="10"/>
      <c r="BJ80" s="11"/>
      <c r="BK80" s="11"/>
      <c r="BL80" s="11"/>
      <c r="BM80" s="10"/>
      <c r="BN80" s="10"/>
      <c r="BO80" s="10"/>
      <c r="BP80" s="11"/>
      <c r="BQ80" s="11"/>
      <c r="BR80" s="11"/>
    </row>
    <row r="81" spans="1:70" ht="26.25" hidden="1">
      <c r="A81" s="43" t="s">
        <v>245</v>
      </c>
      <c r="B81" s="40"/>
      <c r="C81" s="38"/>
      <c r="D81" s="39"/>
      <c r="E81" s="40"/>
      <c r="F81" s="40"/>
      <c r="G81" s="40"/>
      <c r="H81" s="40"/>
      <c r="I81" s="40"/>
      <c r="J81" s="41">
        <f t="shared" si="1"/>
        <v>0</v>
      </c>
      <c r="K81" s="10"/>
      <c r="L81" s="10"/>
      <c r="M81" s="10"/>
      <c r="N81" s="11"/>
      <c r="O81" s="11"/>
      <c r="P81" s="11"/>
      <c r="Q81" s="10"/>
      <c r="R81" s="10"/>
      <c r="S81" s="10"/>
      <c r="T81" s="11"/>
      <c r="U81" s="11"/>
      <c r="V81" s="11"/>
      <c r="W81" s="10"/>
      <c r="X81" s="10"/>
      <c r="Y81" s="10"/>
      <c r="Z81" s="11"/>
      <c r="AA81" s="11"/>
      <c r="AB81" s="11"/>
      <c r="AC81" s="10"/>
      <c r="AD81" s="10"/>
      <c r="AE81" s="10"/>
      <c r="AF81" s="11"/>
      <c r="AG81" s="11"/>
      <c r="AH81" s="11"/>
      <c r="AI81" s="10"/>
      <c r="AJ81" s="10"/>
      <c r="AK81" s="10"/>
      <c r="AL81" s="11"/>
      <c r="AM81" s="11"/>
      <c r="AN81" s="11"/>
      <c r="AO81" s="10"/>
      <c r="AP81" s="10"/>
      <c r="AQ81" s="10"/>
      <c r="AR81" s="11"/>
      <c r="AS81" s="11"/>
      <c r="AT81" s="11"/>
      <c r="AU81" s="10"/>
      <c r="AV81" s="10"/>
      <c r="AW81" s="10"/>
      <c r="AX81" s="11"/>
      <c r="AY81" s="11"/>
      <c r="AZ81" s="11"/>
      <c r="BA81" s="10"/>
      <c r="BB81" s="10"/>
      <c r="BC81" s="10"/>
      <c r="BD81" s="11"/>
      <c r="BE81" s="11"/>
      <c r="BF81" s="11"/>
      <c r="BG81" s="10"/>
      <c r="BH81" s="10"/>
      <c r="BI81" s="10"/>
      <c r="BJ81" s="11"/>
      <c r="BK81" s="11"/>
      <c r="BL81" s="11"/>
      <c r="BM81" s="10"/>
      <c r="BN81" s="10"/>
      <c r="BO81" s="10"/>
      <c r="BP81" s="11"/>
      <c r="BQ81" s="11"/>
      <c r="BR81" s="11"/>
    </row>
    <row r="82" spans="1:70" ht="26.25" hidden="1">
      <c r="A82" s="43" t="s">
        <v>246</v>
      </c>
      <c r="B82" s="40"/>
      <c r="C82" s="38"/>
      <c r="D82" s="39"/>
      <c r="E82" s="40"/>
      <c r="F82" s="40"/>
      <c r="G82" s="40"/>
      <c r="H82" s="40"/>
      <c r="I82" s="40"/>
      <c r="J82" s="41">
        <f t="shared" si="1"/>
        <v>0</v>
      </c>
      <c r="K82" s="10"/>
      <c r="L82" s="10"/>
      <c r="M82" s="10"/>
      <c r="N82" s="11"/>
      <c r="O82" s="11"/>
      <c r="P82" s="11"/>
      <c r="Q82" s="10"/>
      <c r="R82" s="10"/>
      <c r="S82" s="10"/>
      <c r="T82" s="11"/>
      <c r="U82" s="11"/>
      <c r="V82" s="11"/>
      <c r="W82" s="10"/>
      <c r="X82" s="10"/>
      <c r="Y82" s="10"/>
      <c r="Z82" s="11"/>
      <c r="AA82" s="11"/>
      <c r="AB82" s="11"/>
      <c r="AC82" s="10"/>
      <c r="AD82" s="10"/>
      <c r="AE82" s="10"/>
      <c r="AF82" s="11"/>
      <c r="AG82" s="11"/>
      <c r="AH82" s="11"/>
      <c r="AI82" s="10"/>
      <c r="AJ82" s="10"/>
      <c r="AK82" s="10"/>
      <c r="AL82" s="11"/>
      <c r="AM82" s="11"/>
      <c r="AN82" s="11"/>
      <c r="AO82" s="10"/>
      <c r="AP82" s="10"/>
      <c r="AQ82" s="10"/>
      <c r="AR82" s="11"/>
      <c r="AS82" s="11"/>
      <c r="AT82" s="11"/>
      <c r="AU82" s="10"/>
      <c r="AV82" s="10"/>
      <c r="AW82" s="10"/>
      <c r="AX82" s="11"/>
      <c r="AY82" s="11"/>
      <c r="AZ82" s="11"/>
      <c r="BA82" s="10"/>
      <c r="BB82" s="10"/>
      <c r="BC82" s="10"/>
      <c r="BD82" s="11"/>
      <c r="BE82" s="11"/>
      <c r="BF82" s="11"/>
      <c r="BG82" s="10"/>
      <c r="BH82" s="10"/>
      <c r="BI82" s="10"/>
      <c r="BJ82" s="11"/>
      <c r="BK82" s="11"/>
      <c r="BL82" s="11"/>
      <c r="BM82" s="10"/>
      <c r="BN82" s="10"/>
      <c r="BO82" s="10"/>
      <c r="BP82" s="11"/>
      <c r="BQ82" s="11"/>
      <c r="BR82" s="11"/>
    </row>
    <row r="83" spans="1:70" ht="26.25" hidden="1">
      <c r="A83" s="43" t="s">
        <v>247</v>
      </c>
      <c r="B83" s="40"/>
      <c r="C83" s="38"/>
      <c r="D83" s="39"/>
      <c r="E83" s="40"/>
      <c r="F83" s="40"/>
      <c r="G83" s="40"/>
      <c r="H83" s="40"/>
      <c r="I83" s="40"/>
      <c r="J83" s="41">
        <f t="shared" si="1"/>
        <v>0</v>
      </c>
      <c r="K83" s="10"/>
      <c r="L83" s="10"/>
      <c r="M83" s="10"/>
      <c r="N83" s="11"/>
      <c r="O83" s="11"/>
      <c r="P83" s="11"/>
      <c r="Q83" s="10"/>
      <c r="R83" s="10"/>
      <c r="S83" s="10"/>
      <c r="T83" s="11"/>
      <c r="U83" s="11"/>
      <c r="V83" s="11"/>
      <c r="W83" s="10"/>
      <c r="X83" s="10"/>
      <c r="Y83" s="10"/>
      <c r="Z83" s="11"/>
      <c r="AA83" s="11"/>
      <c r="AB83" s="11"/>
      <c r="AC83" s="10"/>
      <c r="AD83" s="10"/>
      <c r="AE83" s="10"/>
      <c r="AF83" s="11"/>
      <c r="AG83" s="11"/>
      <c r="AH83" s="11"/>
      <c r="AI83" s="10"/>
      <c r="AJ83" s="10"/>
      <c r="AK83" s="10"/>
      <c r="AL83" s="11"/>
      <c r="AM83" s="11"/>
      <c r="AN83" s="11"/>
      <c r="AO83" s="10"/>
      <c r="AP83" s="10"/>
      <c r="AQ83" s="10"/>
      <c r="AR83" s="11"/>
      <c r="AS83" s="11"/>
      <c r="AT83" s="11"/>
      <c r="AU83" s="10"/>
      <c r="AV83" s="10"/>
      <c r="AW83" s="10"/>
      <c r="AX83" s="11"/>
      <c r="AY83" s="11"/>
      <c r="AZ83" s="11"/>
      <c r="BA83" s="10"/>
      <c r="BB83" s="10"/>
      <c r="BC83" s="10"/>
      <c r="BD83" s="11"/>
      <c r="BE83" s="11"/>
      <c r="BF83" s="11"/>
      <c r="BG83" s="10"/>
      <c r="BH83" s="10"/>
      <c r="BI83" s="10"/>
      <c r="BJ83" s="11"/>
      <c r="BK83" s="11"/>
      <c r="BL83" s="11"/>
      <c r="BM83" s="10"/>
      <c r="BN83" s="10"/>
      <c r="BO83" s="10"/>
      <c r="BP83" s="11"/>
      <c r="BQ83" s="11"/>
      <c r="BR83" s="11"/>
    </row>
    <row r="84" spans="1:70" ht="26.25" hidden="1">
      <c r="A84" s="43" t="s">
        <v>248</v>
      </c>
      <c r="B84" s="40"/>
      <c r="C84" s="38"/>
      <c r="D84" s="39"/>
      <c r="E84" s="40"/>
      <c r="F84" s="40"/>
      <c r="G84" s="40"/>
      <c r="H84" s="40"/>
      <c r="I84" s="40"/>
      <c r="J84" s="41">
        <f t="shared" si="1"/>
        <v>0</v>
      </c>
      <c r="K84" s="10"/>
      <c r="L84" s="10"/>
      <c r="M84" s="10"/>
      <c r="N84" s="11"/>
      <c r="O84" s="11"/>
      <c r="P84" s="11"/>
      <c r="Q84" s="10"/>
      <c r="R84" s="10"/>
      <c r="S84" s="10"/>
      <c r="T84" s="11"/>
      <c r="U84" s="11"/>
      <c r="V84" s="11"/>
      <c r="W84" s="10"/>
      <c r="X84" s="10"/>
      <c r="Y84" s="10"/>
      <c r="Z84" s="11"/>
      <c r="AA84" s="11"/>
      <c r="AB84" s="11"/>
      <c r="AC84" s="10"/>
      <c r="AD84" s="10"/>
      <c r="AE84" s="10"/>
      <c r="AF84" s="11"/>
      <c r="AG84" s="11"/>
      <c r="AH84" s="11"/>
      <c r="AI84" s="10"/>
      <c r="AJ84" s="10"/>
      <c r="AK84" s="10"/>
      <c r="AL84" s="11"/>
      <c r="AM84" s="11"/>
      <c r="AN84" s="11"/>
      <c r="AO84" s="10"/>
      <c r="AP84" s="10"/>
      <c r="AQ84" s="10"/>
      <c r="AR84" s="11"/>
      <c r="AS84" s="11"/>
      <c r="AT84" s="11"/>
      <c r="AU84" s="10"/>
      <c r="AV84" s="10"/>
      <c r="AW84" s="10"/>
      <c r="AX84" s="11"/>
      <c r="AY84" s="11"/>
      <c r="AZ84" s="11"/>
      <c r="BA84" s="10"/>
      <c r="BB84" s="10"/>
      <c r="BC84" s="10"/>
      <c r="BD84" s="11"/>
      <c r="BE84" s="11"/>
      <c r="BF84" s="11"/>
      <c r="BG84" s="10"/>
      <c r="BH84" s="10"/>
      <c r="BI84" s="10"/>
      <c r="BJ84" s="11"/>
      <c r="BK84" s="11"/>
      <c r="BL84" s="11"/>
      <c r="BM84" s="10"/>
      <c r="BN84" s="10"/>
      <c r="BO84" s="10"/>
      <c r="BP84" s="11"/>
      <c r="BQ84" s="11"/>
      <c r="BR84" s="11"/>
    </row>
    <row r="85" spans="1:70" ht="26.25" hidden="1">
      <c r="A85" s="43" t="s">
        <v>249</v>
      </c>
      <c r="B85" s="40"/>
      <c r="C85" s="38"/>
      <c r="D85" s="39"/>
      <c r="E85" s="40"/>
      <c r="F85" s="40"/>
      <c r="G85" s="40"/>
      <c r="H85" s="40"/>
      <c r="I85" s="40"/>
      <c r="J85" s="41">
        <f t="shared" si="1"/>
        <v>0</v>
      </c>
      <c r="K85" s="10"/>
      <c r="L85" s="10"/>
      <c r="M85" s="10"/>
      <c r="N85" s="11"/>
      <c r="O85" s="11"/>
      <c r="P85" s="11"/>
      <c r="Q85" s="10"/>
      <c r="R85" s="10"/>
      <c r="S85" s="10"/>
      <c r="T85" s="11"/>
      <c r="U85" s="11"/>
      <c r="V85" s="11"/>
      <c r="W85" s="10"/>
      <c r="X85" s="10"/>
      <c r="Y85" s="10"/>
      <c r="Z85" s="11"/>
      <c r="AA85" s="11"/>
      <c r="AB85" s="11"/>
      <c r="AC85" s="10"/>
      <c r="AD85" s="10"/>
      <c r="AE85" s="10"/>
      <c r="AF85" s="11"/>
      <c r="AG85" s="11"/>
      <c r="AH85" s="11"/>
      <c r="AI85" s="10"/>
      <c r="AJ85" s="10"/>
      <c r="AK85" s="10"/>
      <c r="AL85" s="11"/>
      <c r="AM85" s="11"/>
      <c r="AN85" s="11"/>
      <c r="AO85" s="10"/>
      <c r="AP85" s="10"/>
      <c r="AQ85" s="10"/>
      <c r="AR85" s="11"/>
      <c r="AS85" s="11"/>
      <c r="AT85" s="11"/>
      <c r="AU85" s="10"/>
      <c r="AV85" s="10"/>
      <c r="AW85" s="10"/>
      <c r="AX85" s="11"/>
      <c r="AY85" s="11"/>
      <c r="AZ85" s="11"/>
      <c r="BA85" s="10"/>
      <c r="BB85" s="10"/>
      <c r="BC85" s="10"/>
      <c r="BD85" s="11"/>
      <c r="BE85" s="11"/>
      <c r="BF85" s="11"/>
      <c r="BG85" s="10"/>
      <c r="BH85" s="10"/>
      <c r="BI85" s="10"/>
      <c r="BJ85" s="11"/>
      <c r="BK85" s="11"/>
      <c r="BL85" s="11"/>
      <c r="BM85" s="10"/>
      <c r="BN85" s="10"/>
      <c r="BO85" s="10"/>
      <c r="BP85" s="11"/>
      <c r="BQ85" s="11"/>
      <c r="BR85" s="11"/>
    </row>
    <row r="86" spans="1:70" ht="26.25" hidden="1">
      <c r="A86" s="43" t="s">
        <v>250</v>
      </c>
      <c r="B86" s="40"/>
      <c r="C86" s="38"/>
      <c r="D86" s="39"/>
      <c r="E86" s="40"/>
      <c r="F86" s="40"/>
      <c r="G86" s="40"/>
      <c r="H86" s="40"/>
      <c r="I86" s="40"/>
      <c r="J86" s="41">
        <f t="shared" si="1"/>
        <v>0</v>
      </c>
      <c r="K86" s="10"/>
      <c r="L86" s="10"/>
      <c r="M86" s="10"/>
      <c r="N86" s="11"/>
      <c r="O86" s="11"/>
      <c r="P86" s="11"/>
      <c r="Q86" s="10"/>
      <c r="R86" s="10"/>
      <c r="S86" s="10"/>
      <c r="T86" s="11"/>
      <c r="U86" s="11"/>
      <c r="V86" s="11"/>
      <c r="W86" s="10"/>
      <c r="X86" s="10"/>
      <c r="Y86" s="10"/>
      <c r="Z86" s="11"/>
      <c r="AA86" s="11"/>
      <c r="AB86" s="11"/>
      <c r="AC86" s="10"/>
      <c r="AD86" s="10"/>
      <c r="AE86" s="10"/>
      <c r="AF86" s="11"/>
      <c r="AG86" s="11"/>
      <c r="AH86" s="11"/>
      <c r="AI86" s="10"/>
      <c r="AJ86" s="10"/>
      <c r="AK86" s="10"/>
      <c r="AL86" s="11"/>
      <c r="AM86" s="11"/>
      <c r="AN86" s="11"/>
      <c r="AO86" s="10"/>
      <c r="AP86" s="10"/>
      <c r="AQ86" s="10"/>
      <c r="AR86" s="11"/>
      <c r="AS86" s="11"/>
      <c r="AT86" s="11"/>
      <c r="AU86" s="10"/>
      <c r="AV86" s="10"/>
      <c r="AW86" s="10"/>
      <c r="AX86" s="11"/>
      <c r="AY86" s="11"/>
      <c r="AZ86" s="11"/>
      <c r="BA86" s="10"/>
      <c r="BB86" s="10"/>
      <c r="BC86" s="10"/>
      <c r="BD86" s="11"/>
      <c r="BE86" s="11"/>
      <c r="BF86" s="11"/>
      <c r="BG86" s="10"/>
      <c r="BH86" s="10"/>
      <c r="BI86" s="10"/>
      <c r="BJ86" s="11"/>
      <c r="BK86" s="11"/>
      <c r="BL86" s="11"/>
      <c r="BM86" s="10"/>
      <c r="BN86" s="10"/>
      <c r="BO86" s="10"/>
      <c r="BP86" s="11"/>
      <c r="BQ86" s="11"/>
      <c r="BR86" s="11"/>
    </row>
    <row r="87" spans="1:70" ht="26.25" hidden="1">
      <c r="A87" s="43" t="s">
        <v>251</v>
      </c>
      <c r="B87" s="40"/>
      <c r="C87" s="38"/>
      <c r="D87" s="39"/>
      <c r="E87" s="40"/>
      <c r="F87" s="40"/>
      <c r="G87" s="40"/>
      <c r="H87" s="40"/>
      <c r="I87" s="40"/>
      <c r="J87" s="41">
        <f t="shared" si="1"/>
        <v>0</v>
      </c>
      <c r="K87" s="10"/>
      <c r="L87" s="10"/>
      <c r="M87" s="10"/>
      <c r="N87" s="11"/>
      <c r="O87" s="11"/>
      <c r="P87" s="11"/>
      <c r="Q87" s="10"/>
      <c r="R87" s="10"/>
      <c r="S87" s="10"/>
      <c r="T87" s="11"/>
      <c r="U87" s="11"/>
      <c r="V87" s="11"/>
      <c r="W87" s="10"/>
      <c r="X87" s="10"/>
      <c r="Y87" s="10"/>
      <c r="Z87" s="11"/>
      <c r="AA87" s="11"/>
      <c r="AB87" s="11"/>
      <c r="AC87" s="10"/>
      <c r="AD87" s="10"/>
      <c r="AE87" s="10"/>
      <c r="AF87" s="11"/>
      <c r="AG87" s="11"/>
      <c r="AH87" s="11"/>
      <c r="AI87" s="10"/>
      <c r="AJ87" s="10"/>
      <c r="AK87" s="10"/>
      <c r="AL87" s="11"/>
      <c r="AM87" s="11"/>
      <c r="AN87" s="11"/>
      <c r="AO87" s="10"/>
      <c r="AP87" s="10"/>
      <c r="AQ87" s="10"/>
      <c r="AR87" s="11"/>
      <c r="AS87" s="11"/>
      <c r="AT87" s="11"/>
      <c r="AU87" s="10"/>
      <c r="AV87" s="10"/>
      <c r="AW87" s="10"/>
      <c r="AX87" s="11"/>
      <c r="AY87" s="11"/>
      <c r="AZ87" s="11"/>
      <c r="BA87" s="10"/>
      <c r="BB87" s="10"/>
      <c r="BC87" s="10"/>
      <c r="BD87" s="11"/>
      <c r="BE87" s="11"/>
      <c r="BF87" s="11"/>
      <c r="BG87" s="10"/>
      <c r="BH87" s="10"/>
      <c r="BI87" s="10"/>
      <c r="BJ87" s="11"/>
      <c r="BK87" s="11"/>
      <c r="BL87" s="11"/>
      <c r="BM87" s="10"/>
      <c r="BN87" s="10"/>
      <c r="BO87" s="10"/>
      <c r="BP87" s="11"/>
      <c r="BQ87" s="11"/>
      <c r="BR87" s="11"/>
    </row>
    <row r="88" spans="1:70" ht="26.25" hidden="1">
      <c r="A88" s="43" t="s">
        <v>252</v>
      </c>
      <c r="B88" s="40"/>
      <c r="C88" s="38"/>
      <c r="D88" s="39"/>
      <c r="E88" s="40"/>
      <c r="F88" s="40"/>
      <c r="G88" s="40"/>
      <c r="H88" s="40"/>
      <c r="I88" s="40"/>
      <c r="J88" s="41">
        <f t="shared" si="1"/>
        <v>0</v>
      </c>
      <c r="K88" s="10"/>
      <c r="L88" s="10"/>
      <c r="M88" s="10"/>
      <c r="N88" s="11"/>
      <c r="O88" s="11"/>
      <c r="P88" s="11"/>
      <c r="Q88" s="10"/>
      <c r="R88" s="10"/>
      <c r="S88" s="10"/>
      <c r="T88" s="11"/>
      <c r="U88" s="11"/>
      <c r="V88" s="11"/>
      <c r="W88" s="10"/>
      <c r="X88" s="10"/>
      <c r="Y88" s="10"/>
      <c r="Z88" s="11"/>
      <c r="AA88" s="11"/>
      <c r="AB88" s="11"/>
      <c r="AC88" s="10"/>
      <c r="AD88" s="10"/>
      <c r="AE88" s="10"/>
      <c r="AF88" s="11"/>
      <c r="AG88" s="11"/>
      <c r="AH88" s="11"/>
      <c r="AI88" s="10"/>
      <c r="AJ88" s="10"/>
      <c r="AK88" s="10"/>
      <c r="AL88" s="11"/>
      <c r="AM88" s="11"/>
      <c r="AN88" s="11"/>
      <c r="AO88" s="10"/>
      <c r="AP88" s="10"/>
      <c r="AQ88" s="10"/>
      <c r="AR88" s="11"/>
      <c r="AS88" s="11"/>
      <c r="AT88" s="11"/>
      <c r="AU88" s="10"/>
      <c r="AV88" s="10"/>
      <c r="AW88" s="10"/>
      <c r="AX88" s="11"/>
      <c r="AY88" s="11"/>
      <c r="AZ88" s="11"/>
      <c r="BA88" s="10"/>
      <c r="BB88" s="10"/>
      <c r="BC88" s="10"/>
      <c r="BD88" s="11"/>
      <c r="BE88" s="11"/>
      <c r="BF88" s="11"/>
      <c r="BG88" s="10"/>
      <c r="BH88" s="10"/>
      <c r="BI88" s="10"/>
      <c r="BJ88" s="11"/>
      <c r="BK88" s="11"/>
      <c r="BL88" s="11"/>
      <c r="BM88" s="10"/>
      <c r="BN88" s="10"/>
      <c r="BO88" s="10"/>
      <c r="BP88" s="11"/>
      <c r="BQ88" s="11"/>
      <c r="BR88" s="11"/>
    </row>
    <row r="89" spans="1:70" ht="26.25" hidden="1">
      <c r="A89" s="43" t="s">
        <v>253</v>
      </c>
      <c r="B89" s="40"/>
      <c r="C89" s="38"/>
      <c r="D89" s="39"/>
      <c r="E89" s="40"/>
      <c r="F89" s="40"/>
      <c r="G89" s="40"/>
      <c r="H89" s="40"/>
      <c r="I89" s="40"/>
      <c r="J89" s="41">
        <f t="shared" si="1"/>
        <v>0</v>
      </c>
      <c r="K89" s="10"/>
      <c r="L89" s="10"/>
      <c r="M89" s="10"/>
      <c r="N89" s="11"/>
      <c r="O89" s="11"/>
      <c r="P89" s="11"/>
      <c r="Q89" s="10"/>
      <c r="R89" s="10"/>
      <c r="S89" s="10"/>
      <c r="T89" s="11"/>
      <c r="U89" s="11"/>
      <c r="V89" s="11"/>
      <c r="W89" s="10"/>
      <c r="X89" s="10"/>
      <c r="Y89" s="10"/>
      <c r="Z89" s="11"/>
      <c r="AA89" s="11"/>
      <c r="AB89" s="11"/>
      <c r="AC89" s="10"/>
      <c r="AD89" s="10"/>
      <c r="AE89" s="10"/>
      <c r="AF89" s="11"/>
      <c r="AG89" s="11"/>
      <c r="AH89" s="11"/>
      <c r="AI89" s="10"/>
      <c r="AJ89" s="10"/>
      <c r="AK89" s="10"/>
      <c r="AL89" s="11"/>
      <c r="AM89" s="11"/>
      <c r="AN89" s="11"/>
      <c r="AO89" s="10"/>
      <c r="AP89" s="10"/>
      <c r="AQ89" s="10"/>
      <c r="AR89" s="11"/>
      <c r="AS89" s="11"/>
      <c r="AT89" s="11"/>
      <c r="AU89" s="10"/>
      <c r="AV89" s="10"/>
      <c r="AW89" s="10"/>
      <c r="AX89" s="11"/>
      <c r="AY89" s="11"/>
      <c r="AZ89" s="11"/>
      <c r="BA89" s="10"/>
      <c r="BB89" s="10"/>
      <c r="BC89" s="10"/>
      <c r="BD89" s="11"/>
      <c r="BE89" s="11"/>
      <c r="BF89" s="11"/>
      <c r="BG89" s="10"/>
      <c r="BH89" s="10"/>
      <c r="BI89" s="10"/>
      <c r="BJ89" s="11"/>
      <c r="BK89" s="11"/>
      <c r="BL89" s="11"/>
      <c r="BM89" s="10"/>
      <c r="BN89" s="10"/>
      <c r="BO89" s="10"/>
      <c r="BP89" s="11"/>
      <c r="BQ89" s="11"/>
      <c r="BR89" s="11"/>
    </row>
    <row r="90" spans="1:70" ht="26.25" hidden="1">
      <c r="A90" s="43" t="s">
        <v>254</v>
      </c>
      <c r="B90" s="40"/>
      <c r="C90" s="38"/>
      <c r="D90" s="39"/>
      <c r="E90" s="40"/>
      <c r="F90" s="40"/>
      <c r="G90" s="40"/>
      <c r="H90" s="40"/>
      <c r="I90" s="40"/>
      <c r="J90" s="41">
        <f t="shared" si="1"/>
        <v>0</v>
      </c>
      <c r="K90" s="10"/>
      <c r="L90" s="10"/>
      <c r="M90" s="10"/>
      <c r="N90" s="11"/>
      <c r="O90" s="11"/>
      <c r="P90" s="11"/>
      <c r="Q90" s="10"/>
      <c r="R90" s="10"/>
      <c r="S90" s="10"/>
      <c r="T90" s="11"/>
      <c r="U90" s="11"/>
      <c r="V90" s="11"/>
      <c r="W90" s="10"/>
      <c r="X90" s="10"/>
      <c r="Y90" s="10"/>
      <c r="Z90" s="11"/>
      <c r="AA90" s="11"/>
      <c r="AB90" s="11"/>
      <c r="AC90" s="10"/>
      <c r="AD90" s="10"/>
      <c r="AE90" s="10"/>
      <c r="AF90" s="11"/>
      <c r="AG90" s="11"/>
      <c r="AH90" s="11"/>
      <c r="AI90" s="10"/>
      <c r="AJ90" s="10"/>
      <c r="AK90" s="10"/>
      <c r="AL90" s="11"/>
      <c r="AM90" s="11"/>
      <c r="AN90" s="11"/>
      <c r="AO90" s="10"/>
      <c r="AP90" s="10"/>
      <c r="AQ90" s="10"/>
      <c r="AR90" s="11"/>
      <c r="AS90" s="11"/>
      <c r="AT90" s="11"/>
      <c r="AU90" s="10"/>
      <c r="AV90" s="10"/>
      <c r="AW90" s="10"/>
      <c r="AX90" s="11"/>
      <c r="AY90" s="11"/>
      <c r="AZ90" s="11"/>
      <c r="BA90" s="10"/>
      <c r="BB90" s="10"/>
      <c r="BC90" s="10"/>
      <c r="BD90" s="11"/>
      <c r="BE90" s="11"/>
      <c r="BF90" s="11"/>
      <c r="BG90" s="10"/>
      <c r="BH90" s="10"/>
      <c r="BI90" s="10"/>
      <c r="BJ90" s="11"/>
      <c r="BK90" s="11"/>
      <c r="BL90" s="11"/>
      <c r="BM90" s="10"/>
      <c r="BN90" s="10"/>
      <c r="BO90" s="10"/>
      <c r="BP90" s="11"/>
      <c r="BQ90" s="11"/>
      <c r="BR90" s="11"/>
    </row>
    <row r="91" spans="1:70" ht="26.25" hidden="1">
      <c r="A91" s="43" t="s">
        <v>255</v>
      </c>
      <c r="B91" s="40"/>
      <c r="C91" s="38"/>
      <c r="D91" s="39"/>
      <c r="E91" s="40"/>
      <c r="F91" s="40"/>
      <c r="G91" s="40"/>
      <c r="H91" s="40"/>
      <c r="I91" s="40"/>
      <c r="J91" s="41">
        <f t="shared" si="1"/>
        <v>0</v>
      </c>
      <c r="K91" s="10"/>
      <c r="L91" s="10"/>
      <c r="M91" s="10"/>
      <c r="N91" s="11"/>
      <c r="O91" s="11"/>
      <c r="P91" s="11"/>
      <c r="Q91" s="10"/>
      <c r="R91" s="10"/>
      <c r="S91" s="10"/>
      <c r="T91" s="11"/>
      <c r="U91" s="11"/>
      <c r="V91" s="11"/>
      <c r="W91" s="10"/>
      <c r="X91" s="10"/>
      <c r="Y91" s="10"/>
      <c r="Z91" s="11"/>
      <c r="AA91" s="11"/>
      <c r="AB91" s="11"/>
      <c r="AC91" s="10"/>
      <c r="AD91" s="10"/>
      <c r="AE91" s="10"/>
      <c r="AF91" s="11"/>
      <c r="AG91" s="11"/>
      <c r="AH91" s="11"/>
      <c r="AI91" s="10"/>
      <c r="AJ91" s="10"/>
      <c r="AK91" s="10"/>
      <c r="AL91" s="11"/>
      <c r="AM91" s="11"/>
      <c r="AN91" s="11"/>
      <c r="AO91" s="10"/>
      <c r="AP91" s="10"/>
      <c r="AQ91" s="10"/>
      <c r="AR91" s="11"/>
      <c r="AS91" s="11"/>
      <c r="AT91" s="11"/>
      <c r="AU91" s="10"/>
      <c r="AV91" s="10"/>
      <c r="AW91" s="10"/>
      <c r="AX91" s="11"/>
      <c r="AY91" s="11"/>
      <c r="AZ91" s="11"/>
      <c r="BA91" s="10"/>
      <c r="BB91" s="10"/>
      <c r="BC91" s="10"/>
      <c r="BD91" s="11"/>
      <c r="BE91" s="11"/>
      <c r="BF91" s="11"/>
      <c r="BG91" s="10"/>
      <c r="BH91" s="10"/>
      <c r="BI91" s="10"/>
      <c r="BJ91" s="11"/>
      <c r="BK91" s="11"/>
      <c r="BL91" s="11"/>
      <c r="BM91" s="10"/>
      <c r="BN91" s="10"/>
      <c r="BO91" s="10"/>
      <c r="BP91" s="11"/>
      <c r="BQ91" s="11"/>
      <c r="BR91" s="11"/>
    </row>
    <row r="92" spans="1:70" ht="26.25" hidden="1">
      <c r="A92" s="43" t="s">
        <v>256</v>
      </c>
      <c r="B92" s="40"/>
      <c r="C92" s="38"/>
      <c r="D92" s="39"/>
      <c r="E92" s="40"/>
      <c r="F92" s="40"/>
      <c r="G92" s="40"/>
      <c r="H92" s="40"/>
      <c r="I92" s="40"/>
      <c r="J92" s="41">
        <f t="shared" si="1"/>
        <v>0</v>
      </c>
      <c r="K92" s="10"/>
      <c r="L92" s="10"/>
      <c r="M92" s="10"/>
      <c r="N92" s="11"/>
      <c r="O92" s="11"/>
      <c r="P92" s="11"/>
      <c r="Q92" s="10"/>
      <c r="R92" s="10"/>
      <c r="S92" s="10"/>
      <c r="T92" s="11"/>
      <c r="U92" s="11"/>
      <c r="V92" s="11"/>
      <c r="W92" s="10"/>
      <c r="X92" s="10"/>
      <c r="Y92" s="10"/>
      <c r="Z92" s="11"/>
      <c r="AA92" s="11"/>
      <c r="AB92" s="11"/>
      <c r="AC92" s="10"/>
      <c r="AD92" s="10"/>
      <c r="AE92" s="10"/>
      <c r="AF92" s="11"/>
      <c r="AG92" s="11"/>
      <c r="AH92" s="11"/>
      <c r="AI92" s="10"/>
      <c r="AJ92" s="10"/>
      <c r="AK92" s="10"/>
      <c r="AL92" s="11"/>
      <c r="AM92" s="11"/>
      <c r="AN92" s="11"/>
      <c r="AO92" s="10"/>
      <c r="AP92" s="10"/>
      <c r="AQ92" s="10"/>
      <c r="AR92" s="11"/>
      <c r="AS92" s="11"/>
      <c r="AT92" s="11"/>
      <c r="AU92" s="10"/>
      <c r="AV92" s="10"/>
      <c r="AW92" s="10"/>
      <c r="AX92" s="11"/>
      <c r="AY92" s="11"/>
      <c r="AZ92" s="11"/>
      <c r="BA92" s="10"/>
      <c r="BB92" s="10"/>
      <c r="BC92" s="10"/>
      <c r="BD92" s="11"/>
      <c r="BE92" s="11"/>
      <c r="BF92" s="11"/>
      <c r="BG92" s="10"/>
      <c r="BH92" s="10"/>
      <c r="BI92" s="10"/>
      <c r="BJ92" s="11"/>
      <c r="BK92" s="11"/>
      <c r="BL92" s="11"/>
      <c r="BM92" s="10"/>
      <c r="BN92" s="10"/>
      <c r="BO92" s="10"/>
      <c r="BP92" s="11"/>
      <c r="BQ92" s="11"/>
      <c r="BR92" s="11"/>
    </row>
    <row r="93" spans="1:70" ht="26.25" hidden="1">
      <c r="A93" s="43" t="s">
        <v>257</v>
      </c>
      <c r="B93" s="40"/>
      <c r="C93" s="38"/>
      <c r="D93" s="39"/>
      <c r="E93" s="40"/>
      <c r="F93" s="40"/>
      <c r="G93" s="40"/>
      <c r="H93" s="40"/>
      <c r="I93" s="40"/>
      <c r="J93" s="41">
        <f t="shared" si="1"/>
        <v>0</v>
      </c>
      <c r="K93" s="10"/>
      <c r="L93" s="10"/>
      <c r="M93" s="10"/>
      <c r="N93" s="11"/>
      <c r="O93" s="11"/>
      <c r="P93" s="11"/>
      <c r="Q93" s="10"/>
      <c r="R93" s="10"/>
      <c r="S93" s="10"/>
      <c r="T93" s="11"/>
      <c r="U93" s="11"/>
      <c r="V93" s="11"/>
      <c r="W93" s="10"/>
      <c r="X93" s="10"/>
      <c r="Y93" s="10"/>
      <c r="Z93" s="11"/>
      <c r="AA93" s="11"/>
      <c r="AB93" s="11"/>
      <c r="AC93" s="10"/>
      <c r="AD93" s="10"/>
      <c r="AE93" s="10"/>
      <c r="AF93" s="11"/>
      <c r="AG93" s="11"/>
      <c r="AH93" s="11"/>
      <c r="AI93" s="10"/>
      <c r="AJ93" s="10"/>
      <c r="AK93" s="10"/>
      <c r="AL93" s="11"/>
      <c r="AM93" s="11"/>
      <c r="AN93" s="11"/>
      <c r="AO93" s="10"/>
      <c r="AP93" s="10"/>
      <c r="AQ93" s="10"/>
      <c r="AR93" s="11"/>
      <c r="AS93" s="11"/>
      <c r="AT93" s="11"/>
      <c r="AU93" s="10"/>
      <c r="AV93" s="10"/>
      <c r="AW93" s="10"/>
      <c r="AX93" s="11"/>
      <c r="AY93" s="11"/>
      <c r="AZ93" s="11"/>
      <c r="BA93" s="10"/>
      <c r="BB93" s="10"/>
      <c r="BC93" s="10"/>
      <c r="BD93" s="11"/>
      <c r="BE93" s="11"/>
      <c r="BF93" s="11"/>
      <c r="BG93" s="10"/>
      <c r="BH93" s="10"/>
      <c r="BI93" s="10"/>
      <c r="BJ93" s="11"/>
      <c r="BK93" s="11"/>
      <c r="BL93" s="11"/>
      <c r="BM93" s="10"/>
      <c r="BN93" s="10"/>
      <c r="BO93" s="10"/>
      <c r="BP93" s="11"/>
      <c r="BQ93" s="11"/>
      <c r="BR93" s="11"/>
    </row>
    <row r="94" spans="1:70" ht="26.25" hidden="1">
      <c r="A94" s="43" t="s">
        <v>258</v>
      </c>
      <c r="B94" s="40"/>
      <c r="C94" s="38"/>
      <c r="D94" s="39"/>
      <c r="E94" s="40"/>
      <c r="F94" s="40"/>
      <c r="G94" s="40"/>
      <c r="H94" s="40"/>
      <c r="I94" s="40"/>
      <c r="J94" s="41">
        <f t="shared" si="1"/>
        <v>0</v>
      </c>
      <c r="K94" s="10"/>
      <c r="L94" s="10"/>
      <c r="M94" s="10"/>
      <c r="N94" s="11"/>
      <c r="O94" s="11"/>
      <c r="P94" s="11"/>
      <c r="Q94" s="10"/>
      <c r="R94" s="10"/>
      <c r="S94" s="10"/>
      <c r="T94" s="11"/>
      <c r="U94" s="11"/>
      <c r="V94" s="11"/>
      <c r="W94" s="10"/>
      <c r="X94" s="10"/>
      <c r="Y94" s="10"/>
      <c r="Z94" s="11"/>
      <c r="AA94" s="11"/>
      <c r="AB94" s="11"/>
      <c r="AC94" s="10"/>
      <c r="AD94" s="10"/>
      <c r="AE94" s="10"/>
      <c r="AF94" s="11"/>
      <c r="AG94" s="11"/>
      <c r="AH94" s="11"/>
      <c r="AI94" s="10"/>
      <c r="AJ94" s="10"/>
      <c r="AK94" s="10"/>
      <c r="AL94" s="11"/>
      <c r="AM94" s="11"/>
      <c r="AN94" s="11"/>
      <c r="AO94" s="10"/>
      <c r="AP94" s="10"/>
      <c r="AQ94" s="10"/>
      <c r="AR94" s="11"/>
      <c r="AS94" s="11"/>
      <c r="AT94" s="11"/>
      <c r="AU94" s="10"/>
      <c r="AV94" s="10"/>
      <c r="AW94" s="10"/>
      <c r="AX94" s="11"/>
      <c r="AY94" s="11"/>
      <c r="AZ94" s="11"/>
      <c r="BA94" s="10"/>
      <c r="BB94" s="10"/>
      <c r="BC94" s="10"/>
      <c r="BD94" s="11"/>
      <c r="BE94" s="11"/>
      <c r="BF94" s="11"/>
      <c r="BG94" s="10"/>
      <c r="BH94" s="10"/>
      <c r="BI94" s="10"/>
      <c r="BJ94" s="11"/>
      <c r="BK94" s="11"/>
      <c r="BL94" s="11"/>
      <c r="BM94" s="10"/>
      <c r="BN94" s="10"/>
      <c r="BO94" s="10"/>
      <c r="BP94" s="11"/>
      <c r="BQ94" s="11"/>
      <c r="BR94" s="11"/>
    </row>
    <row r="95" spans="1:70" ht="26.25" hidden="1">
      <c r="A95" s="43" t="s">
        <v>259</v>
      </c>
      <c r="B95" s="40"/>
      <c r="C95" s="38"/>
      <c r="D95" s="39"/>
      <c r="E95" s="40"/>
      <c r="F95" s="40"/>
      <c r="G95" s="40"/>
      <c r="H95" s="40"/>
      <c r="I95" s="40"/>
      <c r="J95" s="41">
        <f t="shared" si="1"/>
        <v>0</v>
      </c>
      <c r="K95" s="10"/>
      <c r="L95" s="10"/>
      <c r="M95" s="10"/>
      <c r="N95" s="11"/>
      <c r="O95" s="11"/>
      <c r="P95" s="11"/>
      <c r="Q95" s="10"/>
      <c r="R95" s="10"/>
      <c r="S95" s="10"/>
      <c r="T95" s="11"/>
      <c r="U95" s="11"/>
      <c r="V95" s="11"/>
      <c r="W95" s="10"/>
      <c r="X95" s="10"/>
      <c r="Y95" s="10"/>
      <c r="Z95" s="11"/>
      <c r="AA95" s="11"/>
      <c r="AB95" s="11"/>
      <c r="AC95" s="10"/>
      <c r="AD95" s="10"/>
      <c r="AE95" s="10"/>
      <c r="AF95" s="11"/>
      <c r="AG95" s="11"/>
      <c r="AH95" s="11"/>
      <c r="AI95" s="10"/>
      <c r="AJ95" s="10"/>
      <c r="AK95" s="10"/>
      <c r="AL95" s="11"/>
      <c r="AM95" s="11"/>
      <c r="AN95" s="11"/>
      <c r="AO95" s="10"/>
      <c r="AP95" s="10"/>
      <c r="AQ95" s="10"/>
      <c r="AR95" s="11"/>
      <c r="AS95" s="11"/>
      <c r="AT95" s="11"/>
      <c r="AU95" s="10"/>
      <c r="AV95" s="10"/>
      <c r="AW95" s="10"/>
      <c r="AX95" s="11"/>
      <c r="AY95" s="11"/>
      <c r="AZ95" s="11"/>
      <c r="BA95" s="10"/>
      <c r="BB95" s="10"/>
      <c r="BC95" s="10"/>
      <c r="BD95" s="11"/>
      <c r="BE95" s="11"/>
      <c r="BF95" s="11"/>
      <c r="BG95" s="10"/>
      <c r="BH95" s="10"/>
      <c r="BI95" s="10"/>
      <c r="BJ95" s="11"/>
      <c r="BK95" s="11"/>
      <c r="BL95" s="11"/>
      <c r="BM95" s="10"/>
      <c r="BN95" s="10"/>
      <c r="BO95" s="10"/>
      <c r="BP95" s="11"/>
      <c r="BQ95" s="11"/>
      <c r="BR95" s="11"/>
    </row>
    <row r="96" spans="1:70" ht="26.25" hidden="1">
      <c r="A96" s="43" t="s">
        <v>260</v>
      </c>
      <c r="B96" s="40"/>
      <c r="C96" s="38"/>
      <c r="D96" s="39"/>
      <c r="E96" s="40"/>
      <c r="F96" s="40"/>
      <c r="G96" s="40"/>
      <c r="H96" s="40"/>
      <c r="I96" s="40"/>
      <c r="J96" s="41">
        <f t="shared" si="1"/>
        <v>0</v>
      </c>
      <c r="K96" s="10"/>
      <c r="L96" s="10"/>
      <c r="M96" s="10"/>
      <c r="N96" s="11"/>
      <c r="O96" s="11"/>
      <c r="P96" s="11"/>
      <c r="Q96" s="10"/>
      <c r="R96" s="10"/>
      <c r="S96" s="10"/>
      <c r="T96" s="11"/>
      <c r="U96" s="11"/>
      <c r="V96" s="11"/>
      <c r="W96" s="10"/>
      <c r="X96" s="10"/>
      <c r="Y96" s="10"/>
      <c r="Z96" s="11"/>
      <c r="AA96" s="11"/>
      <c r="AB96" s="11"/>
      <c r="AC96" s="10"/>
      <c r="AD96" s="10"/>
      <c r="AE96" s="10"/>
      <c r="AF96" s="11"/>
      <c r="AG96" s="11"/>
      <c r="AH96" s="11"/>
      <c r="AI96" s="10"/>
      <c r="AJ96" s="10"/>
      <c r="AK96" s="10"/>
      <c r="AL96" s="11"/>
      <c r="AM96" s="11"/>
      <c r="AN96" s="11"/>
      <c r="AO96" s="10"/>
      <c r="AP96" s="10"/>
      <c r="AQ96" s="10"/>
      <c r="AR96" s="11"/>
      <c r="AS96" s="11"/>
      <c r="AT96" s="11"/>
      <c r="AU96" s="10"/>
      <c r="AV96" s="10"/>
      <c r="AW96" s="10"/>
      <c r="AX96" s="11"/>
      <c r="AY96" s="11"/>
      <c r="AZ96" s="11"/>
      <c r="BA96" s="10"/>
      <c r="BB96" s="10"/>
      <c r="BC96" s="10"/>
      <c r="BD96" s="11"/>
      <c r="BE96" s="11"/>
      <c r="BF96" s="11"/>
      <c r="BG96" s="10"/>
      <c r="BH96" s="10"/>
      <c r="BI96" s="10"/>
      <c r="BJ96" s="11"/>
      <c r="BK96" s="11"/>
      <c r="BL96" s="11"/>
      <c r="BM96" s="10"/>
      <c r="BN96" s="10"/>
      <c r="BO96" s="10"/>
      <c r="BP96" s="11"/>
      <c r="BQ96" s="11"/>
      <c r="BR96" s="11"/>
    </row>
    <row r="97" spans="1:70" ht="26.25" hidden="1">
      <c r="A97" s="43" t="s">
        <v>261</v>
      </c>
      <c r="B97" s="40"/>
      <c r="C97" s="38"/>
      <c r="D97" s="39"/>
      <c r="E97" s="40"/>
      <c r="F97" s="40"/>
      <c r="G97" s="40"/>
      <c r="H97" s="40"/>
      <c r="I97" s="40"/>
      <c r="J97" s="41">
        <f t="shared" ref="J97:J120" si="2">IFERROR(SUM(B97:I97),"")</f>
        <v>0</v>
      </c>
      <c r="K97" s="10"/>
      <c r="L97" s="10"/>
      <c r="M97" s="10"/>
      <c r="N97" s="11"/>
      <c r="O97" s="11"/>
      <c r="P97" s="11"/>
      <c r="Q97" s="10"/>
      <c r="R97" s="10"/>
      <c r="S97" s="10"/>
      <c r="T97" s="11"/>
      <c r="U97" s="11"/>
      <c r="V97" s="11"/>
      <c r="W97" s="10"/>
      <c r="X97" s="10"/>
      <c r="Y97" s="10"/>
      <c r="Z97" s="11"/>
      <c r="AA97" s="11"/>
      <c r="AB97" s="11"/>
      <c r="AC97" s="10"/>
      <c r="AD97" s="10"/>
      <c r="AE97" s="10"/>
      <c r="AF97" s="11"/>
      <c r="AG97" s="11"/>
      <c r="AH97" s="11"/>
      <c r="AI97" s="10"/>
      <c r="AJ97" s="10"/>
      <c r="AK97" s="10"/>
      <c r="AL97" s="11"/>
      <c r="AM97" s="11"/>
      <c r="AN97" s="11"/>
      <c r="AO97" s="10"/>
      <c r="AP97" s="10"/>
      <c r="AQ97" s="10"/>
      <c r="AR97" s="11"/>
      <c r="AS97" s="11"/>
      <c r="AT97" s="11"/>
      <c r="AU97" s="10"/>
      <c r="AV97" s="10"/>
      <c r="AW97" s="10"/>
      <c r="AX97" s="11"/>
      <c r="AY97" s="11"/>
      <c r="AZ97" s="11"/>
      <c r="BA97" s="10"/>
      <c r="BB97" s="10"/>
      <c r="BC97" s="10"/>
      <c r="BD97" s="11"/>
      <c r="BE97" s="11"/>
      <c r="BF97" s="11"/>
      <c r="BG97" s="10"/>
      <c r="BH97" s="10"/>
      <c r="BI97" s="10"/>
      <c r="BJ97" s="11"/>
      <c r="BK97" s="11"/>
      <c r="BL97" s="11"/>
      <c r="BM97" s="10"/>
      <c r="BN97" s="10"/>
      <c r="BO97" s="10"/>
      <c r="BP97" s="11"/>
      <c r="BQ97" s="11"/>
      <c r="BR97" s="11"/>
    </row>
    <row r="98" spans="1:70" ht="26.25" hidden="1">
      <c r="A98" s="43" t="s">
        <v>262</v>
      </c>
      <c r="B98" s="40"/>
      <c r="C98" s="38"/>
      <c r="D98" s="39"/>
      <c r="E98" s="40"/>
      <c r="F98" s="40"/>
      <c r="G98" s="40"/>
      <c r="H98" s="40"/>
      <c r="I98" s="40"/>
      <c r="J98" s="41">
        <f t="shared" si="2"/>
        <v>0</v>
      </c>
      <c r="K98" s="10"/>
      <c r="L98" s="10"/>
      <c r="M98" s="10"/>
      <c r="N98" s="11"/>
      <c r="O98" s="11"/>
      <c r="P98" s="11"/>
      <c r="Q98" s="10"/>
      <c r="R98" s="10"/>
      <c r="S98" s="10"/>
      <c r="T98" s="11"/>
      <c r="U98" s="11"/>
      <c r="V98" s="11"/>
      <c r="W98" s="10"/>
      <c r="X98" s="10"/>
      <c r="Y98" s="10"/>
      <c r="Z98" s="11"/>
      <c r="AA98" s="11"/>
      <c r="AB98" s="11"/>
      <c r="AC98" s="10"/>
      <c r="AD98" s="10"/>
      <c r="AE98" s="10"/>
      <c r="AF98" s="11"/>
      <c r="AG98" s="11"/>
      <c r="AH98" s="11"/>
      <c r="AI98" s="10"/>
      <c r="AJ98" s="10"/>
      <c r="AK98" s="10"/>
      <c r="AL98" s="11"/>
      <c r="AM98" s="11"/>
      <c r="AN98" s="11"/>
      <c r="AO98" s="10"/>
      <c r="AP98" s="10"/>
      <c r="AQ98" s="10"/>
      <c r="AR98" s="11"/>
      <c r="AS98" s="11"/>
      <c r="AT98" s="11"/>
      <c r="AU98" s="10"/>
      <c r="AV98" s="10"/>
      <c r="AW98" s="10"/>
      <c r="AX98" s="11"/>
      <c r="AY98" s="11"/>
      <c r="AZ98" s="11"/>
      <c r="BA98" s="10"/>
      <c r="BB98" s="10"/>
      <c r="BC98" s="10"/>
      <c r="BD98" s="11"/>
      <c r="BE98" s="11"/>
      <c r="BF98" s="11"/>
      <c r="BG98" s="10"/>
      <c r="BH98" s="10"/>
      <c r="BI98" s="10"/>
      <c r="BJ98" s="11"/>
      <c r="BK98" s="11"/>
      <c r="BL98" s="11"/>
      <c r="BM98" s="10"/>
      <c r="BN98" s="10"/>
      <c r="BO98" s="10"/>
      <c r="BP98" s="11"/>
      <c r="BQ98" s="11"/>
      <c r="BR98" s="11"/>
    </row>
    <row r="99" spans="1:70" ht="26.25" hidden="1">
      <c r="A99" s="43" t="s">
        <v>263</v>
      </c>
      <c r="B99" s="40"/>
      <c r="C99" s="38"/>
      <c r="D99" s="39"/>
      <c r="E99" s="40"/>
      <c r="F99" s="40"/>
      <c r="G99" s="40"/>
      <c r="H99" s="40"/>
      <c r="I99" s="40"/>
      <c r="J99" s="41">
        <f t="shared" si="2"/>
        <v>0</v>
      </c>
      <c r="K99" s="10"/>
      <c r="L99" s="10"/>
      <c r="M99" s="10"/>
      <c r="N99" s="11"/>
      <c r="O99" s="11"/>
      <c r="P99" s="11"/>
      <c r="Q99" s="10"/>
      <c r="R99" s="10"/>
      <c r="S99" s="10"/>
      <c r="T99" s="11"/>
      <c r="U99" s="11"/>
      <c r="V99" s="11"/>
      <c r="W99" s="10"/>
      <c r="X99" s="10"/>
      <c r="Y99" s="10"/>
      <c r="Z99" s="11"/>
      <c r="AA99" s="11"/>
      <c r="AB99" s="11"/>
      <c r="AC99" s="10"/>
      <c r="AD99" s="10"/>
      <c r="AE99" s="10"/>
      <c r="AF99" s="11"/>
      <c r="AG99" s="11"/>
      <c r="AH99" s="11"/>
      <c r="AI99" s="10"/>
      <c r="AJ99" s="10"/>
      <c r="AK99" s="10"/>
      <c r="AL99" s="11"/>
      <c r="AM99" s="11"/>
      <c r="AN99" s="11"/>
      <c r="AO99" s="10"/>
      <c r="AP99" s="10"/>
      <c r="AQ99" s="10"/>
      <c r="AR99" s="11"/>
      <c r="AS99" s="11"/>
      <c r="AT99" s="11"/>
      <c r="AU99" s="10"/>
      <c r="AV99" s="10"/>
      <c r="AW99" s="10"/>
      <c r="AX99" s="11"/>
      <c r="AY99" s="11"/>
      <c r="AZ99" s="11"/>
      <c r="BA99" s="10"/>
      <c r="BB99" s="10"/>
      <c r="BC99" s="10"/>
      <c r="BD99" s="11"/>
      <c r="BE99" s="11"/>
      <c r="BF99" s="11"/>
      <c r="BG99" s="10"/>
      <c r="BH99" s="10"/>
      <c r="BI99" s="10"/>
      <c r="BJ99" s="11"/>
      <c r="BK99" s="11"/>
      <c r="BL99" s="11"/>
      <c r="BM99" s="10"/>
      <c r="BN99" s="10"/>
      <c r="BO99" s="10"/>
      <c r="BP99" s="11"/>
      <c r="BQ99" s="11"/>
      <c r="BR99" s="11"/>
    </row>
    <row r="100" spans="1:70" ht="26.25" hidden="1">
      <c r="A100" s="43" t="s">
        <v>264</v>
      </c>
      <c r="B100" s="40"/>
      <c r="C100" s="38"/>
      <c r="D100" s="39"/>
      <c r="E100" s="40"/>
      <c r="F100" s="40"/>
      <c r="G100" s="40"/>
      <c r="H100" s="40"/>
      <c r="I100" s="40"/>
      <c r="J100" s="41">
        <f t="shared" si="2"/>
        <v>0</v>
      </c>
      <c r="K100" s="10"/>
      <c r="L100" s="10"/>
      <c r="M100" s="10"/>
      <c r="N100" s="11"/>
      <c r="O100" s="11"/>
      <c r="P100" s="11"/>
      <c r="Q100" s="10"/>
      <c r="R100" s="10"/>
      <c r="S100" s="10"/>
      <c r="T100" s="11"/>
      <c r="U100" s="11"/>
      <c r="V100" s="11"/>
      <c r="W100" s="10"/>
      <c r="X100" s="10"/>
      <c r="Y100" s="10"/>
      <c r="Z100" s="11"/>
      <c r="AA100" s="11"/>
      <c r="AB100" s="11"/>
      <c r="AC100" s="10"/>
      <c r="AD100" s="10"/>
      <c r="AE100" s="10"/>
      <c r="AF100" s="11"/>
      <c r="AG100" s="11"/>
      <c r="AH100" s="11"/>
      <c r="AI100" s="10"/>
      <c r="AJ100" s="10"/>
      <c r="AK100" s="10"/>
      <c r="AL100" s="11"/>
      <c r="AM100" s="11"/>
      <c r="AN100" s="11"/>
      <c r="AO100" s="10"/>
      <c r="AP100" s="10"/>
      <c r="AQ100" s="10"/>
      <c r="AR100" s="11"/>
      <c r="AS100" s="11"/>
      <c r="AT100" s="11"/>
      <c r="AU100" s="10"/>
      <c r="AV100" s="10"/>
      <c r="AW100" s="10"/>
      <c r="AX100" s="11"/>
      <c r="AY100" s="11"/>
      <c r="AZ100" s="11"/>
      <c r="BA100" s="10"/>
      <c r="BB100" s="10"/>
      <c r="BC100" s="10"/>
      <c r="BD100" s="11"/>
      <c r="BE100" s="11"/>
      <c r="BF100" s="11"/>
      <c r="BG100" s="10"/>
      <c r="BH100" s="10"/>
      <c r="BI100" s="10"/>
      <c r="BJ100" s="11"/>
      <c r="BK100" s="11"/>
      <c r="BL100" s="11"/>
      <c r="BM100" s="10"/>
      <c r="BN100" s="10"/>
      <c r="BO100" s="10"/>
      <c r="BP100" s="11"/>
      <c r="BQ100" s="11"/>
      <c r="BR100" s="11"/>
    </row>
    <row r="101" spans="1:70" ht="26.25" hidden="1">
      <c r="A101" s="43" t="s">
        <v>265</v>
      </c>
      <c r="B101" s="40"/>
      <c r="C101" s="38"/>
      <c r="D101" s="39"/>
      <c r="E101" s="40"/>
      <c r="F101" s="40"/>
      <c r="G101" s="40"/>
      <c r="H101" s="40"/>
      <c r="I101" s="40"/>
      <c r="J101" s="41">
        <f t="shared" si="2"/>
        <v>0</v>
      </c>
      <c r="K101" s="10"/>
      <c r="L101" s="10"/>
      <c r="M101" s="10"/>
      <c r="N101" s="11"/>
      <c r="O101" s="11"/>
      <c r="P101" s="11"/>
      <c r="Q101" s="10"/>
      <c r="R101" s="10"/>
      <c r="S101" s="10"/>
      <c r="T101" s="11"/>
      <c r="U101" s="11"/>
      <c r="V101" s="11"/>
      <c r="W101" s="10"/>
      <c r="X101" s="10"/>
      <c r="Y101" s="10"/>
      <c r="Z101" s="11"/>
      <c r="AA101" s="11"/>
      <c r="AB101" s="11"/>
      <c r="AC101" s="10"/>
      <c r="AD101" s="10"/>
      <c r="AE101" s="10"/>
      <c r="AF101" s="11"/>
      <c r="AG101" s="11"/>
      <c r="AH101" s="11"/>
      <c r="AI101" s="10"/>
      <c r="AJ101" s="10"/>
      <c r="AK101" s="10"/>
      <c r="AL101" s="11"/>
      <c r="AM101" s="11"/>
      <c r="AN101" s="11"/>
      <c r="AO101" s="10"/>
      <c r="AP101" s="10"/>
      <c r="AQ101" s="10"/>
      <c r="AR101" s="11"/>
      <c r="AS101" s="11"/>
      <c r="AT101" s="11"/>
      <c r="AU101" s="10"/>
      <c r="AV101" s="10"/>
      <c r="AW101" s="10"/>
      <c r="AX101" s="11"/>
      <c r="AY101" s="11"/>
      <c r="AZ101" s="11"/>
      <c r="BA101" s="10"/>
      <c r="BB101" s="10"/>
      <c r="BC101" s="10"/>
      <c r="BD101" s="11"/>
      <c r="BE101" s="11"/>
      <c r="BF101" s="11"/>
      <c r="BG101" s="10"/>
      <c r="BH101" s="10"/>
      <c r="BI101" s="10"/>
      <c r="BJ101" s="11"/>
      <c r="BK101" s="11"/>
      <c r="BL101" s="11"/>
      <c r="BM101" s="10"/>
      <c r="BN101" s="10"/>
      <c r="BO101" s="10"/>
      <c r="BP101" s="11"/>
      <c r="BQ101" s="11"/>
      <c r="BR101" s="11"/>
    </row>
    <row r="102" spans="1:70" ht="26.25" hidden="1">
      <c r="A102" s="43" t="s">
        <v>266</v>
      </c>
      <c r="B102" s="40"/>
      <c r="C102" s="38"/>
      <c r="D102" s="39"/>
      <c r="E102" s="40"/>
      <c r="F102" s="40"/>
      <c r="G102" s="40"/>
      <c r="H102" s="40"/>
      <c r="I102" s="40"/>
      <c r="J102" s="41">
        <f t="shared" si="2"/>
        <v>0</v>
      </c>
      <c r="K102" s="10"/>
      <c r="L102" s="10"/>
      <c r="M102" s="10"/>
      <c r="N102" s="11"/>
      <c r="O102" s="11"/>
      <c r="P102" s="11"/>
      <c r="Q102" s="10"/>
      <c r="R102" s="10"/>
      <c r="S102" s="10"/>
      <c r="T102" s="11"/>
      <c r="U102" s="11"/>
      <c r="V102" s="11"/>
      <c r="W102" s="10"/>
      <c r="X102" s="10"/>
      <c r="Y102" s="10"/>
      <c r="Z102" s="11"/>
      <c r="AA102" s="11"/>
      <c r="AB102" s="11"/>
      <c r="AC102" s="10"/>
      <c r="AD102" s="10"/>
      <c r="AE102" s="10"/>
      <c r="AF102" s="11"/>
      <c r="AG102" s="11"/>
      <c r="AH102" s="11"/>
      <c r="AI102" s="10"/>
      <c r="AJ102" s="10"/>
      <c r="AK102" s="10"/>
      <c r="AL102" s="11"/>
      <c r="AM102" s="11"/>
      <c r="AN102" s="11"/>
      <c r="AO102" s="10"/>
      <c r="AP102" s="10"/>
      <c r="AQ102" s="10"/>
      <c r="AR102" s="11"/>
      <c r="AS102" s="11"/>
      <c r="AT102" s="11"/>
      <c r="AU102" s="10"/>
      <c r="AV102" s="10"/>
      <c r="AW102" s="10"/>
      <c r="AX102" s="11"/>
      <c r="AY102" s="11"/>
      <c r="AZ102" s="11"/>
      <c r="BA102" s="10"/>
      <c r="BB102" s="10"/>
      <c r="BC102" s="10"/>
      <c r="BD102" s="11"/>
      <c r="BE102" s="11"/>
      <c r="BF102" s="11"/>
      <c r="BG102" s="10"/>
      <c r="BH102" s="10"/>
      <c r="BI102" s="10"/>
      <c r="BJ102" s="11"/>
      <c r="BK102" s="11"/>
      <c r="BL102" s="11"/>
      <c r="BM102" s="10"/>
      <c r="BN102" s="10"/>
      <c r="BO102" s="10"/>
      <c r="BP102" s="11"/>
      <c r="BQ102" s="11"/>
      <c r="BR102" s="11"/>
    </row>
    <row r="103" spans="1:70" ht="26.25" hidden="1">
      <c r="A103" s="43" t="s">
        <v>267</v>
      </c>
      <c r="B103" s="40"/>
      <c r="C103" s="38"/>
      <c r="D103" s="39"/>
      <c r="E103" s="40"/>
      <c r="F103" s="40"/>
      <c r="G103" s="40"/>
      <c r="H103" s="40"/>
      <c r="I103" s="40"/>
      <c r="J103" s="41">
        <f t="shared" si="2"/>
        <v>0</v>
      </c>
      <c r="K103" s="10"/>
      <c r="L103" s="10"/>
      <c r="M103" s="10"/>
      <c r="N103" s="11"/>
      <c r="O103" s="11"/>
      <c r="P103" s="11"/>
      <c r="Q103" s="10"/>
      <c r="R103" s="10"/>
      <c r="S103" s="10"/>
      <c r="T103" s="11"/>
      <c r="U103" s="11"/>
      <c r="V103" s="11"/>
      <c r="W103" s="10"/>
      <c r="X103" s="10"/>
      <c r="Y103" s="10"/>
      <c r="Z103" s="11"/>
      <c r="AA103" s="11"/>
      <c r="AB103" s="11"/>
      <c r="AC103" s="10"/>
      <c r="AD103" s="10"/>
      <c r="AE103" s="10"/>
      <c r="AF103" s="11"/>
      <c r="AG103" s="11"/>
      <c r="AH103" s="11"/>
      <c r="AI103" s="10"/>
      <c r="AJ103" s="10"/>
      <c r="AK103" s="10"/>
      <c r="AL103" s="11"/>
      <c r="AM103" s="11"/>
      <c r="AN103" s="11"/>
      <c r="AO103" s="10"/>
      <c r="AP103" s="10"/>
      <c r="AQ103" s="10"/>
      <c r="AR103" s="11"/>
      <c r="AS103" s="11"/>
      <c r="AT103" s="11"/>
      <c r="AU103" s="10"/>
      <c r="AV103" s="10"/>
      <c r="AW103" s="10"/>
      <c r="AX103" s="11"/>
      <c r="AY103" s="11"/>
      <c r="AZ103" s="11"/>
      <c r="BA103" s="10"/>
      <c r="BB103" s="10"/>
      <c r="BC103" s="10"/>
      <c r="BD103" s="11"/>
      <c r="BE103" s="11"/>
      <c r="BF103" s="11"/>
      <c r="BG103" s="10"/>
      <c r="BH103" s="10"/>
      <c r="BI103" s="10"/>
      <c r="BJ103" s="11"/>
      <c r="BK103" s="11"/>
      <c r="BL103" s="11"/>
      <c r="BM103" s="10"/>
      <c r="BN103" s="10"/>
      <c r="BO103" s="10"/>
      <c r="BP103" s="11"/>
      <c r="BQ103" s="11"/>
      <c r="BR103" s="11"/>
    </row>
    <row r="104" spans="1:70" ht="26.25" hidden="1">
      <c r="A104" s="43" t="s">
        <v>268</v>
      </c>
      <c r="B104" s="40"/>
      <c r="C104" s="38"/>
      <c r="D104" s="39"/>
      <c r="E104" s="40"/>
      <c r="F104" s="40"/>
      <c r="G104" s="40"/>
      <c r="H104" s="40"/>
      <c r="I104" s="40"/>
      <c r="J104" s="41">
        <f t="shared" si="2"/>
        <v>0</v>
      </c>
      <c r="K104" s="10"/>
      <c r="L104" s="10"/>
      <c r="M104" s="10"/>
      <c r="N104" s="11"/>
      <c r="O104" s="11"/>
      <c r="P104" s="11"/>
      <c r="Q104" s="10"/>
      <c r="R104" s="10"/>
      <c r="S104" s="10"/>
      <c r="T104" s="11"/>
      <c r="U104" s="11"/>
      <c r="V104" s="11"/>
      <c r="W104" s="10"/>
      <c r="X104" s="10"/>
      <c r="Y104" s="10"/>
      <c r="Z104" s="11"/>
      <c r="AA104" s="11"/>
      <c r="AB104" s="11"/>
      <c r="AC104" s="10"/>
      <c r="AD104" s="10"/>
      <c r="AE104" s="10"/>
      <c r="AF104" s="11"/>
      <c r="AG104" s="11"/>
      <c r="AH104" s="11"/>
      <c r="AI104" s="10"/>
      <c r="AJ104" s="10"/>
      <c r="AK104" s="10"/>
      <c r="AL104" s="11"/>
      <c r="AM104" s="11"/>
      <c r="AN104" s="11"/>
      <c r="AO104" s="10"/>
      <c r="AP104" s="10"/>
      <c r="AQ104" s="10"/>
      <c r="AR104" s="11"/>
      <c r="AS104" s="11"/>
      <c r="AT104" s="11"/>
      <c r="AU104" s="10"/>
      <c r="AV104" s="10"/>
      <c r="AW104" s="10"/>
      <c r="AX104" s="11"/>
      <c r="AY104" s="11"/>
      <c r="AZ104" s="11"/>
      <c r="BA104" s="10"/>
      <c r="BB104" s="10"/>
      <c r="BC104" s="10"/>
      <c r="BD104" s="11"/>
      <c r="BE104" s="11"/>
      <c r="BF104" s="11"/>
      <c r="BG104" s="10"/>
      <c r="BH104" s="10"/>
      <c r="BI104" s="10"/>
      <c r="BJ104" s="11"/>
      <c r="BK104" s="11"/>
      <c r="BL104" s="11"/>
      <c r="BM104" s="10"/>
      <c r="BN104" s="10"/>
      <c r="BO104" s="10"/>
      <c r="BP104" s="11"/>
      <c r="BQ104" s="11"/>
      <c r="BR104" s="11"/>
    </row>
    <row r="105" spans="1:70" ht="26.25" hidden="1">
      <c r="A105" s="43" t="s">
        <v>269</v>
      </c>
      <c r="B105" s="40"/>
      <c r="C105" s="38"/>
      <c r="D105" s="39"/>
      <c r="E105" s="40"/>
      <c r="F105" s="40"/>
      <c r="G105" s="40"/>
      <c r="H105" s="40"/>
      <c r="I105" s="40"/>
      <c r="J105" s="41">
        <f t="shared" si="2"/>
        <v>0</v>
      </c>
      <c r="K105" s="10"/>
      <c r="L105" s="10"/>
      <c r="M105" s="10"/>
      <c r="N105" s="11"/>
      <c r="O105" s="11"/>
      <c r="P105" s="11"/>
      <c r="Q105" s="10"/>
      <c r="R105" s="10"/>
      <c r="S105" s="10"/>
      <c r="T105" s="11"/>
      <c r="U105" s="11"/>
      <c r="V105" s="11"/>
      <c r="W105" s="10"/>
      <c r="X105" s="10"/>
      <c r="Y105" s="10"/>
      <c r="Z105" s="11"/>
      <c r="AA105" s="11"/>
      <c r="AB105" s="11"/>
      <c r="AC105" s="10"/>
      <c r="AD105" s="10"/>
      <c r="AE105" s="10"/>
      <c r="AF105" s="11"/>
      <c r="AG105" s="11"/>
      <c r="AH105" s="11"/>
      <c r="AI105" s="10"/>
      <c r="AJ105" s="10"/>
      <c r="AK105" s="10"/>
      <c r="AL105" s="11"/>
      <c r="AM105" s="11"/>
      <c r="AN105" s="11"/>
      <c r="AO105" s="10"/>
      <c r="AP105" s="10"/>
      <c r="AQ105" s="10"/>
      <c r="AR105" s="11"/>
      <c r="AS105" s="11"/>
      <c r="AT105" s="11"/>
      <c r="AU105" s="10"/>
      <c r="AV105" s="10"/>
      <c r="AW105" s="10"/>
      <c r="AX105" s="11"/>
      <c r="AY105" s="11"/>
      <c r="AZ105" s="11"/>
      <c r="BA105" s="10"/>
      <c r="BB105" s="10"/>
      <c r="BC105" s="10"/>
      <c r="BD105" s="11"/>
      <c r="BE105" s="11"/>
      <c r="BF105" s="11"/>
      <c r="BG105" s="10"/>
      <c r="BH105" s="10"/>
      <c r="BI105" s="10"/>
      <c r="BJ105" s="11"/>
      <c r="BK105" s="11"/>
      <c r="BL105" s="11"/>
      <c r="BM105" s="10"/>
      <c r="BN105" s="10"/>
      <c r="BO105" s="10"/>
      <c r="BP105" s="11"/>
      <c r="BQ105" s="11"/>
      <c r="BR105" s="11"/>
    </row>
    <row r="106" spans="1:70" ht="26.25" hidden="1">
      <c r="A106" s="43" t="s">
        <v>270</v>
      </c>
      <c r="B106" s="40"/>
      <c r="C106" s="38"/>
      <c r="D106" s="39"/>
      <c r="E106" s="40"/>
      <c r="F106" s="40"/>
      <c r="G106" s="40"/>
      <c r="H106" s="40"/>
      <c r="I106" s="40"/>
      <c r="J106" s="41">
        <f t="shared" si="2"/>
        <v>0</v>
      </c>
      <c r="K106" s="10"/>
      <c r="L106" s="10"/>
      <c r="M106" s="10"/>
      <c r="N106" s="11"/>
      <c r="O106" s="11"/>
      <c r="P106" s="11"/>
      <c r="Q106" s="10"/>
      <c r="R106" s="10"/>
      <c r="S106" s="10"/>
      <c r="T106" s="11"/>
      <c r="U106" s="11"/>
      <c r="V106" s="11"/>
      <c r="W106" s="10"/>
      <c r="X106" s="10"/>
      <c r="Y106" s="10"/>
      <c r="Z106" s="11"/>
      <c r="AA106" s="11"/>
      <c r="AB106" s="11"/>
      <c r="AC106" s="10"/>
      <c r="AD106" s="10"/>
      <c r="AE106" s="10"/>
      <c r="AF106" s="11"/>
      <c r="AG106" s="11"/>
      <c r="AH106" s="11"/>
      <c r="AI106" s="10"/>
      <c r="AJ106" s="10"/>
      <c r="AK106" s="10"/>
      <c r="AL106" s="11"/>
      <c r="AM106" s="11"/>
      <c r="AN106" s="11"/>
      <c r="AO106" s="10"/>
      <c r="AP106" s="10"/>
      <c r="AQ106" s="10"/>
      <c r="AR106" s="11"/>
      <c r="AS106" s="11"/>
      <c r="AT106" s="11"/>
      <c r="AU106" s="10"/>
      <c r="AV106" s="10"/>
      <c r="AW106" s="10"/>
      <c r="AX106" s="11"/>
      <c r="AY106" s="11"/>
      <c r="AZ106" s="11"/>
      <c r="BA106" s="10"/>
      <c r="BB106" s="10"/>
      <c r="BC106" s="10"/>
      <c r="BD106" s="11"/>
      <c r="BE106" s="11"/>
      <c r="BF106" s="11"/>
      <c r="BG106" s="10"/>
      <c r="BH106" s="10"/>
      <c r="BI106" s="10"/>
      <c r="BJ106" s="11"/>
      <c r="BK106" s="11"/>
      <c r="BL106" s="11"/>
      <c r="BM106" s="10"/>
      <c r="BN106" s="10"/>
      <c r="BO106" s="10"/>
      <c r="BP106" s="11"/>
      <c r="BQ106" s="11"/>
      <c r="BR106" s="11"/>
    </row>
    <row r="107" spans="1:70" ht="26.25" hidden="1">
      <c r="A107" s="43" t="s">
        <v>271</v>
      </c>
      <c r="B107" s="40"/>
      <c r="C107" s="38"/>
      <c r="D107" s="39"/>
      <c r="E107" s="40"/>
      <c r="F107" s="40"/>
      <c r="G107" s="40"/>
      <c r="H107" s="40"/>
      <c r="I107" s="40"/>
      <c r="J107" s="41">
        <f t="shared" si="2"/>
        <v>0</v>
      </c>
      <c r="K107" s="10"/>
      <c r="L107" s="10"/>
      <c r="M107" s="10"/>
      <c r="N107" s="11"/>
      <c r="O107" s="11"/>
      <c r="P107" s="11"/>
      <c r="Q107" s="10"/>
      <c r="R107" s="10"/>
      <c r="S107" s="10"/>
      <c r="T107" s="11"/>
      <c r="U107" s="11"/>
      <c r="V107" s="11"/>
      <c r="W107" s="10"/>
      <c r="X107" s="10"/>
      <c r="Y107" s="10"/>
      <c r="Z107" s="11"/>
      <c r="AA107" s="11"/>
      <c r="AB107" s="11"/>
      <c r="AC107" s="10"/>
      <c r="AD107" s="10"/>
      <c r="AE107" s="10"/>
      <c r="AF107" s="11"/>
      <c r="AG107" s="11"/>
      <c r="AH107" s="11"/>
      <c r="AI107" s="10"/>
      <c r="AJ107" s="10"/>
      <c r="AK107" s="10"/>
      <c r="AL107" s="11"/>
      <c r="AM107" s="11"/>
      <c r="AN107" s="11"/>
      <c r="AO107" s="10"/>
      <c r="AP107" s="10"/>
      <c r="AQ107" s="10"/>
      <c r="AR107" s="11"/>
      <c r="AS107" s="11"/>
      <c r="AT107" s="11"/>
      <c r="AU107" s="10"/>
      <c r="AV107" s="10"/>
      <c r="AW107" s="10"/>
      <c r="AX107" s="11"/>
      <c r="AY107" s="11"/>
      <c r="AZ107" s="11"/>
      <c r="BA107" s="10"/>
      <c r="BB107" s="10"/>
      <c r="BC107" s="10"/>
      <c r="BD107" s="11"/>
      <c r="BE107" s="11"/>
      <c r="BF107" s="11"/>
      <c r="BG107" s="10"/>
      <c r="BH107" s="10"/>
      <c r="BI107" s="10"/>
      <c r="BJ107" s="11"/>
      <c r="BK107" s="11"/>
      <c r="BL107" s="11"/>
      <c r="BM107" s="10"/>
      <c r="BN107" s="10"/>
      <c r="BO107" s="10"/>
      <c r="BP107" s="11"/>
      <c r="BQ107" s="11"/>
      <c r="BR107" s="11"/>
    </row>
    <row r="108" spans="1:70" ht="26.25" hidden="1">
      <c r="A108" s="43" t="s">
        <v>272</v>
      </c>
      <c r="B108" s="40"/>
      <c r="C108" s="38"/>
      <c r="D108" s="39"/>
      <c r="E108" s="40"/>
      <c r="F108" s="40"/>
      <c r="G108" s="40"/>
      <c r="H108" s="40"/>
      <c r="I108" s="40"/>
      <c r="J108" s="41">
        <f t="shared" si="2"/>
        <v>0</v>
      </c>
      <c r="K108" s="10"/>
      <c r="L108" s="10"/>
      <c r="M108" s="10"/>
      <c r="N108" s="11"/>
      <c r="O108" s="11"/>
      <c r="P108" s="11"/>
      <c r="Q108" s="10"/>
      <c r="R108" s="10"/>
      <c r="S108" s="10"/>
      <c r="T108" s="11"/>
      <c r="U108" s="11"/>
      <c r="V108" s="11"/>
      <c r="W108" s="10"/>
      <c r="X108" s="10"/>
      <c r="Y108" s="10"/>
      <c r="Z108" s="11"/>
      <c r="AA108" s="11"/>
      <c r="AB108" s="11"/>
      <c r="AC108" s="10"/>
      <c r="AD108" s="10"/>
      <c r="AE108" s="10"/>
      <c r="AF108" s="11"/>
      <c r="AG108" s="11"/>
      <c r="AH108" s="11"/>
      <c r="AI108" s="10"/>
      <c r="AJ108" s="10"/>
      <c r="AK108" s="10"/>
      <c r="AL108" s="11"/>
      <c r="AM108" s="11"/>
      <c r="AN108" s="11"/>
      <c r="AO108" s="10"/>
      <c r="AP108" s="10"/>
      <c r="AQ108" s="10"/>
      <c r="AR108" s="11"/>
      <c r="AS108" s="11"/>
      <c r="AT108" s="11"/>
      <c r="AU108" s="10"/>
      <c r="AV108" s="10"/>
      <c r="AW108" s="10"/>
      <c r="AX108" s="11"/>
      <c r="AY108" s="11"/>
      <c r="AZ108" s="11"/>
      <c r="BA108" s="10"/>
      <c r="BB108" s="10"/>
      <c r="BC108" s="10"/>
      <c r="BD108" s="11"/>
      <c r="BE108" s="11"/>
      <c r="BF108" s="11"/>
      <c r="BG108" s="10"/>
      <c r="BH108" s="10"/>
      <c r="BI108" s="10"/>
      <c r="BJ108" s="11"/>
      <c r="BK108" s="11"/>
      <c r="BL108" s="11"/>
      <c r="BM108" s="10"/>
      <c r="BN108" s="10"/>
      <c r="BO108" s="10"/>
      <c r="BP108" s="11"/>
      <c r="BQ108" s="11"/>
      <c r="BR108" s="11"/>
    </row>
    <row r="109" spans="1:70" ht="26.25" hidden="1">
      <c r="A109" s="43" t="s">
        <v>273</v>
      </c>
      <c r="B109" s="40"/>
      <c r="C109" s="38"/>
      <c r="D109" s="39"/>
      <c r="E109" s="40"/>
      <c r="F109" s="40"/>
      <c r="G109" s="40"/>
      <c r="H109" s="40"/>
      <c r="I109" s="40"/>
      <c r="J109" s="41">
        <f t="shared" si="2"/>
        <v>0</v>
      </c>
      <c r="K109" s="10"/>
      <c r="L109" s="10"/>
      <c r="M109" s="10"/>
      <c r="N109" s="11"/>
      <c r="O109" s="11"/>
      <c r="P109" s="11"/>
      <c r="Q109" s="10"/>
      <c r="R109" s="10"/>
      <c r="S109" s="10"/>
      <c r="T109" s="11"/>
      <c r="U109" s="11"/>
      <c r="V109" s="11"/>
      <c r="W109" s="10"/>
      <c r="X109" s="10"/>
      <c r="Y109" s="10"/>
      <c r="Z109" s="11"/>
      <c r="AA109" s="11"/>
      <c r="AB109" s="11"/>
      <c r="AC109" s="10"/>
      <c r="AD109" s="10"/>
      <c r="AE109" s="10"/>
      <c r="AF109" s="11"/>
      <c r="AG109" s="11"/>
      <c r="AH109" s="11"/>
      <c r="AI109" s="10"/>
      <c r="AJ109" s="10"/>
      <c r="AK109" s="10"/>
      <c r="AL109" s="11"/>
      <c r="AM109" s="11"/>
      <c r="AN109" s="11"/>
      <c r="AO109" s="10"/>
      <c r="AP109" s="10"/>
      <c r="AQ109" s="10"/>
      <c r="AR109" s="11"/>
      <c r="AS109" s="11"/>
      <c r="AT109" s="11"/>
      <c r="AU109" s="10"/>
      <c r="AV109" s="10"/>
      <c r="AW109" s="10"/>
      <c r="AX109" s="11"/>
      <c r="AY109" s="11"/>
      <c r="AZ109" s="11"/>
      <c r="BA109" s="10"/>
      <c r="BB109" s="10"/>
      <c r="BC109" s="10"/>
      <c r="BD109" s="11"/>
      <c r="BE109" s="11"/>
      <c r="BF109" s="11"/>
      <c r="BG109" s="10"/>
      <c r="BH109" s="10"/>
      <c r="BI109" s="10"/>
      <c r="BJ109" s="11"/>
      <c r="BK109" s="11"/>
      <c r="BL109" s="11"/>
      <c r="BM109" s="10"/>
      <c r="BN109" s="10"/>
      <c r="BO109" s="10"/>
      <c r="BP109" s="11"/>
      <c r="BQ109" s="11"/>
      <c r="BR109" s="11"/>
    </row>
    <row r="110" spans="1:70" ht="26.25" hidden="1">
      <c r="A110" s="43" t="s">
        <v>274</v>
      </c>
      <c r="B110" s="40"/>
      <c r="C110" s="38"/>
      <c r="D110" s="39"/>
      <c r="E110" s="40"/>
      <c r="F110" s="40"/>
      <c r="G110" s="40"/>
      <c r="H110" s="40"/>
      <c r="I110" s="40"/>
      <c r="J110" s="41">
        <f t="shared" si="2"/>
        <v>0</v>
      </c>
      <c r="K110" s="10"/>
      <c r="L110" s="10"/>
      <c r="M110" s="10"/>
      <c r="N110" s="11"/>
      <c r="O110" s="11"/>
      <c r="P110" s="11"/>
      <c r="Q110" s="10"/>
      <c r="R110" s="10"/>
      <c r="S110" s="10"/>
      <c r="T110" s="11"/>
      <c r="U110" s="11"/>
      <c r="V110" s="11"/>
      <c r="W110" s="10"/>
      <c r="X110" s="10"/>
      <c r="Y110" s="10"/>
      <c r="Z110" s="11"/>
      <c r="AA110" s="11"/>
      <c r="AB110" s="11"/>
      <c r="AC110" s="10"/>
      <c r="AD110" s="10"/>
      <c r="AE110" s="10"/>
      <c r="AF110" s="11"/>
      <c r="AG110" s="11"/>
      <c r="AH110" s="11"/>
      <c r="AI110" s="10"/>
      <c r="AJ110" s="10"/>
      <c r="AK110" s="10"/>
      <c r="AL110" s="11"/>
      <c r="AM110" s="11"/>
      <c r="AN110" s="11"/>
      <c r="AO110" s="10"/>
      <c r="AP110" s="10"/>
      <c r="AQ110" s="10"/>
      <c r="AR110" s="11"/>
      <c r="AS110" s="11"/>
      <c r="AT110" s="11"/>
      <c r="AU110" s="10"/>
      <c r="AV110" s="10"/>
      <c r="AW110" s="10"/>
      <c r="AX110" s="11"/>
      <c r="AY110" s="11"/>
      <c r="AZ110" s="11"/>
      <c r="BA110" s="10"/>
      <c r="BB110" s="10"/>
      <c r="BC110" s="10"/>
      <c r="BD110" s="11"/>
      <c r="BE110" s="11"/>
      <c r="BF110" s="11"/>
      <c r="BG110" s="10"/>
      <c r="BH110" s="10"/>
      <c r="BI110" s="10"/>
      <c r="BJ110" s="11"/>
      <c r="BK110" s="11"/>
      <c r="BL110" s="11"/>
      <c r="BM110" s="10"/>
      <c r="BN110" s="10"/>
      <c r="BO110" s="10"/>
      <c r="BP110" s="11"/>
      <c r="BQ110" s="11"/>
      <c r="BR110" s="11"/>
    </row>
    <row r="111" spans="1:70" ht="26.25" hidden="1">
      <c r="A111" s="43" t="s">
        <v>275</v>
      </c>
      <c r="B111" s="40"/>
      <c r="C111" s="38"/>
      <c r="D111" s="39"/>
      <c r="E111" s="40"/>
      <c r="F111" s="40"/>
      <c r="G111" s="40"/>
      <c r="H111" s="40"/>
      <c r="I111" s="40"/>
      <c r="J111" s="41">
        <f t="shared" si="2"/>
        <v>0</v>
      </c>
      <c r="K111" s="10"/>
      <c r="L111" s="10"/>
      <c r="M111" s="10"/>
      <c r="N111" s="11"/>
      <c r="O111" s="11"/>
      <c r="P111" s="11"/>
      <c r="Q111" s="10"/>
      <c r="R111" s="10"/>
      <c r="S111" s="10"/>
      <c r="T111" s="11"/>
      <c r="U111" s="11"/>
      <c r="V111" s="11"/>
      <c r="W111" s="10"/>
      <c r="X111" s="10"/>
      <c r="Y111" s="10"/>
      <c r="Z111" s="11"/>
      <c r="AA111" s="11"/>
      <c r="AB111" s="11"/>
      <c r="AC111" s="10"/>
      <c r="AD111" s="10"/>
      <c r="AE111" s="10"/>
      <c r="AF111" s="11"/>
      <c r="AG111" s="11"/>
      <c r="AH111" s="11"/>
      <c r="AI111" s="10"/>
      <c r="AJ111" s="10"/>
      <c r="AK111" s="10"/>
      <c r="AL111" s="11"/>
      <c r="AM111" s="11"/>
      <c r="AN111" s="11"/>
      <c r="AO111" s="10"/>
      <c r="AP111" s="10"/>
      <c r="AQ111" s="10"/>
      <c r="AR111" s="11"/>
      <c r="AS111" s="11"/>
      <c r="AT111" s="11"/>
      <c r="AU111" s="10"/>
      <c r="AV111" s="10"/>
      <c r="AW111" s="10"/>
      <c r="AX111" s="11"/>
      <c r="AY111" s="11"/>
      <c r="AZ111" s="11"/>
      <c r="BA111" s="10"/>
      <c r="BB111" s="10"/>
      <c r="BC111" s="10"/>
      <c r="BD111" s="11"/>
      <c r="BE111" s="11"/>
      <c r="BF111" s="11"/>
      <c r="BG111" s="10"/>
      <c r="BH111" s="10"/>
      <c r="BI111" s="10"/>
      <c r="BJ111" s="11"/>
      <c r="BK111" s="11"/>
      <c r="BL111" s="11"/>
      <c r="BM111" s="10"/>
      <c r="BN111" s="10"/>
      <c r="BO111" s="10"/>
      <c r="BP111" s="11"/>
      <c r="BQ111" s="11"/>
      <c r="BR111" s="11"/>
    </row>
    <row r="112" spans="1:70" ht="26.25" hidden="1">
      <c r="A112" s="43" t="s">
        <v>276</v>
      </c>
      <c r="B112" s="40"/>
      <c r="C112" s="38"/>
      <c r="D112" s="39"/>
      <c r="E112" s="40"/>
      <c r="F112" s="40"/>
      <c r="G112" s="40"/>
      <c r="H112" s="40"/>
      <c r="I112" s="40"/>
      <c r="J112" s="41">
        <f t="shared" si="2"/>
        <v>0</v>
      </c>
      <c r="K112" s="10"/>
      <c r="L112" s="10"/>
      <c r="M112" s="10"/>
      <c r="N112" s="11"/>
      <c r="O112" s="11"/>
      <c r="P112" s="11"/>
      <c r="Q112" s="10"/>
      <c r="R112" s="10"/>
      <c r="S112" s="10"/>
      <c r="T112" s="11"/>
      <c r="U112" s="11"/>
      <c r="V112" s="11"/>
      <c r="W112" s="10"/>
      <c r="X112" s="10"/>
      <c r="Y112" s="10"/>
      <c r="Z112" s="11"/>
      <c r="AA112" s="11"/>
      <c r="AB112" s="11"/>
      <c r="AC112" s="10"/>
      <c r="AD112" s="10"/>
      <c r="AE112" s="10"/>
      <c r="AF112" s="11"/>
      <c r="AG112" s="11"/>
      <c r="AH112" s="11"/>
      <c r="AI112" s="10"/>
      <c r="AJ112" s="10"/>
      <c r="AK112" s="10"/>
      <c r="AL112" s="11"/>
      <c r="AM112" s="11"/>
      <c r="AN112" s="11"/>
      <c r="AO112" s="10"/>
      <c r="AP112" s="10"/>
      <c r="AQ112" s="10"/>
      <c r="AR112" s="11"/>
      <c r="AS112" s="11"/>
      <c r="AT112" s="11"/>
      <c r="AU112" s="10"/>
      <c r="AV112" s="10"/>
      <c r="AW112" s="10"/>
      <c r="AX112" s="11"/>
      <c r="AY112" s="11"/>
      <c r="AZ112" s="11"/>
      <c r="BA112" s="10"/>
      <c r="BB112" s="10"/>
      <c r="BC112" s="10"/>
      <c r="BD112" s="11"/>
      <c r="BE112" s="11"/>
      <c r="BF112" s="11"/>
      <c r="BG112" s="10"/>
      <c r="BH112" s="10"/>
      <c r="BI112" s="10"/>
      <c r="BJ112" s="11"/>
      <c r="BK112" s="11"/>
      <c r="BL112" s="11"/>
      <c r="BM112" s="10"/>
      <c r="BN112" s="10"/>
      <c r="BO112" s="10"/>
      <c r="BP112" s="11"/>
      <c r="BQ112" s="11"/>
      <c r="BR112" s="11"/>
    </row>
    <row r="113" spans="1:70" ht="26.25" hidden="1">
      <c r="A113" s="43" t="s">
        <v>277</v>
      </c>
      <c r="B113" s="40"/>
      <c r="C113" s="38"/>
      <c r="D113" s="39"/>
      <c r="E113" s="40"/>
      <c r="F113" s="40"/>
      <c r="G113" s="40"/>
      <c r="H113" s="40"/>
      <c r="I113" s="40"/>
      <c r="J113" s="41">
        <f t="shared" si="2"/>
        <v>0</v>
      </c>
      <c r="K113" s="10"/>
      <c r="L113" s="10"/>
      <c r="M113" s="10"/>
      <c r="N113" s="11"/>
      <c r="O113" s="11"/>
      <c r="P113" s="11"/>
      <c r="Q113" s="10"/>
      <c r="R113" s="10"/>
      <c r="S113" s="10"/>
      <c r="T113" s="11"/>
      <c r="U113" s="11"/>
      <c r="V113" s="11"/>
      <c r="W113" s="10"/>
      <c r="X113" s="10"/>
      <c r="Y113" s="10"/>
      <c r="Z113" s="11"/>
      <c r="AA113" s="11"/>
      <c r="AB113" s="11"/>
      <c r="AC113" s="10"/>
      <c r="AD113" s="10"/>
      <c r="AE113" s="10"/>
      <c r="AF113" s="11"/>
      <c r="AG113" s="11"/>
      <c r="AH113" s="11"/>
      <c r="AI113" s="10"/>
      <c r="AJ113" s="10"/>
      <c r="AK113" s="10"/>
      <c r="AL113" s="11"/>
      <c r="AM113" s="11"/>
      <c r="AN113" s="11"/>
      <c r="AO113" s="10"/>
      <c r="AP113" s="10"/>
      <c r="AQ113" s="10"/>
      <c r="AR113" s="11"/>
      <c r="AS113" s="11"/>
      <c r="AT113" s="11"/>
      <c r="AU113" s="10"/>
      <c r="AV113" s="10"/>
      <c r="AW113" s="10"/>
      <c r="AX113" s="11"/>
      <c r="AY113" s="11"/>
      <c r="AZ113" s="11"/>
      <c r="BA113" s="10"/>
      <c r="BB113" s="10"/>
      <c r="BC113" s="10"/>
      <c r="BD113" s="11"/>
      <c r="BE113" s="11"/>
      <c r="BF113" s="11"/>
      <c r="BG113" s="10"/>
      <c r="BH113" s="10"/>
      <c r="BI113" s="10"/>
      <c r="BJ113" s="11"/>
      <c r="BK113" s="11"/>
      <c r="BL113" s="11"/>
      <c r="BM113" s="10"/>
      <c r="BN113" s="10"/>
      <c r="BO113" s="10"/>
      <c r="BP113" s="11"/>
      <c r="BQ113" s="11"/>
      <c r="BR113" s="11"/>
    </row>
    <row r="114" spans="1:70" ht="26.25" hidden="1">
      <c r="A114" s="43" t="s">
        <v>278</v>
      </c>
      <c r="B114" s="40"/>
      <c r="C114" s="38"/>
      <c r="D114" s="39"/>
      <c r="E114" s="40"/>
      <c r="F114" s="40"/>
      <c r="G114" s="40"/>
      <c r="H114" s="40"/>
      <c r="I114" s="40"/>
      <c r="J114" s="41">
        <f t="shared" si="2"/>
        <v>0</v>
      </c>
      <c r="K114" s="10"/>
      <c r="L114" s="10"/>
      <c r="M114" s="10"/>
      <c r="N114" s="11"/>
      <c r="O114" s="11"/>
      <c r="P114" s="11"/>
      <c r="Q114" s="10"/>
      <c r="R114" s="10"/>
      <c r="S114" s="10"/>
      <c r="T114" s="11"/>
      <c r="U114" s="11"/>
      <c r="V114" s="11"/>
      <c r="W114" s="10"/>
      <c r="X114" s="10"/>
      <c r="Y114" s="10"/>
      <c r="Z114" s="11"/>
      <c r="AA114" s="11"/>
      <c r="AB114" s="11"/>
      <c r="AC114" s="10"/>
      <c r="AD114" s="10"/>
      <c r="AE114" s="10"/>
      <c r="AF114" s="11"/>
      <c r="AG114" s="11"/>
      <c r="AH114" s="11"/>
      <c r="AI114" s="10"/>
      <c r="AJ114" s="10"/>
      <c r="AK114" s="10"/>
      <c r="AL114" s="11"/>
      <c r="AM114" s="11"/>
      <c r="AN114" s="11"/>
      <c r="AO114" s="10"/>
      <c r="AP114" s="10"/>
      <c r="AQ114" s="10"/>
      <c r="AR114" s="11"/>
      <c r="AS114" s="11"/>
      <c r="AT114" s="11"/>
      <c r="AU114" s="10"/>
      <c r="AV114" s="10"/>
      <c r="AW114" s="10"/>
      <c r="AX114" s="11"/>
      <c r="AY114" s="11"/>
      <c r="AZ114" s="11"/>
      <c r="BA114" s="10"/>
      <c r="BB114" s="10"/>
      <c r="BC114" s="10"/>
      <c r="BD114" s="11"/>
      <c r="BE114" s="11"/>
      <c r="BF114" s="11"/>
      <c r="BG114" s="10"/>
      <c r="BH114" s="10"/>
      <c r="BI114" s="10"/>
      <c r="BJ114" s="11"/>
      <c r="BK114" s="11"/>
      <c r="BL114" s="11"/>
      <c r="BM114" s="10"/>
      <c r="BN114" s="10"/>
      <c r="BO114" s="10"/>
      <c r="BP114" s="11"/>
      <c r="BQ114" s="11"/>
      <c r="BR114" s="11"/>
    </row>
    <row r="115" spans="1:70" ht="26.25" hidden="1">
      <c r="A115" s="43" t="s">
        <v>279</v>
      </c>
      <c r="B115" s="40"/>
      <c r="C115" s="38"/>
      <c r="D115" s="39"/>
      <c r="E115" s="40"/>
      <c r="F115" s="40"/>
      <c r="G115" s="40"/>
      <c r="H115" s="40"/>
      <c r="I115" s="40"/>
      <c r="J115" s="41">
        <f t="shared" si="2"/>
        <v>0</v>
      </c>
      <c r="K115" s="10"/>
      <c r="L115" s="10"/>
      <c r="M115" s="10"/>
      <c r="N115" s="11"/>
      <c r="O115" s="11"/>
      <c r="P115" s="11"/>
      <c r="Q115" s="10"/>
      <c r="R115" s="10"/>
      <c r="S115" s="10"/>
      <c r="T115" s="11"/>
      <c r="U115" s="11"/>
      <c r="V115" s="11"/>
      <c r="W115" s="10"/>
      <c r="X115" s="10"/>
      <c r="Y115" s="10"/>
      <c r="Z115" s="11"/>
      <c r="AA115" s="11"/>
      <c r="AB115" s="11"/>
      <c r="AC115" s="10"/>
      <c r="AD115" s="10"/>
      <c r="AE115" s="10"/>
      <c r="AF115" s="11"/>
      <c r="AG115" s="11"/>
      <c r="AH115" s="11"/>
      <c r="AI115" s="10"/>
      <c r="AJ115" s="10"/>
      <c r="AK115" s="10"/>
      <c r="AL115" s="11"/>
      <c r="AM115" s="11"/>
      <c r="AN115" s="11"/>
      <c r="AO115" s="10"/>
      <c r="AP115" s="10"/>
      <c r="AQ115" s="10"/>
      <c r="AR115" s="11"/>
      <c r="AS115" s="11"/>
      <c r="AT115" s="11"/>
      <c r="AU115" s="10"/>
      <c r="AV115" s="10"/>
      <c r="AW115" s="10"/>
      <c r="AX115" s="11"/>
      <c r="AY115" s="11"/>
      <c r="AZ115" s="11"/>
      <c r="BA115" s="10"/>
      <c r="BB115" s="10"/>
      <c r="BC115" s="10"/>
      <c r="BD115" s="11"/>
      <c r="BE115" s="11"/>
      <c r="BF115" s="11"/>
      <c r="BG115" s="10"/>
      <c r="BH115" s="10"/>
      <c r="BI115" s="10"/>
      <c r="BJ115" s="11"/>
      <c r="BK115" s="11"/>
      <c r="BL115" s="11"/>
      <c r="BM115" s="10"/>
      <c r="BN115" s="10"/>
      <c r="BO115" s="10"/>
      <c r="BP115" s="11"/>
      <c r="BQ115" s="11"/>
      <c r="BR115" s="11"/>
    </row>
    <row r="116" spans="1:70" ht="26.25" hidden="1">
      <c r="A116" s="43" t="s">
        <v>280</v>
      </c>
      <c r="B116" s="40"/>
      <c r="C116" s="38"/>
      <c r="D116" s="39"/>
      <c r="E116" s="40"/>
      <c r="F116" s="40"/>
      <c r="G116" s="40"/>
      <c r="H116" s="40"/>
      <c r="I116" s="40"/>
      <c r="J116" s="41">
        <f t="shared" si="2"/>
        <v>0</v>
      </c>
      <c r="K116" s="10"/>
      <c r="L116" s="10"/>
      <c r="M116" s="10"/>
      <c r="N116" s="11"/>
      <c r="O116" s="11"/>
      <c r="P116" s="11"/>
      <c r="Q116" s="10"/>
      <c r="R116" s="10"/>
      <c r="S116" s="10"/>
      <c r="T116" s="11"/>
      <c r="U116" s="11"/>
      <c r="V116" s="11"/>
      <c r="W116" s="10"/>
      <c r="X116" s="10"/>
      <c r="Y116" s="10"/>
      <c r="Z116" s="11"/>
      <c r="AA116" s="11"/>
      <c r="AB116" s="11"/>
      <c r="AC116" s="10"/>
      <c r="AD116" s="10"/>
      <c r="AE116" s="10"/>
      <c r="AF116" s="11"/>
      <c r="AG116" s="11"/>
      <c r="AH116" s="11"/>
      <c r="AI116" s="10"/>
      <c r="AJ116" s="10"/>
      <c r="AK116" s="10"/>
      <c r="AL116" s="11"/>
      <c r="AM116" s="11"/>
      <c r="AN116" s="11"/>
      <c r="AO116" s="10"/>
      <c r="AP116" s="10"/>
      <c r="AQ116" s="10"/>
      <c r="AR116" s="11"/>
      <c r="AS116" s="11"/>
      <c r="AT116" s="11"/>
      <c r="AU116" s="10"/>
      <c r="AV116" s="10"/>
      <c r="AW116" s="10"/>
      <c r="AX116" s="11"/>
      <c r="AY116" s="11"/>
      <c r="AZ116" s="11"/>
      <c r="BA116" s="10"/>
      <c r="BB116" s="10"/>
      <c r="BC116" s="10"/>
      <c r="BD116" s="11"/>
      <c r="BE116" s="11"/>
      <c r="BF116" s="11"/>
      <c r="BG116" s="10"/>
      <c r="BH116" s="10"/>
      <c r="BI116" s="10"/>
      <c r="BJ116" s="11"/>
      <c r="BK116" s="11"/>
      <c r="BL116" s="11"/>
      <c r="BM116" s="10"/>
      <c r="BN116" s="10"/>
      <c r="BO116" s="10"/>
      <c r="BP116" s="11"/>
      <c r="BQ116" s="11"/>
      <c r="BR116" s="11"/>
    </row>
    <row r="117" spans="1:70" ht="26.25" hidden="1">
      <c r="A117" s="43" t="s">
        <v>281</v>
      </c>
      <c r="B117" s="40"/>
      <c r="C117" s="38"/>
      <c r="D117" s="39"/>
      <c r="E117" s="40"/>
      <c r="F117" s="40"/>
      <c r="G117" s="40"/>
      <c r="H117" s="40"/>
      <c r="I117" s="40"/>
      <c r="J117" s="41">
        <f t="shared" si="2"/>
        <v>0</v>
      </c>
      <c r="K117" s="10"/>
      <c r="L117" s="10"/>
      <c r="M117" s="10"/>
      <c r="N117" s="11"/>
      <c r="O117" s="11"/>
      <c r="P117" s="11"/>
      <c r="Q117" s="10"/>
      <c r="R117" s="10"/>
      <c r="S117" s="10"/>
      <c r="T117" s="11"/>
      <c r="U117" s="11"/>
      <c r="V117" s="11"/>
      <c r="W117" s="10"/>
      <c r="X117" s="10"/>
      <c r="Y117" s="10"/>
      <c r="Z117" s="11"/>
      <c r="AA117" s="11"/>
      <c r="AB117" s="11"/>
      <c r="AC117" s="10"/>
      <c r="AD117" s="10"/>
      <c r="AE117" s="10"/>
      <c r="AF117" s="11"/>
      <c r="AG117" s="11"/>
      <c r="AH117" s="11"/>
      <c r="AI117" s="10"/>
      <c r="AJ117" s="10"/>
      <c r="AK117" s="10"/>
      <c r="AL117" s="11"/>
      <c r="AM117" s="11"/>
      <c r="AN117" s="11"/>
      <c r="AO117" s="10"/>
      <c r="AP117" s="10"/>
      <c r="AQ117" s="10"/>
      <c r="AR117" s="11"/>
      <c r="AS117" s="11"/>
      <c r="AT117" s="11"/>
      <c r="AU117" s="10"/>
      <c r="AV117" s="10"/>
      <c r="AW117" s="10"/>
      <c r="AX117" s="11"/>
      <c r="AY117" s="11"/>
      <c r="AZ117" s="11"/>
      <c r="BA117" s="10"/>
      <c r="BB117" s="10"/>
      <c r="BC117" s="10"/>
      <c r="BD117" s="11"/>
      <c r="BE117" s="11"/>
      <c r="BF117" s="11"/>
      <c r="BG117" s="10"/>
      <c r="BH117" s="10"/>
      <c r="BI117" s="10"/>
      <c r="BJ117" s="11"/>
      <c r="BK117" s="11"/>
      <c r="BL117" s="11"/>
      <c r="BM117" s="10"/>
      <c r="BN117" s="10"/>
      <c r="BO117" s="10"/>
      <c r="BP117" s="11"/>
      <c r="BQ117" s="11"/>
      <c r="BR117" s="11"/>
    </row>
    <row r="118" spans="1:70" ht="26.25" hidden="1">
      <c r="A118" s="43" t="s">
        <v>282</v>
      </c>
      <c r="B118" s="40"/>
      <c r="C118" s="38"/>
      <c r="D118" s="39"/>
      <c r="E118" s="40"/>
      <c r="F118" s="40"/>
      <c r="G118" s="40"/>
      <c r="H118" s="40"/>
      <c r="I118" s="40"/>
      <c r="J118" s="41">
        <f t="shared" si="2"/>
        <v>0</v>
      </c>
      <c r="K118" s="10"/>
      <c r="L118" s="10"/>
      <c r="M118" s="10"/>
      <c r="N118" s="11"/>
      <c r="O118" s="11"/>
      <c r="P118" s="11"/>
      <c r="Q118" s="10"/>
      <c r="R118" s="10"/>
      <c r="S118" s="10"/>
      <c r="T118" s="11"/>
      <c r="U118" s="11"/>
      <c r="V118" s="11"/>
      <c r="W118" s="10"/>
      <c r="X118" s="10"/>
      <c r="Y118" s="10"/>
      <c r="Z118" s="11"/>
      <c r="AA118" s="11"/>
      <c r="AB118" s="11"/>
      <c r="AC118" s="10"/>
      <c r="AD118" s="10"/>
      <c r="AE118" s="10"/>
      <c r="AF118" s="11"/>
      <c r="AG118" s="11"/>
      <c r="AH118" s="11"/>
      <c r="AI118" s="10"/>
      <c r="AJ118" s="10"/>
      <c r="AK118" s="10"/>
      <c r="AL118" s="11"/>
      <c r="AM118" s="11"/>
      <c r="AN118" s="11"/>
      <c r="AO118" s="10"/>
      <c r="AP118" s="10"/>
      <c r="AQ118" s="10"/>
      <c r="AR118" s="11"/>
      <c r="AS118" s="11"/>
      <c r="AT118" s="11"/>
      <c r="AU118" s="10"/>
      <c r="AV118" s="10"/>
      <c r="AW118" s="10"/>
      <c r="AX118" s="11"/>
      <c r="AY118" s="11"/>
      <c r="AZ118" s="11"/>
      <c r="BA118" s="10"/>
      <c r="BB118" s="10"/>
      <c r="BC118" s="10"/>
      <c r="BD118" s="11"/>
      <c r="BE118" s="11"/>
      <c r="BF118" s="11"/>
      <c r="BG118" s="10"/>
      <c r="BH118" s="10"/>
      <c r="BI118" s="10"/>
      <c r="BJ118" s="11"/>
      <c r="BK118" s="11"/>
      <c r="BL118" s="11"/>
      <c r="BM118" s="10"/>
      <c r="BN118" s="10"/>
      <c r="BO118" s="10"/>
      <c r="BP118" s="11"/>
      <c r="BQ118" s="11"/>
      <c r="BR118" s="11"/>
    </row>
    <row r="119" spans="1:70" ht="26.25" hidden="1">
      <c r="A119" s="43" t="s">
        <v>283</v>
      </c>
      <c r="B119" s="40"/>
      <c r="C119" s="38"/>
      <c r="D119" s="39"/>
      <c r="E119" s="40"/>
      <c r="F119" s="40"/>
      <c r="G119" s="40"/>
      <c r="H119" s="40"/>
      <c r="I119" s="40"/>
      <c r="J119" s="41">
        <f t="shared" si="2"/>
        <v>0</v>
      </c>
      <c r="K119" s="10"/>
      <c r="L119" s="10"/>
      <c r="M119" s="10"/>
      <c r="N119" s="11"/>
      <c r="O119" s="11"/>
      <c r="P119" s="11"/>
      <c r="Q119" s="10"/>
      <c r="R119" s="10"/>
      <c r="S119" s="10"/>
      <c r="T119" s="11"/>
      <c r="U119" s="11"/>
      <c r="V119" s="11"/>
      <c r="W119" s="10"/>
      <c r="X119" s="10"/>
      <c r="Y119" s="10"/>
      <c r="Z119" s="11"/>
      <c r="AA119" s="11"/>
      <c r="AB119" s="11"/>
      <c r="AC119" s="10"/>
      <c r="AD119" s="10"/>
      <c r="AE119" s="10"/>
      <c r="AF119" s="11"/>
      <c r="AG119" s="11"/>
      <c r="AH119" s="11"/>
      <c r="AI119" s="10"/>
      <c r="AJ119" s="10"/>
      <c r="AK119" s="10"/>
      <c r="AL119" s="11"/>
      <c r="AM119" s="11"/>
      <c r="AN119" s="11"/>
      <c r="AO119" s="10"/>
      <c r="AP119" s="10"/>
      <c r="AQ119" s="10"/>
      <c r="AR119" s="11"/>
      <c r="AS119" s="11"/>
      <c r="AT119" s="11"/>
      <c r="AU119" s="10"/>
      <c r="AV119" s="10"/>
      <c r="AW119" s="10"/>
      <c r="AX119" s="11"/>
      <c r="AY119" s="11"/>
      <c r="AZ119" s="11"/>
      <c r="BA119" s="10"/>
      <c r="BB119" s="10"/>
      <c r="BC119" s="10"/>
      <c r="BD119" s="11"/>
      <c r="BE119" s="11"/>
      <c r="BF119" s="11"/>
      <c r="BG119" s="10"/>
      <c r="BH119" s="10"/>
      <c r="BI119" s="10"/>
      <c r="BJ119" s="11"/>
      <c r="BK119" s="11"/>
      <c r="BL119" s="11"/>
      <c r="BM119" s="10"/>
      <c r="BN119" s="10"/>
      <c r="BO119" s="10"/>
      <c r="BP119" s="11"/>
      <c r="BQ119" s="11"/>
      <c r="BR119" s="11"/>
    </row>
    <row r="120" spans="1:70" ht="26.25" hidden="1">
      <c r="A120" s="43" t="s">
        <v>284</v>
      </c>
      <c r="B120" s="40"/>
      <c r="C120" s="38"/>
      <c r="D120" s="39"/>
      <c r="E120" s="40"/>
      <c r="F120" s="40"/>
      <c r="G120" s="40"/>
      <c r="H120" s="40"/>
      <c r="I120" s="40"/>
      <c r="J120" s="41">
        <f t="shared" si="2"/>
        <v>0</v>
      </c>
      <c r="K120" s="10"/>
      <c r="L120" s="10"/>
      <c r="M120" s="10"/>
      <c r="N120" s="11"/>
      <c r="O120" s="11"/>
      <c r="P120" s="11"/>
      <c r="Q120" s="10"/>
      <c r="R120" s="10"/>
      <c r="S120" s="10"/>
      <c r="T120" s="11"/>
      <c r="U120" s="11"/>
      <c r="V120" s="11"/>
      <c r="W120" s="10"/>
      <c r="X120" s="10"/>
      <c r="Y120" s="10"/>
      <c r="Z120" s="11"/>
      <c r="AA120" s="11"/>
      <c r="AB120" s="11"/>
      <c r="AC120" s="10"/>
      <c r="AD120" s="10"/>
      <c r="AE120" s="10"/>
      <c r="AF120" s="11"/>
      <c r="AG120" s="11"/>
      <c r="AH120" s="11"/>
      <c r="AI120" s="10"/>
      <c r="AJ120" s="10"/>
      <c r="AK120" s="10"/>
      <c r="AL120" s="11"/>
      <c r="AM120" s="11"/>
      <c r="AN120" s="11"/>
      <c r="AO120" s="10"/>
      <c r="AP120" s="10"/>
      <c r="AQ120" s="10"/>
      <c r="AR120" s="11"/>
      <c r="AS120" s="11"/>
      <c r="AT120" s="11"/>
      <c r="AU120" s="10"/>
      <c r="AV120" s="10"/>
      <c r="AW120" s="10"/>
      <c r="AX120" s="11"/>
      <c r="AY120" s="11"/>
      <c r="AZ120" s="11"/>
      <c r="BA120" s="10"/>
      <c r="BB120" s="10"/>
      <c r="BC120" s="10"/>
      <c r="BD120" s="11"/>
      <c r="BE120" s="11"/>
      <c r="BF120" s="11"/>
      <c r="BG120" s="10"/>
      <c r="BH120" s="10"/>
      <c r="BI120" s="10"/>
      <c r="BJ120" s="11"/>
      <c r="BK120" s="11"/>
      <c r="BL120" s="11"/>
      <c r="BM120" s="10"/>
      <c r="BN120" s="10"/>
      <c r="BO120" s="10"/>
      <c r="BP120" s="11"/>
      <c r="BQ120" s="11"/>
      <c r="BR120" s="11"/>
    </row>
    <row r="121" spans="1:70" ht="26.25" hidden="1">
      <c r="A121" s="43" t="s">
        <v>285</v>
      </c>
      <c r="B121" s="40"/>
      <c r="C121" s="38"/>
      <c r="D121" s="39"/>
      <c r="E121" s="40"/>
      <c r="F121" s="40"/>
      <c r="G121" s="40"/>
      <c r="H121" s="40"/>
      <c r="I121" s="40"/>
      <c r="J121" s="41">
        <f t="shared" ref="J121:J128" si="3">IFERROR(SUM(B121:I121),"")</f>
        <v>0</v>
      </c>
      <c r="K121" s="10"/>
      <c r="L121" s="10"/>
      <c r="M121" s="10"/>
      <c r="N121" s="11"/>
      <c r="O121" s="11"/>
      <c r="P121" s="11"/>
      <c r="Q121" s="10"/>
      <c r="R121" s="10"/>
      <c r="S121" s="10"/>
      <c r="T121" s="11"/>
      <c r="U121" s="11"/>
      <c r="V121" s="11"/>
      <c r="W121" s="10"/>
      <c r="X121" s="10"/>
      <c r="Y121" s="10"/>
      <c r="Z121" s="11"/>
      <c r="AA121" s="11"/>
      <c r="AB121" s="11"/>
      <c r="AC121" s="10"/>
      <c r="AD121" s="10"/>
      <c r="AE121" s="10"/>
      <c r="AF121" s="11"/>
      <c r="AG121" s="11"/>
      <c r="AH121" s="11"/>
      <c r="AI121" s="10"/>
      <c r="AJ121" s="10"/>
      <c r="AK121" s="10"/>
      <c r="AL121" s="11"/>
      <c r="AM121" s="11"/>
      <c r="AN121" s="11"/>
      <c r="AO121" s="10"/>
      <c r="AP121" s="10"/>
      <c r="AQ121" s="10"/>
      <c r="AR121" s="11"/>
      <c r="AS121" s="11"/>
      <c r="AT121" s="11"/>
      <c r="AU121" s="10"/>
      <c r="AV121" s="10"/>
      <c r="AW121" s="10"/>
      <c r="AX121" s="11"/>
      <c r="AY121" s="11"/>
      <c r="AZ121" s="11"/>
      <c r="BA121" s="10"/>
      <c r="BB121" s="10"/>
      <c r="BC121" s="10"/>
      <c r="BD121" s="11"/>
      <c r="BE121" s="11"/>
      <c r="BF121" s="11"/>
      <c r="BG121" s="10"/>
      <c r="BH121" s="10"/>
      <c r="BI121" s="10"/>
      <c r="BJ121" s="11"/>
      <c r="BK121" s="11"/>
      <c r="BL121" s="11"/>
      <c r="BM121" s="10"/>
      <c r="BN121" s="10"/>
      <c r="BO121" s="10"/>
      <c r="BP121" s="11"/>
      <c r="BQ121" s="11"/>
      <c r="BR121" s="11"/>
    </row>
    <row r="122" spans="1:70" ht="26.25" hidden="1">
      <c r="A122" s="43" t="s">
        <v>286</v>
      </c>
      <c r="B122" s="40"/>
      <c r="C122" s="38"/>
      <c r="D122" s="39"/>
      <c r="E122" s="40"/>
      <c r="F122" s="40"/>
      <c r="G122" s="40"/>
      <c r="H122" s="40"/>
      <c r="I122" s="40"/>
      <c r="J122" s="41">
        <f t="shared" si="3"/>
        <v>0</v>
      </c>
      <c r="K122" s="10"/>
      <c r="L122" s="10"/>
      <c r="M122" s="10"/>
      <c r="N122" s="11"/>
      <c r="O122" s="11"/>
      <c r="P122" s="11"/>
      <c r="Q122" s="10"/>
      <c r="R122" s="10"/>
      <c r="S122" s="10"/>
      <c r="T122" s="11"/>
      <c r="U122" s="11"/>
      <c r="V122" s="11"/>
      <c r="W122" s="10"/>
      <c r="X122" s="10"/>
      <c r="Y122" s="10"/>
      <c r="Z122" s="11"/>
      <c r="AA122" s="11"/>
      <c r="AB122" s="11"/>
      <c r="AC122" s="10"/>
      <c r="AD122" s="10"/>
      <c r="AE122" s="10"/>
      <c r="AF122" s="11"/>
      <c r="AG122" s="11"/>
      <c r="AH122" s="11"/>
      <c r="AI122" s="10"/>
      <c r="AJ122" s="10"/>
      <c r="AK122" s="10"/>
      <c r="AL122" s="11"/>
      <c r="AM122" s="11"/>
      <c r="AN122" s="11"/>
      <c r="AO122" s="10"/>
      <c r="AP122" s="10"/>
      <c r="AQ122" s="10"/>
      <c r="AR122" s="11"/>
      <c r="AS122" s="11"/>
      <c r="AT122" s="11"/>
      <c r="AU122" s="10"/>
      <c r="AV122" s="10"/>
      <c r="AW122" s="10"/>
      <c r="AX122" s="11"/>
      <c r="AY122" s="11"/>
      <c r="AZ122" s="11"/>
      <c r="BA122" s="10"/>
      <c r="BB122" s="10"/>
      <c r="BC122" s="10"/>
      <c r="BD122" s="11"/>
      <c r="BE122" s="11"/>
      <c r="BF122" s="11"/>
      <c r="BG122" s="10"/>
      <c r="BH122" s="10"/>
      <c r="BI122" s="10"/>
      <c r="BJ122" s="11"/>
      <c r="BK122" s="11"/>
      <c r="BL122" s="11"/>
      <c r="BM122" s="10"/>
      <c r="BN122" s="10"/>
      <c r="BO122" s="10"/>
      <c r="BP122" s="11"/>
      <c r="BQ122" s="11"/>
      <c r="BR122" s="11"/>
    </row>
    <row r="123" spans="1:70" ht="26.25" hidden="1">
      <c r="A123" s="43" t="s">
        <v>287</v>
      </c>
      <c r="B123" s="40"/>
      <c r="C123" s="38"/>
      <c r="D123" s="39"/>
      <c r="E123" s="40"/>
      <c r="F123" s="40"/>
      <c r="G123" s="40"/>
      <c r="H123" s="40"/>
      <c r="I123" s="40"/>
      <c r="J123" s="41">
        <f t="shared" si="3"/>
        <v>0</v>
      </c>
      <c r="K123" s="10"/>
      <c r="L123" s="10"/>
      <c r="M123" s="10"/>
      <c r="N123" s="11"/>
      <c r="O123" s="11"/>
      <c r="P123" s="11"/>
      <c r="Q123" s="10"/>
      <c r="R123" s="10"/>
      <c r="S123" s="10"/>
      <c r="T123" s="11"/>
      <c r="U123" s="11"/>
      <c r="V123" s="11"/>
      <c r="W123" s="10"/>
      <c r="X123" s="10"/>
      <c r="Y123" s="10"/>
      <c r="Z123" s="11"/>
      <c r="AA123" s="11"/>
      <c r="AB123" s="11"/>
      <c r="AC123" s="10"/>
      <c r="AD123" s="10"/>
      <c r="AE123" s="10"/>
      <c r="AF123" s="11"/>
      <c r="AG123" s="11"/>
      <c r="AH123" s="11"/>
      <c r="AI123" s="10"/>
      <c r="AJ123" s="10"/>
      <c r="AK123" s="10"/>
      <c r="AL123" s="11"/>
      <c r="AM123" s="11"/>
      <c r="AN123" s="11"/>
      <c r="AO123" s="10"/>
      <c r="AP123" s="10"/>
      <c r="AQ123" s="10"/>
      <c r="AR123" s="11"/>
      <c r="AS123" s="11"/>
      <c r="AT123" s="11"/>
      <c r="AU123" s="10"/>
      <c r="AV123" s="10"/>
      <c r="AW123" s="10"/>
      <c r="AX123" s="11"/>
      <c r="AY123" s="11"/>
      <c r="AZ123" s="11"/>
      <c r="BA123" s="10"/>
      <c r="BB123" s="10"/>
      <c r="BC123" s="10"/>
      <c r="BD123" s="11"/>
      <c r="BE123" s="11"/>
      <c r="BF123" s="11"/>
      <c r="BG123" s="10"/>
      <c r="BH123" s="10"/>
      <c r="BI123" s="10"/>
      <c r="BJ123" s="11"/>
      <c r="BK123" s="11"/>
      <c r="BL123" s="11"/>
      <c r="BM123" s="10"/>
      <c r="BN123" s="10"/>
      <c r="BO123" s="10"/>
      <c r="BP123" s="11"/>
      <c r="BQ123" s="11"/>
      <c r="BR123" s="11"/>
    </row>
    <row r="124" spans="1:70" ht="26.25" hidden="1">
      <c r="A124" s="43" t="s">
        <v>288</v>
      </c>
      <c r="B124" s="40"/>
      <c r="C124" s="38"/>
      <c r="D124" s="39"/>
      <c r="E124" s="40"/>
      <c r="F124" s="40"/>
      <c r="G124" s="40"/>
      <c r="H124" s="40"/>
      <c r="I124" s="40"/>
      <c r="J124" s="41">
        <f t="shared" si="3"/>
        <v>0</v>
      </c>
      <c r="K124" s="10"/>
      <c r="L124" s="10"/>
      <c r="M124" s="10"/>
      <c r="N124" s="11"/>
      <c r="O124" s="11"/>
      <c r="P124" s="11"/>
      <c r="Q124" s="10"/>
      <c r="R124" s="10"/>
      <c r="S124" s="10"/>
      <c r="T124" s="11"/>
      <c r="U124" s="11"/>
      <c r="V124" s="11"/>
      <c r="W124" s="10"/>
      <c r="X124" s="10"/>
      <c r="Y124" s="10"/>
      <c r="Z124" s="11"/>
      <c r="AA124" s="11"/>
      <c r="AB124" s="11"/>
      <c r="AC124" s="10"/>
      <c r="AD124" s="10"/>
      <c r="AE124" s="10"/>
      <c r="AF124" s="11"/>
      <c r="AG124" s="11"/>
      <c r="AH124" s="11"/>
      <c r="AI124" s="10"/>
      <c r="AJ124" s="10"/>
      <c r="AK124" s="10"/>
      <c r="AL124" s="11"/>
      <c r="AM124" s="11"/>
      <c r="AN124" s="11"/>
      <c r="AO124" s="10"/>
      <c r="AP124" s="10"/>
      <c r="AQ124" s="10"/>
      <c r="AR124" s="11"/>
      <c r="AS124" s="11"/>
      <c r="AT124" s="11"/>
      <c r="AU124" s="10"/>
      <c r="AV124" s="10"/>
      <c r="AW124" s="10"/>
      <c r="AX124" s="11"/>
      <c r="AY124" s="11"/>
      <c r="AZ124" s="11"/>
      <c r="BA124" s="10"/>
      <c r="BB124" s="10"/>
      <c r="BC124" s="10"/>
      <c r="BD124" s="11"/>
      <c r="BE124" s="11"/>
      <c r="BF124" s="11"/>
      <c r="BG124" s="10"/>
      <c r="BH124" s="10"/>
      <c r="BI124" s="10"/>
      <c r="BJ124" s="11"/>
      <c r="BK124" s="11"/>
      <c r="BL124" s="11"/>
      <c r="BM124" s="10"/>
      <c r="BN124" s="10"/>
      <c r="BO124" s="10"/>
      <c r="BP124" s="11"/>
      <c r="BQ124" s="11"/>
      <c r="BR124" s="11"/>
    </row>
    <row r="125" spans="1:70" ht="26.25" hidden="1">
      <c r="A125" s="43" t="s">
        <v>289</v>
      </c>
      <c r="B125" s="40"/>
      <c r="C125" s="38"/>
      <c r="D125" s="39"/>
      <c r="E125" s="40"/>
      <c r="F125" s="40"/>
      <c r="G125" s="40"/>
      <c r="H125" s="40"/>
      <c r="I125" s="40"/>
      <c r="J125" s="41">
        <f t="shared" si="3"/>
        <v>0</v>
      </c>
      <c r="K125" s="10"/>
      <c r="L125" s="10"/>
      <c r="M125" s="10"/>
      <c r="N125" s="11"/>
      <c r="O125" s="11"/>
      <c r="P125" s="11"/>
      <c r="Q125" s="10"/>
      <c r="R125" s="10"/>
      <c r="S125" s="10"/>
      <c r="T125" s="11"/>
      <c r="U125" s="11"/>
      <c r="V125" s="11"/>
      <c r="W125" s="10"/>
      <c r="X125" s="10"/>
      <c r="Y125" s="10"/>
      <c r="Z125" s="11"/>
      <c r="AA125" s="11"/>
      <c r="AB125" s="11"/>
      <c r="AC125" s="10"/>
      <c r="AD125" s="10"/>
      <c r="AE125" s="10"/>
      <c r="AF125" s="11"/>
      <c r="AG125" s="11"/>
      <c r="AH125" s="11"/>
      <c r="AI125" s="10"/>
      <c r="AJ125" s="10"/>
      <c r="AK125" s="10"/>
      <c r="AL125" s="11"/>
      <c r="AM125" s="11"/>
      <c r="AN125" s="11"/>
      <c r="AO125" s="10"/>
      <c r="AP125" s="10"/>
      <c r="AQ125" s="10"/>
      <c r="AR125" s="11"/>
      <c r="AS125" s="11"/>
      <c r="AT125" s="11"/>
      <c r="AU125" s="10"/>
      <c r="AV125" s="10"/>
      <c r="AW125" s="10"/>
      <c r="AX125" s="11"/>
      <c r="AY125" s="11"/>
      <c r="AZ125" s="11"/>
      <c r="BA125" s="10"/>
      <c r="BB125" s="10"/>
      <c r="BC125" s="10"/>
      <c r="BD125" s="11"/>
      <c r="BE125" s="11"/>
      <c r="BF125" s="11"/>
      <c r="BG125" s="10"/>
      <c r="BH125" s="10"/>
      <c r="BI125" s="10"/>
      <c r="BJ125" s="11"/>
      <c r="BK125" s="11"/>
      <c r="BL125" s="11"/>
      <c r="BM125" s="10"/>
      <c r="BN125" s="10"/>
      <c r="BO125" s="10"/>
      <c r="BP125" s="11"/>
      <c r="BQ125" s="11"/>
      <c r="BR125" s="11"/>
    </row>
    <row r="126" spans="1:70" ht="26.25" hidden="1">
      <c r="A126" s="43" t="s">
        <v>290</v>
      </c>
      <c r="B126" s="40"/>
      <c r="C126" s="38"/>
      <c r="D126" s="39"/>
      <c r="E126" s="40"/>
      <c r="F126" s="40"/>
      <c r="G126" s="40"/>
      <c r="H126" s="40"/>
      <c r="I126" s="40"/>
      <c r="J126" s="41">
        <f t="shared" si="3"/>
        <v>0</v>
      </c>
      <c r="K126" s="10"/>
      <c r="L126" s="10"/>
      <c r="M126" s="10"/>
      <c r="N126" s="11"/>
      <c r="O126" s="11"/>
      <c r="P126" s="11"/>
      <c r="Q126" s="10"/>
      <c r="R126" s="10"/>
      <c r="S126" s="10"/>
      <c r="T126" s="11"/>
      <c r="U126" s="11"/>
      <c r="V126" s="11"/>
      <c r="W126" s="10"/>
      <c r="X126" s="10"/>
      <c r="Y126" s="10"/>
      <c r="Z126" s="11"/>
      <c r="AA126" s="11"/>
      <c r="AB126" s="11"/>
      <c r="AC126" s="10"/>
      <c r="AD126" s="10"/>
      <c r="AE126" s="10"/>
      <c r="AF126" s="11"/>
      <c r="AG126" s="11"/>
      <c r="AH126" s="11"/>
      <c r="AI126" s="10"/>
      <c r="AJ126" s="10"/>
      <c r="AK126" s="10"/>
      <c r="AL126" s="11"/>
      <c r="AM126" s="11"/>
      <c r="AN126" s="11"/>
      <c r="AO126" s="10"/>
      <c r="AP126" s="10"/>
      <c r="AQ126" s="10"/>
      <c r="AR126" s="11"/>
      <c r="AS126" s="11"/>
      <c r="AT126" s="11"/>
      <c r="AU126" s="10"/>
      <c r="AV126" s="10"/>
      <c r="AW126" s="10"/>
      <c r="AX126" s="11"/>
      <c r="AY126" s="11"/>
      <c r="AZ126" s="11"/>
      <c r="BA126" s="10"/>
      <c r="BB126" s="10"/>
      <c r="BC126" s="10"/>
      <c r="BD126" s="11"/>
      <c r="BE126" s="11"/>
      <c r="BF126" s="11"/>
      <c r="BG126" s="10"/>
      <c r="BH126" s="10"/>
      <c r="BI126" s="10"/>
      <c r="BJ126" s="11"/>
      <c r="BK126" s="11"/>
      <c r="BL126" s="11"/>
      <c r="BM126" s="10"/>
      <c r="BN126" s="10"/>
      <c r="BO126" s="10"/>
      <c r="BP126" s="11"/>
      <c r="BQ126" s="11"/>
      <c r="BR126" s="11"/>
    </row>
    <row r="127" spans="1:70" ht="26.25" hidden="1">
      <c r="A127" s="43" t="s">
        <v>291</v>
      </c>
      <c r="B127" s="40"/>
      <c r="C127" s="38"/>
      <c r="D127" s="39"/>
      <c r="E127" s="40"/>
      <c r="F127" s="40"/>
      <c r="G127" s="40"/>
      <c r="H127" s="40"/>
      <c r="I127" s="40"/>
      <c r="J127" s="41">
        <f t="shared" si="3"/>
        <v>0</v>
      </c>
      <c r="K127" s="10"/>
      <c r="L127" s="10"/>
      <c r="M127" s="10"/>
      <c r="N127" s="11"/>
      <c r="O127" s="11"/>
      <c r="P127" s="11"/>
      <c r="Q127" s="10"/>
      <c r="R127" s="10"/>
      <c r="S127" s="10"/>
      <c r="T127" s="11"/>
      <c r="U127" s="11"/>
      <c r="V127" s="11"/>
      <c r="W127" s="10"/>
      <c r="X127" s="10"/>
      <c r="Y127" s="10"/>
      <c r="Z127" s="11"/>
      <c r="AA127" s="11"/>
      <c r="AB127" s="11"/>
      <c r="AC127" s="10"/>
      <c r="AD127" s="10"/>
      <c r="AE127" s="10"/>
      <c r="AF127" s="11"/>
      <c r="AG127" s="11"/>
      <c r="AH127" s="11"/>
      <c r="AI127" s="10"/>
      <c r="AJ127" s="10"/>
      <c r="AK127" s="10"/>
      <c r="AL127" s="11"/>
      <c r="AM127" s="11"/>
      <c r="AN127" s="11"/>
      <c r="AO127" s="10"/>
      <c r="AP127" s="10"/>
      <c r="AQ127" s="10"/>
      <c r="AR127" s="11"/>
      <c r="AS127" s="11"/>
      <c r="AT127" s="11"/>
      <c r="AU127" s="10"/>
      <c r="AV127" s="10"/>
      <c r="AW127" s="10"/>
      <c r="AX127" s="11"/>
      <c r="AY127" s="11"/>
      <c r="AZ127" s="11"/>
      <c r="BA127" s="10"/>
      <c r="BB127" s="10"/>
      <c r="BC127" s="10"/>
      <c r="BD127" s="11"/>
      <c r="BE127" s="11"/>
      <c r="BF127" s="11"/>
      <c r="BG127" s="10"/>
      <c r="BH127" s="10"/>
      <c r="BI127" s="10"/>
      <c r="BJ127" s="11"/>
      <c r="BK127" s="11"/>
      <c r="BL127" s="11"/>
      <c r="BM127" s="10"/>
      <c r="BN127" s="10"/>
      <c r="BO127" s="10"/>
      <c r="BP127" s="11"/>
      <c r="BQ127" s="11"/>
      <c r="BR127" s="11"/>
    </row>
    <row r="128" spans="1:70" ht="21" hidden="1">
      <c r="A128" s="43" t="s">
        <v>292</v>
      </c>
      <c r="B128" s="40"/>
      <c r="C128" s="38"/>
      <c r="D128" s="39"/>
      <c r="E128" s="40"/>
      <c r="F128" s="40"/>
      <c r="G128" s="40"/>
      <c r="H128" s="40"/>
      <c r="I128" s="40"/>
      <c r="J128" s="41">
        <f t="shared" si="3"/>
        <v>0</v>
      </c>
      <c r="K128" s="386">
        <f>COUNTA(K19:M127)</f>
        <v>1</v>
      </c>
      <c r="L128" s="386"/>
      <c r="M128" s="386"/>
      <c r="N128" s="386">
        <f>COUNTA(N19:P127)</f>
        <v>0</v>
      </c>
      <c r="O128" s="386"/>
      <c r="P128" s="386"/>
      <c r="Q128" s="386">
        <f>COUNTA(Q19:S127)</f>
        <v>0</v>
      </c>
      <c r="R128" s="386"/>
      <c r="S128" s="386"/>
      <c r="T128" s="386">
        <f>COUNTA(T19:V127)</f>
        <v>0</v>
      </c>
      <c r="U128" s="386"/>
      <c r="V128" s="386"/>
      <c r="W128" s="386">
        <f>COUNTA(W19:Y127)</f>
        <v>0</v>
      </c>
      <c r="X128" s="386"/>
      <c r="Y128" s="386"/>
      <c r="Z128" s="386">
        <f>COUNTA(Z19:AB127)</f>
        <v>0</v>
      </c>
      <c r="AA128" s="386"/>
      <c r="AB128" s="386"/>
      <c r="AC128" s="386">
        <f>COUNTA(AC19:AE127)</f>
        <v>0</v>
      </c>
      <c r="AD128" s="386"/>
      <c r="AE128" s="386"/>
      <c r="AF128" s="386">
        <f>COUNTA(AF19:AH127)</f>
        <v>0</v>
      </c>
      <c r="AG128" s="386"/>
      <c r="AH128" s="386"/>
      <c r="AI128" s="386">
        <f>COUNTA(AI19:AK127)</f>
        <v>0</v>
      </c>
      <c r="AJ128" s="386"/>
      <c r="AK128" s="386"/>
      <c r="AL128" s="386">
        <f>COUNTA(AL19:AN127)</f>
        <v>0</v>
      </c>
      <c r="AM128" s="386"/>
      <c r="AN128" s="386"/>
      <c r="AO128" s="386">
        <f>COUNTA(AO19:AQ127)</f>
        <v>0</v>
      </c>
      <c r="AP128" s="386"/>
      <c r="AQ128" s="386"/>
      <c r="AR128" s="386">
        <f>COUNTA(AR19:AT127)</f>
        <v>0</v>
      </c>
      <c r="AS128" s="386"/>
      <c r="AT128" s="386"/>
      <c r="AU128" s="386">
        <f>COUNTA(AU19:AW127)</f>
        <v>0</v>
      </c>
      <c r="AV128" s="386"/>
      <c r="AW128" s="386"/>
      <c r="AX128" s="386">
        <f>COUNTA(AX19:AZ127)</f>
        <v>0</v>
      </c>
      <c r="AY128" s="386"/>
      <c r="AZ128" s="386"/>
      <c r="BA128" s="386">
        <f>COUNTA(BA19:BC127)</f>
        <v>0</v>
      </c>
      <c r="BB128" s="386"/>
      <c r="BC128" s="386"/>
      <c r="BD128" s="386">
        <f>COUNTA(BD19:BF127)</f>
        <v>0</v>
      </c>
      <c r="BE128" s="386"/>
      <c r="BF128" s="386"/>
      <c r="BG128" s="386">
        <f>COUNTA(BG19:BI127)</f>
        <v>0</v>
      </c>
      <c r="BH128" s="386"/>
      <c r="BI128" s="386"/>
      <c r="BJ128" s="386">
        <f>COUNTA(BJ19:BL127)</f>
        <v>0</v>
      </c>
      <c r="BK128" s="386"/>
      <c r="BL128" s="386"/>
      <c r="BM128" s="386">
        <f>COUNTA(BM19:BO127)</f>
        <v>0</v>
      </c>
      <c r="BN128" s="386"/>
      <c r="BO128" s="386"/>
      <c r="BP128" s="386">
        <f>COUNTA(BP19:BR127)</f>
        <v>0</v>
      </c>
      <c r="BQ128" s="386"/>
      <c r="BR128" s="386"/>
    </row>
    <row r="129" spans="1:80" ht="15" hidden="1">
      <c r="A129" s="40"/>
      <c r="B129" s="40"/>
      <c r="C129" s="40"/>
      <c r="D129" s="40"/>
      <c r="E129" s="40"/>
      <c r="F129" s="40"/>
      <c r="G129" s="40"/>
      <c r="H129" s="40"/>
      <c r="I129" s="40"/>
      <c r="J129" s="62">
        <v>9</v>
      </c>
      <c r="K129" s="62">
        <v>10</v>
      </c>
      <c r="L129" s="62">
        <v>11</v>
      </c>
      <c r="M129" s="62">
        <v>12</v>
      </c>
      <c r="N129">
        <f>SUM(N18:P18)</f>
        <v>0</v>
      </c>
      <c r="Q129">
        <f>SUM(Q18:S18)</f>
        <v>3</v>
      </c>
      <c r="T129">
        <f>SUM(T18:V18)</f>
        <v>4</v>
      </c>
      <c r="W129">
        <f>SUM(W18:Y18)</f>
        <v>5</v>
      </c>
      <c r="Z129">
        <f>SUM(Z18:AB18)</f>
        <v>6</v>
      </c>
      <c r="AC129">
        <f>SUM(AC18:AE18)</f>
        <v>7</v>
      </c>
      <c r="AF129">
        <f>SUM(AF18:AH18)</f>
        <v>8</v>
      </c>
      <c r="AI129">
        <f>SUM(AI18:AK18)</f>
        <v>9</v>
      </c>
      <c r="AL129">
        <f>SUM(AL18:AN18)</f>
        <v>10</v>
      </c>
      <c r="AO129">
        <f>SUM(AO18:AQ18)</f>
        <v>11</v>
      </c>
      <c r="AR129">
        <f>SUM(AR18:AT18)</f>
        <v>12</v>
      </c>
      <c r="AU129">
        <f>SUM(AU18:AW18)</f>
        <v>13</v>
      </c>
      <c r="AX129">
        <f>SUM(AX18:AZ18)</f>
        <v>14</v>
      </c>
      <c r="BA129">
        <f>SUM(BA18:BC18)</f>
        <v>15</v>
      </c>
      <c r="BD129">
        <f>SUM(BD18:BF18)</f>
        <v>16</v>
      </c>
      <c r="BG129">
        <f>SUM(BG18:BI18)</f>
        <v>17</v>
      </c>
      <c r="BJ129">
        <f>SUM(BJ18:BL18)</f>
        <v>18</v>
      </c>
      <c r="BM129">
        <f>SUM(BM18:BO18)</f>
        <v>19</v>
      </c>
      <c r="BP129">
        <f>SUM(BP18:BR18)</f>
        <v>20</v>
      </c>
      <c r="BS129">
        <f>SUM(BS18:BU18)</f>
        <v>0</v>
      </c>
      <c r="BV129">
        <f>SUM(BV18:BX18)</f>
        <v>0</v>
      </c>
      <c r="BY129">
        <f>SUM(BY18:CA18)</f>
        <v>0</v>
      </c>
      <c r="CB129">
        <f>SUM(CB18:CD18)</f>
        <v>0</v>
      </c>
    </row>
    <row r="130" spans="1:80" hidden="1">
      <c r="K130">
        <f>SUM(K19:M19)</f>
        <v>57</v>
      </c>
      <c r="N130">
        <f t="shared" ref="N130:N149" si="4">SUM(N19:P19)</f>
        <v>0</v>
      </c>
      <c r="Q130">
        <f t="shared" ref="Q130:Q149" si="5">SUM(Q19:S19)</f>
        <v>0</v>
      </c>
      <c r="T130">
        <f t="shared" ref="T130:T149" si="6">SUM(T19:V19)</f>
        <v>0</v>
      </c>
      <c r="W130">
        <f t="shared" ref="W130:W149" si="7">SUM(W19:Y19)</f>
        <v>0</v>
      </c>
      <c r="Z130">
        <f t="shared" ref="Z130:Z149" si="8">SUM(Z19:AB19)</f>
        <v>0</v>
      </c>
      <c r="AC130">
        <f t="shared" ref="AC130:AC149" si="9">SUM(AC19:AE19)</f>
        <v>0</v>
      </c>
      <c r="AF130">
        <f t="shared" ref="AF130:AF149" si="10">SUM(AF19:AH19)</f>
        <v>0</v>
      </c>
      <c r="AI130">
        <f t="shared" ref="AI130:AI149" si="11">SUM(AI19:AK19)</f>
        <v>0</v>
      </c>
      <c r="AL130">
        <f t="shared" ref="AL130:AL149" si="12">SUM(AL19:AN19)</f>
        <v>0</v>
      </c>
      <c r="AO130">
        <f t="shared" ref="AO130:AO149" si="13">SUM(AO19:AQ19)</f>
        <v>0</v>
      </c>
      <c r="AR130">
        <f t="shared" ref="AR130:AR149" si="14">SUM(AR19:AT19)</f>
        <v>0</v>
      </c>
      <c r="AU130">
        <f t="shared" ref="AU130:AU149" si="15">SUM(AU19:AW19)</f>
        <v>0</v>
      </c>
      <c r="AX130">
        <f t="shared" ref="AX130:AX149" si="16">SUM(AX19:AZ19)</f>
        <v>0</v>
      </c>
      <c r="BA130">
        <f t="shared" ref="BA130:BA149" si="17">SUM(BA19:BC19)</f>
        <v>0</v>
      </c>
      <c r="BD130">
        <f t="shared" ref="BD130:BD149" si="18">SUM(BD19:BF19)</f>
        <v>0</v>
      </c>
      <c r="BG130">
        <f t="shared" ref="BG130:BG149" si="19">SUM(BG19:BI19)</f>
        <v>0</v>
      </c>
      <c r="BJ130">
        <f t="shared" ref="BJ130:BJ149" si="20">SUM(BJ19:BL19)</f>
        <v>0</v>
      </c>
      <c r="BM130">
        <f t="shared" ref="BM130:BM149" si="21">SUM(BM19:BO19)</f>
        <v>0</v>
      </c>
      <c r="BP130">
        <f t="shared" ref="BP130:BP149" si="22">SUM(BP19:BR19)</f>
        <v>0</v>
      </c>
      <c r="BS130">
        <f t="shared" ref="BS130:BS149" si="23">SUM(BS19:BU19)</f>
        <v>0</v>
      </c>
      <c r="BV130">
        <f t="shared" ref="BV130:BV149" si="24">SUM(BV19:BX19)</f>
        <v>0</v>
      </c>
      <c r="BY130">
        <f t="shared" ref="BY130:BY149" si="25">SUM(BY19:CA19)</f>
        <v>0</v>
      </c>
      <c r="CB130">
        <f t="shared" ref="CB130:CB149" si="26">SUM(CB19:CD19)</f>
        <v>0</v>
      </c>
    </row>
    <row r="131" spans="1:80" hidden="1">
      <c r="K131">
        <f t="shared" ref="K131:K150" si="27">SUM(K20:M20)</f>
        <v>0</v>
      </c>
      <c r="N131">
        <f t="shared" si="4"/>
        <v>0</v>
      </c>
      <c r="Q131">
        <f t="shared" si="5"/>
        <v>0</v>
      </c>
      <c r="T131">
        <f t="shared" si="6"/>
        <v>0</v>
      </c>
      <c r="W131">
        <f t="shared" si="7"/>
        <v>0</v>
      </c>
      <c r="Z131">
        <f t="shared" si="8"/>
        <v>0</v>
      </c>
      <c r="AC131">
        <f t="shared" si="9"/>
        <v>0</v>
      </c>
      <c r="AF131">
        <f t="shared" si="10"/>
        <v>0</v>
      </c>
      <c r="AI131">
        <f t="shared" si="11"/>
        <v>0</v>
      </c>
      <c r="AL131">
        <f t="shared" si="12"/>
        <v>0</v>
      </c>
      <c r="AO131">
        <f t="shared" si="13"/>
        <v>0</v>
      </c>
      <c r="AR131">
        <f t="shared" si="14"/>
        <v>0</v>
      </c>
      <c r="AU131">
        <f t="shared" si="15"/>
        <v>0</v>
      </c>
      <c r="AX131">
        <f t="shared" si="16"/>
        <v>0</v>
      </c>
      <c r="BA131">
        <f t="shared" si="17"/>
        <v>0</v>
      </c>
      <c r="BD131">
        <f t="shared" si="18"/>
        <v>0</v>
      </c>
      <c r="BG131">
        <f t="shared" si="19"/>
        <v>0</v>
      </c>
      <c r="BJ131">
        <f t="shared" si="20"/>
        <v>0</v>
      </c>
      <c r="BM131">
        <f t="shared" si="21"/>
        <v>0</v>
      </c>
      <c r="BP131">
        <f t="shared" si="22"/>
        <v>0</v>
      </c>
      <c r="BS131">
        <f t="shared" si="23"/>
        <v>0</v>
      </c>
      <c r="BV131">
        <f t="shared" si="24"/>
        <v>0</v>
      </c>
      <c r="BY131">
        <f t="shared" si="25"/>
        <v>0</v>
      </c>
      <c r="CB131">
        <f t="shared" si="26"/>
        <v>0</v>
      </c>
    </row>
    <row r="132" spans="1:80" hidden="1">
      <c r="K132">
        <f t="shared" si="27"/>
        <v>0</v>
      </c>
      <c r="N132">
        <f t="shared" si="4"/>
        <v>0</v>
      </c>
      <c r="Q132">
        <f t="shared" si="5"/>
        <v>0</v>
      </c>
      <c r="T132">
        <f t="shared" si="6"/>
        <v>0</v>
      </c>
      <c r="W132">
        <f t="shared" si="7"/>
        <v>0</v>
      </c>
      <c r="Z132">
        <f t="shared" si="8"/>
        <v>0</v>
      </c>
      <c r="AC132">
        <f t="shared" si="9"/>
        <v>0</v>
      </c>
      <c r="AF132">
        <f t="shared" si="10"/>
        <v>0</v>
      </c>
      <c r="AI132">
        <f t="shared" si="11"/>
        <v>0</v>
      </c>
      <c r="AL132">
        <f t="shared" si="12"/>
        <v>0</v>
      </c>
      <c r="AO132">
        <f t="shared" si="13"/>
        <v>0</v>
      </c>
      <c r="AR132">
        <f t="shared" si="14"/>
        <v>0</v>
      </c>
      <c r="AU132">
        <f t="shared" si="15"/>
        <v>0</v>
      </c>
      <c r="AX132">
        <f t="shared" si="16"/>
        <v>0</v>
      </c>
      <c r="BA132">
        <f t="shared" si="17"/>
        <v>0</v>
      </c>
      <c r="BD132">
        <f t="shared" si="18"/>
        <v>0</v>
      </c>
      <c r="BG132">
        <f t="shared" si="19"/>
        <v>0</v>
      </c>
      <c r="BJ132">
        <f t="shared" si="20"/>
        <v>0</v>
      </c>
      <c r="BM132">
        <f t="shared" si="21"/>
        <v>0</v>
      </c>
      <c r="BP132">
        <f t="shared" si="22"/>
        <v>0</v>
      </c>
      <c r="BS132">
        <f t="shared" si="23"/>
        <v>0</v>
      </c>
      <c r="BV132">
        <f t="shared" si="24"/>
        <v>0</v>
      </c>
      <c r="BY132">
        <f t="shared" si="25"/>
        <v>0</v>
      </c>
      <c r="CB132">
        <f t="shared" si="26"/>
        <v>0</v>
      </c>
    </row>
    <row r="133" spans="1:80" hidden="1">
      <c r="K133">
        <f t="shared" si="27"/>
        <v>0</v>
      </c>
      <c r="N133">
        <f t="shared" si="4"/>
        <v>0</v>
      </c>
      <c r="Q133">
        <f t="shared" si="5"/>
        <v>0</v>
      </c>
      <c r="T133">
        <f t="shared" si="6"/>
        <v>0</v>
      </c>
      <c r="W133">
        <f t="shared" si="7"/>
        <v>0</v>
      </c>
      <c r="Z133">
        <f t="shared" si="8"/>
        <v>0</v>
      </c>
      <c r="AC133">
        <f t="shared" si="9"/>
        <v>0</v>
      </c>
      <c r="AF133">
        <f t="shared" si="10"/>
        <v>0</v>
      </c>
      <c r="AI133">
        <f t="shared" si="11"/>
        <v>0</v>
      </c>
      <c r="AL133">
        <f t="shared" si="12"/>
        <v>0</v>
      </c>
      <c r="AO133">
        <f t="shared" si="13"/>
        <v>0</v>
      </c>
      <c r="AR133">
        <f t="shared" si="14"/>
        <v>0</v>
      </c>
      <c r="AU133">
        <f t="shared" si="15"/>
        <v>0</v>
      </c>
      <c r="AX133">
        <f t="shared" si="16"/>
        <v>0</v>
      </c>
      <c r="BA133">
        <f t="shared" si="17"/>
        <v>0</v>
      </c>
      <c r="BD133">
        <f t="shared" si="18"/>
        <v>0</v>
      </c>
      <c r="BG133">
        <f t="shared" si="19"/>
        <v>0</v>
      </c>
      <c r="BJ133">
        <f t="shared" si="20"/>
        <v>0</v>
      </c>
      <c r="BM133">
        <f t="shared" si="21"/>
        <v>0</v>
      </c>
      <c r="BP133">
        <f t="shared" si="22"/>
        <v>0</v>
      </c>
      <c r="BS133">
        <f t="shared" si="23"/>
        <v>0</v>
      </c>
      <c r="BV133">
        <f t="shared" si="24"/>
        <v>0</v>
      </c>
      <c r="BY133">
        <f t="shared" si="25"/>
        <v>0</v>
      </c>
      <c r="CB133">
        <f t="shared" si="26"/>
        <v>0</v>
      </c>
    </row>
    <row r="134" spans="1:80" hidden="1">
      <c r="K134">
        <f t="shared" si="27"/>
        <v>0</v>
      </c>
      <c r="N134">
        <f t="shared" si="4"/>
        <v>0</v>
      </c>
      <c r="Q134">
        <f t="shared" si="5"/>
        <v>0</v>
      </c>
      <c r="T134">
        <f t="shared" si="6"/>
        <v>0</v>
      </c>
      <c r="W134">
        <f t="shared" si="7"/>
        <v>0</v>
      </c>
      <c r="Z134">
        <f t="shared" si="8"/>
        <v>0</v>
      </c>
      <c r="AC134">
        <f t="shared" si="9"/>
        <v>0</v>
      </c>
      <c r="AF134">
        <f t="shared" si="10"/>
        <v>0</v>
      </c>
      <c r="AI134">
        <f t="shared" si="11"/>
        <v>0</v>
      </c>
      <c r="AL134">
        <f t="shared" si="12"/>
        <v>0</v>
      </c>
      <c r="AO134">
        <f t="shared" si="13"/>
        <v>0</v>
      </c>
      <c r="AR134">
        <f t="shared" si="14"/>
        <v>0</v>
      </c>
      <c r="AU134">
        <f t="shared" si="15"/>
        <v>0</v>
      </c>
      <c r="AX134">
        <f t="shared" si="16"/>
        <v>0</v>
      </c>
      <c r="BA134">
        <f t="shared" si="17"/>
        <v>0</v>
      </c>
      <c r="BD134">
        <f t="shared" si="18"/>
        <v>0</v>
      </c>
      <c r="BG134">
        <f t="shared" si="19"/>
        <v>0</v>
      </c>
      <c r="BJ134">
        <f t="shared" si="20"/>
        <v>0</v>
      </c>
      <c r="BM134">
        <f t="shared" si="21"/>
        <v>0</v>
      </c>
      <c r="BP134">
        <f t="shared" si="22"/>
        <v>0</v>
      </c>
      <c r="BS134">
        <f t="shared" si="23"/>
        <v>0</v>
      </c>
      <c r="BV134">
        <f t="shared" si="24"/>
        <v>0</v>
      </c>
      <c r="BY134">
        <f t="shared" si="25"/>
        <v>0</v>
      </c>
      <c r="CB134">
        <f t="shared" si="26"/>
        <v>0</v>
      </c>
    </row>
    <row r="135" spans="1:80" hidden="1">
      <c r="K135">
        <f t="shared" si="27"/>
        <v>0</v>
      </c>
      <c r="N135">
        <f t="shared" si="4"/>
        <v>0</v>
      </c>
      <c r="Q135">
        <f t="shared" si="5"/>
        <v>0</v>
      </c>
      <c r="T135">
        <f t="shared" si="6"/>
        <v>0</v>
      </c>
      <c r="W135">
        <f t="shared" si="7"/>
        <v>0</v>
      </c>
      <c r="Z135">
        <f t="shared" si="8"/>
        <v>0</v>
      </c>
      <c r="AC135">
        <f t="shared" si="9"/>
        <v>0</v>
      </c>
      <c r="AF135">
        <f t="shared" si="10"/>
        <v>0</v>
      </c>
      <c r="AI135">
        <f t="shared" si="11"/>
        <v>0</v>
      </c>
      <c r="AL135">
        <f t="shared" si="12"/>
        <v>0</v>
      </c>
      <c r="AO135">
        <f t="shared" si="13"/>
        <v>0</v>
      </c>
      <c r="AR135">
        <f t="shared" si="14"/>
        <v>0</v>
      </c>
      <c r="AU135">
        <f t="shared" si="15"/>
        <v>0</v>
      </c>
      <c r="AX135">
        <f t="shared" si="16"/>
        <v>0</v>
      </c>
      <c r="BA135">
        <f t="shared" si="17"/>
        <v>0</v>
      </c>
      <c r="BD135">
        <f t="shared" si="18"/>
        <v>0</v>
      </c>
      <c r="BG135">
        <f t="shared" si="19"/>
        <v>0</v>
      </c>
      <c r="BJ135">
        <f t="shared" si="20"/>
        <v>0</v>
      </c>
      <c r="BM135">
        <f t="shared" si="21"/>
        <v>0</v>
      </c>
      <c r="BP135">
        <f t="shared" si="22"/>
        <v>0</v>
      </c>
      <c r="BS135">
        <f t="shared" si="23"/>
        <v>0</v>
      </c>
      <c r="BV135">
        <f t="shared" si="24"/>
        <v>0</v>
      </c>
      <c r="BY135">
        <f t="shared" si="25"/>
        <v>0</v>
      </c>
      <c r="CB135">
        <f t="shared" si="26"/>
        <v>0</v>
      </c>
    </row>
    <row r="136" spans="1:80" hidden="1">
      <c r="K136">
        <f t="shared" si="27"/>
        <v>0</v>
      </c>
      <c r="N136">
        <f t="shared" si="4"/>
        <v>0</v>
      </c>
      <c r="Q136">
        <f t="shared" si="5"/>
        <v>0</v>
      </c>
      <c r="T136">
        <f t="shared" si="6"/>
        <v>0</v>
      </c>
      <c r="W136">
        <f t="shared" si="7"/>
        <v>0</v>
      </c>
      <c r="Z136">
        <f t="shared" si="8"/>
        <v>0</v>
      </c>
      <c r="AC136">
        <f t="shared" si="9"/>
        <v>0</v>
      </c>
      <c r="AF136">
        <f t="shared" si="10"/>
        <v>0</v>
      </c>
      <c r="AI136">
        <f t="shared" si="11"/>
        <v>0</v>
      </c>
      <c r="AL136">
        <f t="shared" si="12"/>
        <v>0</v>
      </c>
      <c r="AO136">
        <f t="shared" si="13"/>
        <v>0</v>
      </c>
      <c r="AR136">
        <f t="shared" si="14"/>
        <v>0</v>
      </c>
      <c r="AU136">
        <f t="shared" si="15"/>
        <v>0</v>
      </c>
      <c r="AX136">
        <f t="shared" si="16"/>
        <v>0</v>
      </c>
      <c r="BA136">
        <f t="shared" si="17"/>
        <v>0</v>
      </c>
      <c r="BD136">
        <f t="shared" si="18"/>
        <v>0</v>
      </c>
      <c r="BG136">
        <f t="shared" si="19"/>
        <v>0</v>
      </c>
      <c r="BJ136">
        <f t="shared" si="20"/>
        <v>0</v>
      </c>
      <c r="BM136">
        <f t="shared" si="21"/>
        <v>0</v>
      </c>
      <c r="BP136">
        <f t="shared" si="22"/>
        <v>0</v>
      </c>
      <c r="BS136">
        <f t="shared" si="23"/>
        <v>0</v>
      </c>
      <c r="BV136">
        <f t="shared" si="24"/>
        <v>0</v>
      </c>
      <c r="BY136">
        <f t="shared" si="25"/>
        <v>0</v>
      </c>
      <c r="CB136">
        <f t="shared" si="26"/>
        <v>0</v>
      </c>
    </row>
    <row r="137" spans="1:80" hidden="1">
      <c r="K137">
        <f t="shared" si="27"/>
        <v>0</v>
      </c>
      <c r="N137">
        <f t="shared" si="4"/>
        <v>0</v>
      </c>
      <c r="Q137">
        <f t="shared" si="5"/>
        <v>0</v>
      </c>
      <c r="T137">
        <f t="shared" si="6"/>
        <v>0</v>
      </c>
      <c r="W137">
        <f t="shared" si="7"/>
        <v>0</v>
      </c>
      <c r="Z137">
        <f t="shared" si="8"/>
        <v>0</v>
      </c>
      <c r="AC137">
        <f t="shared" si="9"/>
        <v>0</v>
      </c>
      <c r="AF137">
        <f t="shared" si="10"/>
        <v>0</v>
      </c>
      <c r="AI137">
        <f t="shared" si="11"/>
        <v>0</v>
      </c>
      <c r="AL137">
        <f t="shared" si="12"/>
        <v>0</v>
      </c>
      <c r="AO137">
        <f t="shared" si="13"/>
        <v>0</v>
      </c>
      <c r="AR137">
        <f t="shared" si="14"/>
        <v>0</v>
      </c>
      <c r="AU137">
        <f t="shared" si="15"/>
        <v>0</v>
      </c>
      <c r="AX137">
        <f t="shared" si="16"/>
        <v>0</v>
      </c>
      <c r="BA137">
        <f t="shared" si="17"/>
        <v>0</v>
      </c>
      <c r="BD137">
        <f t="shared" si="18"/>
        <v>0</v>
      </c>
      <c r="BG137">
        <f t="shared" si="19"/>
        <v>0</v>
      </c>
      <c r="BJ137">
        <f t="shared" si="20"/>
        <v>0</v>
      </c>
      <c r="BM137">
        <f t="shared" si="21"/>
        <v>0</v>
      </c>
      <c r="BP137">
        <f t="shared" si="22"/>
        <v>0</v>
      </c>
      <c r="BS137">
        <f t="shared" si="23"/>
        <v>0</v>
      </c>
      <c r="BV137">
        <f t="shared" si="24"/>
        <v>0</v>
      </c>
      <c r="BY137">
        <f t="shared" si="25"/>
        <v>0</v>
      </c>
      <c r="CB137">
        <f t="shared" si="26"/>
        <v>0</v>
      </c>
    </row>
    <row r="138" spans="1:80" hidden="1">
      <c r="K138">
        <f t="shared" si="27"/>
        <v>0</v>
      </c>
      <c r="N138">
        <f t="shared" si="4"/>
        <v>0</v>
      </c>
      <c r="Q138">
        <f t="shared" si="5"/>
        <v>0</v>
      </c>
      <c r="T138">
        <f t="shared" si="6"/>
        <v>0</v>
      </c>
      <c r="W138">
        <f t="shared" si="7"/>
        <v>0</v>
      </c>
      <c r="Z138">
        <f t="shared" si="8"/>
        <v>0</v>
      </c>
      <c r="AC138">
        <f t="shared" si="9"/>
        <v>0</v>
      </c>
      <c r="AF138">
        <f t="shared" si="10"/>
        <v>0</v>
      </c>
      <c r="AI138">
        <f t="shared" si="11"/>
        <v>0</v>
      </c>
      <c r="AL138">
        <f t="shared" si="12"/>
        <v>0</v>
      </c>
      <c r="AO138">
        <f t="shared" si="13"/>
        <v>0</v>
      </c>
      <c r="AR138">
        <f t="shared" si="14"/>
        <v>0</v>
      </c>
      <c r="AU138">
        <f t="shared" si="15"/>
        <v>0</v>
      </c>
      <c r="AX138">
        <f t="shared" si="16"/>
        <v>0</v>
      </c>
      <c r="BA138">
        <f t="shared" si="17"/>
        <v>0</v>
      </c>
      <c r="BD138">
        <f t="shared" si="18"/>
        <v>0</v>
      </c>
      <c r="BG138">
        <f t="shared" si="19"/>
        <v>0</v>
      </c>
      <c r="BJ138">
        <f t="shared" si="20"/>
        <v>0</v>
      </c>
      <c r="BM138">
        <f t="shared" si="21"/>
        <v>0</v>
      </c>
      <c r="BP138">
        <f t="shared" si="22"/>
        <v>0</v>
      </c>
      <c r="BS138">
        <f t="shared" si="23"/>
        <v>0</v>
      </c>
      <c r="BV138">
        <f t="shared" si="24"/>
        <v>0</v>
      </c>
      <c r="BY138">
        <f t="shared" si="25"/>
        <v>0</v>
      </c>
      <c r="CB138">
        <f t="shared" si="26"/>
        <v>0</v>
      </c>
    </row>
    <row r="139" spans="1:80" hidden="1">
      <c r="K139">
        <f t="shared" si="27"/>
        <v>0</v>
      </c>
      <c r="N139">
        <f t="shared" si="4"/>
        <v>0</v>
      </c>
      <c r="Q139">
        <f t="shared" si="5"/>
        <v>0</v>
      </c>
      <c r="T139">
        <f t="shared" si="6"/>
        <v>0</v>
      </c>
      <c r="W139">
        <f t="shared" si="7"/>
        <v>0</v>
      </c>
      <c r="Z139">
        <f t="shared" si="8"/>
        <v>0</v>
      </c>
      <c r="AC139">
        <f t="shared" si="9"/>
        <v>0</v>
      </c>
      <c r="AF139">
        <f t="shared" si="10"/>
        <v>0</v>
      </c>
      <c r="AI139">
        <f t="shared" si="11"/>
        <v>0</v>
      </c>
      <c r="AL139">
        <f t="shared" si="12"/>
        <v>0</v>
      </c>
      <c r="AO139">
        <f t="shared" si="13"/>
        <v>0</v>
      </c>
      <c r="AR139">
        <f t="shared" si="14"/>
        <v>0</v>
      </c>
      <c r="AU139">
        <f t="shared" si="15"/>
        <v>0</v>
      </c>
      <c r="AX139">
        <f t="shared" si="16"/>
        <v>0</v>
      </c>
      <c r="BA139">
        <f t="shared" si="17"/>
        <v>0</v>
      </c>
      <c r="BD139">
        <f t="shared" si="18"/>
        <v>0</v>
      </c>
      <c r="BG139">
        <f t="shared" si="19"/>
        <v>0</v>
      </c>
      <c r="BJ139">
        <f t="shared" si="20"/>
        <v>0</v>
      </c>
      <c r="BM139">
        <f t="shared" si="21"/>
        <v>0</v>
      </c>
      <c r="BP139">
        <f t="shared" si="22"/>
        <v>0</v>
      </c>
      <c r="BS139">
        <f t="shared" si="23"/>
        <v>0</v>
      </c>
      <c r="BV139">
        <f t="shared" si="24"/>
        <v>0</v>
      </c>
      <c r="BY139">
        <f t="shared" si="25"/>
        <v>0</v>
      </c>
      <c r="CB139">
        <f t="shared" si="26"/>
        <v>0</v>
      </c>
    </row>
    <row r="140" spans="1:80" hidden="1">
      <c r="K140">
        <f t="shared" si="27"/>
        <v>0</v>
      </c>
      <c r="N140">
        <f t="shared" si="4"/>
        <v>0</v>
      </c>
      <c r="Q140">
        <f t="shared" si="5"/>
        <v>0</v>
      </c>
      <c r="T140">
        <f t="shared" si="6"/>
        <v>0</v>
      </c>
      <c r="W140">
        <f t="shared" si="7"/>
        <v>0</v>
      </c>
      <c r="Z140">
        <f t="shared" si="8"/>
        <v>0</v>
      </c>
      <c r="AC140">
        <f t="shared" si="9"/>
        <v>0</v>
      </c>
      <c r="AF140">
        <f t="shared" si="10"/>
        <v>0</v>
      </c>
      <c r="AI140">
        <f t="shared" si="11"/>
        <v>0</v>
      </c>
      <c r="AL140">
        <f t="shared" si="12"/>
        <v>0</v>
      </c>
      <c r="AO140">
        <f t="shared" si="13"/>
        <v>0</v>
      </c>
      <c r="AR140">
        <f t="shared" si="14"/>
        <v>0</v>
      </c>
      <c r="AU140">
        <f t="shared" si="15"/>
        <v>0</v>
      </c>
      <c r="AX140">
        <f t="shared" si="16"/>
        <v>0</v>
      </c>
      <c r="BA140">
        <f t="shared" si="17"/>
        <v>0</v>
      </c>
      <c r="BD140">
        <f t="shared" si="18"/>
        <v>0</v>
      </c>
      <c r="BG140">
        <f t="shared" si="19"/>
        <v>0</v>
      </c>
      <c r="BJ140">
        <f t="shared" si="20"/>
        <v>0</v>
      </c>
      <c r="BM140">
        <f t="shared" si="21"/>
        <v>0</v>
      </c>
      <c r="BP140">
        <f t="shared" si="22"/>
        <v>0</v>
      </c>
      <c r="BS140">
        <f t="shared" si="23"/>
        <v>0</v>
      </c>
      <c r="BV140">
        <f t="shared" si="24"/>
        <v>0</v>
      </c>
      <c r="BY140">
        <f t="shared" si="25"/>
        <v>0</v>
      </c>
      <c r="CB140">
        <f t="shared" si="26"/>
        <v>0</v>
      </c>
    </row>
    <row r="141" spans="1:80" hidden="1">
      <c r="K141">
        <f t="shared" si="27"/>
        <v>0</v>
      </c>
      <c r="N141">
        <f t="shared" si="4"/>
        <v>0</v>
      </c>
      <c r="Q141">
        <f t="shared" si="5"/>
        <v>0</v>
      </c>
      <c r="T141">
        <f t="shared" si="6"/>
        <v>0</v>
      </c>
      <c r="W141">
        <f t="shared" si="7"/>
        <v>0</v>
      </c>
      <c r="Z141">
        <f t="shared" si="8"/>
        <v>0</v>
      </c>
      <c r="AC141">
        <f t="shared" si="9"/>
        <v>0</v>
      </c>
      <c r="AF141">
        <f t="shared" si="10"/>
        <v>0</v>
      </c>
      <c r="AI141">
        <f t="shared" si="11"/>
        <v>0</v>
      </c>
      <c r="AL141">
        <f t="shared" si="12"/>
        <v>0</v>
      </c>
      <c r="AO141">
        <f t="shared" si="13"/>
        <v>0</v>
      </c>
      <c r="AR141">
        <f t="shared" si="14"/>
        <v>0</v>
      </c>
      <c r="AU141">
        <f t="shared" si="15"/>
        <v>0</v>
      </c>
      <c r="AX141">
        <f t="shared" si="16"/>
        <v>0</v>
      </c>
      <c r="BA141">
        <f t="shared" si="17"/>
        <v>0</v>
      </c>
      <c r="BD141">
        <f t="shared" si="18"/>
        <v>0</v>
      </c>
      <c r="BG141">
        <f t="shared" si="19"/>
        <v>0</v>
      </c>
      <c r="BJ141">
        <f t="shared" si="20"/>
        <v>0</v>
      </c>
      <c r="BM141">
        <f t="shared" si="21"/>
        <v>0</v>
      </c>
      <c r="BP141">
        <f t="shared" si="22"/>
        <v>0</v>
      </c>
      <c r="BS141">
        <f t="shared" si="23"/>
        <v>0</v>
      </c>
      <c r="BV141">
        <f t="shared" si="24"/>
        <v>0</v>
      </c>
      <c r="BY141">
        <f t="shared" si="25"/>
        <v>0</v>
      </c>
      <c r="CB141">
        <f t="shared" si="26"/>
        <v>0</v>
      </c>
    </row>
    <row r="142" spans="1:80" hidden="1">
      <c r="K142">
        <f t="shared" si="27"/>
        <v>0</v>
      </c>
      <c r="N142">
        <f t="shared" si="4"/>
        <v>0</v>
      </c>
      <c r="Q142">
        <f t="shared" si="5"/>
        <v>0</v>
      </c>
      <c r="T142">
        <f t="shared" si="6"/>
        <v>0</v>
      </c>
      <c r="W142">
        <f t="shared" si="7"/>
        <v>0</v>
      </c>
      <c r="Z142">
        <f t="shared" si="8"/>
        <v>0</v>
      </c>
      <c r="AC142">
        <f t="shared" si="9"/>
        <v>0</v>
      </c>
      <c r="AF142">
        <f t="shared" si="10"/>
        <v>0</v>
      </c>
      <c r="AI142">
        <f t="shared" si="11"/>
        <v>0</v>
      </c>
      <c r="AL142">
        <f t="shared" si="12"/>
        <v>0</v>
      </c>
      <c r="AO142">
        <f t="shared" si="13"/>
        <v>0</v>
      </c>
      <c r="AR142">
        <f t="shared" si="14"/>
        <v>0</v>
      </c>
      <c r="AU142">
        <f t="shared" si="15"/>
        <v>0</v>
      </c>
      <c r="AX142">
        <f t="shared" si="16"/>
        <v>0</v>
      </c>
      <c r="BA142">
        <f t="shared" si="17"/>
        <v>0</v>
      </c>
      <c r="BD142">
        <f t="shared" si="18"/>
        <v>0</v>
      </c>
      <c r="BG142">
        <f t="shared" si="19"/>
        <v>0</v>
      </c>
      <c r="BJ142">
        <f t="shared" si="20"/>
        <v>0</v>
      </c>
      <c r="BM142">
        <f t="shared" si="21"/>
        <v>0</v>
      </c>
      <c r="BP142">
        <f t="shared" si="22"/>
        <v>0</v>
      </c>
      <c r="BS142">
        <f t="shared" si="23"/>
        <v>0</v>
      </c>
      <c r="BV142">
        <f t="shared" si="24"/>
        <v>0</v>
      </c>
      <c r="BY142">
        <f t="shared" si="25"/>
        <v>0</v>
      </c>
      <c r="CB142">
        <f t="shared" si="26"/>
        <v>0</v>
      </c>
    </row>
    <row r="143" spans="1:80" hidden="1">
      <c r="K143">
        <f t="shared" si="27"/>
        <v>0</v>
      </c>
      <c r="N143">
        <f t="shared" si="4"/>
        <v>0</v>
      </c>
      <c r="Q143">
        <f t="shared" si="5"/>
        <v>0</v>
      </c>
      <c r="T143">
        <f t="shared" si="6"/>
        <v>0</v>
      </c>
      <c r="W143">
        <f t="shared" si="7"/>
        <v>0</v>
      </c>
      <c r="Z143">
        <f t="shared" si="8"/>
        <v>0</v>
      </c>
      <c r="AC143">
        <f t="shared" si="9"/>
        <v>0</v>
      </c>
      <c r="AF143">
        <f t="shared" si="10"/>
        <v>0</v>
      </c>
      <c r="AI143">
        <f t="shared" si="11"/>
        <v>0</v>
      </c>
      <c r="AL143">
        <f t="shared" si="12"/>
        <v>0</v>
      </c>
      <c r="AO143">
        <f t="shared" si="13"/>
        <v>0</v>
      </c>
      <c r="AR143">
        <f t="shared" si="14"/>
        <v>0</v>
      </c>
      <c r="AU143">
        <f t="shared" si="15"/>
        <v>0</v>
      </c>
      <c r="AX143">
        <f t="shared" si="16"/>
        <v>0</v>
      </c>
      <c r="BA143">
        <f t="shared" si="17"/>
        <v>0</v>
      </c>
      <c r="BD143">
        <f t="shared" si="18"/>
        <v>0</v>
      </c>
      <c r="BG143">
        <f t="shared" si="19"/>
        <v>0</v>
      </c>
      <c r="BJ143">
        <f t="shared" si="20"/>
        <v>0</v>
      </c>
      <c r="BM143">
        <f t="shared" si="21"/>
        <v>0</v>
      </c>
      <c r="BP143">
        <f t="shared" si="22"/>
        <v>0</v>
      </c>
      <c r="BS143">
        <f t="shared" si="23"/>
        <v>0</v>
      </c>
      <c r="BV143">
        <f t="shared" si="24"/>
        <v>0</v>
      </c>
      <c r="BY143">
        <f t="shared" si="25"/>
        <v>0</v>
      </c>
      <c r="CB143">
        <f t="shared" si="26"/>
        <v>0</v>
      </c>
    </row>
    <row r="144" spans="1:80" hidden="1">
      <c r="K144">
        <f t="shared" si="27"/>
        <v>0</v>
      </c>
      <c r="N144">
        <f t="shared" si="4"/>
        <v>0</v>
      </c>
      <c r="Q144">
        <f t="shared" si="5"/>
        <v>0</v>
      </c>
      <c r="T144">
        <f t="shared" si="6"/>
        <v>0</v>
      </c>
      <c r="W144">
        <f t="shared" si="7"/>
        <v>0</v>
      </c>
      <c r="Z144">
        <f t="shared" si="8"/>
        <v>0</v>
      </c>
      <c r="AC144">
        <f t="shared" si="9"/>
        <v>0</v>
      </c>
      <c r="AF144">
        <f t="shared" si="10"/>
        <v>0</v>
      </c>
      <c r="AI144">
        <f t="shared" si="11"/>
        <v>0</v>
      </c>
      <c r="AL144">
        <f t="shared" si="12"/>
        <v>0</v>
      </c>
      <c r="AO144">
        <f t="shared" si="13"/>
        <v>0</v>
      </c>
      <c r="AR144">
        <f t="shared" si="14"/>
        <v>0</v>
      </c>
      <c r="AU144">
        <f t="shared" si="15"/>
        <v>0</v>
      </c>
      <c r="AX144">
        <f t="shared" si="16"/>
        <v>0</v>
      </c>
      <c r="BA144">
        <f t="shared" si="17"/>
        <v>0</v>
      </c>
      <c r="BD144">
        <f t="shared" si="18"/>
        <v>0</v>
      </c>
      <c r="BG144">
        <f t="shared" si="19"/>
        <v>0</v>
      </c>
      <c r="BJ144">
        <f t="shared" si="20"/>
        <v>0</v>
      </c>
      <c r="BM144">
        <f t="shared" si="21"/>
        <v>0</v>
      </c>
      <c r="BP144">
        <f t="shared" si="22"/>
        <v>0</v>
      </c>
      <c r="BS144">
        <f t="shared" si="23"/>
        <v>0</v>
      </c>
      <c r="BV144">
        <f t="shared" si="24"/>
        <v>0</v>
      </c>
      <c r="BY144">
        <f t="shared" si="25"/>
        <v>0</v>
      </c>
      <c r="CB144">
        <f t="shared" si="26"/>
        <v>0</v>
      </c>
    </row>
    <row r="145" spans="10:80" hidden="1">
      <c r="K145">
        <f t="shared" si="27"/>
        <v>0</v>
      </c>
      <c r="N145">
        <f t="shared" si="4"/>
        <v>0</v>
      </c>
      <c r="Q145">
        <f t="shared" si="5"/>
        <v>0</v>
      </c>
      <c r="T145">
        <f t="shared" si="6"/>
        <v>0</v>
      </c>
      <c r="W145">
        <f t="shared" si="7"/>
        <v>0</v>
      </c>
      <c r="Z145">
        <f t="shared" si="8"/>
        <v>0</v>
      </c>
      <c r="AC145">
        <f t="shared" si="9"/>
        <v>0</v>
      </c>
      <c r="AF145">
        <f t="shared" si="10"/>
        <v>0</v>
      </c>
      <c r="AI145">
        <f t="shared" si="11"/>
        <v>0</v>
      </c>
      <c r="AL145">
        <f t="shared" si="12"/>
        <v>0</v>
      </c>
      <c r="AO145">
        <f t="shared" si="13"/>
        <v>0</v>
      </c>
      <c r="AR145">
        <f t="shared" si="14"/>
        <v>0</v>
      </c>
      <c r="AU145">
        <f t="shared" si="15"/>
        <v>0</v>
      </c>
      <c r="AX145">
        <f t="shared" si="16"/>
        <v>0</v>
      </c>
      <c r="BA145">
        <f t="shared" si="17"/>
        <v>0</v>
      </c>
      <c r="BD145">
        <f t="shared" si="18"/>
        <v>0</v>
      </c>
      <c r="BG145">
        <f t="shared" si="19"/>
        <v>0</v>
      </c>
      <c r="BJ145">
        <f t="shared" si="20"/>
        <v>0</v>
      </c>
      <c r="BM145">
        <f t="shared" si="21"/>
        <v>0</v>
      </c>
      <c r="BP145">
        <f t="shared" si="22"/>
        <v>0</v>
      </c>
      <c r="BS145">
        <f t="shared" si="23"/>
        <v>0</v>
      </c>
      <c r="BV145">
        <f t="shared" si="24"/>
        <v>0</v>
      </c>
      <c r="BY145">
        <f t="shared" si="25"/>
        <v>0</v>
      </c>
      <c r="CB145">
        <f t="shared" si="26"/>
        <v>0</v>
      </c>
    </row>
    <row r="146" spans="10:80" hidden="1">
      <c r="K146">
        <f t="shared" si="27"/>
        <v>0</v>
      </c>
      <c r="N146">
        <f t="shared" si="4"/>
        <v>0</v>
      </c>
      <c r="Q146">
        <f t="shared" si="5"/>
        <v>0</v>
      </c>
      <c r="T146">
        <f t="shared" si="6"/>
        <v>0</v>
      </c>
      <c r="W146">
        <f t="shared" si="7"/>
        <v>0</v>
      </c>
      <c r="Z146">
        <f t="shared" si="8"/>
        <v>0</v>
      </c>
      <c r="AC146">
        <f t="shared" si="9"/>
        <v>0</v>
      </c>
      <c r="AF146">
        <f t="shared" si="10"/>
        <v>0</v>
      </c>
      <c r="AI146">
        <f t="shared" si="11"/>
        <v>0</v>
      </c>
      <c r="AL146">
        <f t="shared" si="12"/>
        <v>0</v>
      </c>
      <c r="AO146">
        <f t="shared" si="13"/>
        <v>0</v>
      </c>
      <c r="AR146">
        <f t="shared" si="14"/>
        <v>0</v>
      </c>
      <c r="AU146">
        <f t="shared" si="15"/>
        <v>0</v>
      </c>
      <c r="AX146">
        <f t="shared" si="16"/>
        <v>0</v>
      </c>
      <c r="BA146">
        <f t="shared" si="17"/>
        <v>0</v>
      </c>
      <c r="BD146">
        <f t="shared" si="18"/>
        <v>0</v>
      </c>
      <c r="BG146">
        <f t="shared" si="19"/>
        <v>0</v>
      </c>
      <c r="BJ146">
        <f t="shared" si="20"/>
        <v>0</v>
      </c>
      <c r="BM146">
        <f t="shared" si="21"/>
        <v>0</v>
      </c>
      <c r="BP146">
        <f t="shared" si="22"/>
        <v>0</v>
      </c>
      <c r="BS146">
        <f t="shared" si="23"/>
        <v>0</v>
      </c>
      <c r="BV146">
        <f t="shared" si="24"/>
        <v>0</v>
      </c>
      <c r="BY146">
        <f t="shared" si="25"/>
        <v>0</v>
      </c>
      <c r="CB146">
        <f t="shared" si="26"/>
        <v>0</v>
      </c>
    </row>
    <row r="147" spans="10:80" hidden="1">
      <c r="K147">
        <f t="shared" si="27"/>
        <v>0</v>
      </c>
      <c r="N147">
        <f t="shared" si="4"/>
        <v>0</v>
      </c>
      <c r="Q147">
        <f t="shared" si="5"/>
        <v>0</v>
      </c>
      <c r="T147">
        <f t="shared" si="6"/>
        <v>0</v>
      </c>
      <c r="W147">
        <f t="shared" si="7"/>
        <v>0</v>
      </c>
      <c r="Z147">
        <f t="shared" si="8"/>
        <v>0</v>
      </c>
      <c r="AC147">
        <f t="shared" si="9"/>
        <v>0</v>
      </c>
      <c r="AF147">
        <f t="shared" si="10"/>
        <v>0</v>
      </c>
      <c r="AI147">
        <f t="shared" si="11"/>
        <v>0</v>
      </c>
      <c r="AL147">
        <f t="shared" si="12"/>
        <v>0</v>
      </c>
      <c r="AO147">
        <f t="shared" si="13"/>
        <v>0</v>
      </c>
      <c r="AR147">
        <f t="shared" si="14"/>
        <v>0</v>
      </c>
      <c r="AU147">
        <f t="shared" si="15"/>
        <v>0</v>
      </c>
      <c r="AX147">
        <f t="shared" si="16"/>
        <v>0</v>
      </c>
      <c r="BA147">
        <f t="shared" si="17"/>
        <v>0</v>
      </c>
      <c r="BD147">
        <f t="shared" si="18"/>
        <v>0</v>
      </c>
      <c r="BG147">
        <f t="shared" si="19"/>
        <v>0</v>
      </c>
      <c r="BJ147">
        <f t="shared" si="20"/>
        <v>0</v>
      </c>
      <c r="BM147">
        <f t="shared" si="21"/>
        <v>0</v>
      </c>
      <c r="BP147">
        <f t="shared" si="22"/>
        <v>0</v>
      </c>
      <c r="BS147">
        <f t="shared" si="23"/>
        <v>0</v>
      </c>
      <c r="BV147">
        <f t="shared" si="24"/>
        <v>0</v>
      </c>
      <c r="BY147">
        <f t="shared" si="25"/>
        <v>0</v>
      </c>
      <c r="CB147">
        <f t="shared" si="26"/>
        <v>0</v>
      </c>
    </row>
    <row r="148" spans="10:80" hidden="1">
      <c r="K148">
        <f t="shared" si="27"/>
        <v>0</v>
      </c>
      <c r="N148">
        <f t="shared" si="4"/>
        <v>0</v>
      </c>
      <c r="Q148">
        <f t="shared" si="5"/>
        <v>0</v>
      </c>
      <c r="T148">
        <f t="shared" si="6"/>
        <v>0</v>
      </c>
      <c r="W148">
        <f t="shared" si="7"/>
        <v>0</v>
      </c>
      <c r="Z148">
        <f t="shared" si="8"/>
        <v>0</v>
      </c>
      <c r="AC148">
        <f t="shared" si="9"/>
        <v>0</v>
      </c>
      <c r="AF148">
        <f t="shared" si="10"/>
        <v>0</v>
      </c>
      <c r="AI148">
        <f t="shared" si="11"/>
        <v>0</v>
      </c>
      <c r="AL148">
        <f t="shared" si="12"/>
        <v>0</v>
      </c>
      <c r="AO148">
        <f t="shared" si="13"/>
        <v>0</v>
      </c>
      <c r="AR148">
        <f t="shared" si="14"/>
        <v>0</v>
      </c>
      <c r="AU148">
        <f t="shared" si="15"/>
        <v>0</v>
      </c>
      <c r="AX148">
        <f t="shared" si="16"/>
        <v>0</v>
      </c>
      <c r="BA148">
        <f t="shared" si="17"/>
        <v>0</v>
      </c>
      <c r="BD148">
        <f t="shared" si="18"/>
        <v>0</v>
      </c>
      <c r="BG148">
        <f t="shared" si="19"/>
        <v>0</v>
      </c>
      <c r="BJ148">
        <f t="shared" si="20"/>
        <v>0</v>
      </c>
      <c r="BM148">
        <f t="shared" si="21"/>
        <v>0</v>
      </c>
      <c r="BP148">
        <f t="shared" si="22"/>
        <v>0</v>
      </c>
      <c r="BS148">
        <f t="shared" si="23"/>
        <v>0</v>
      </c>
      <c r="BV148">
        <f t="shared" si="24"/>
        <v>0</v>
      </c>
      <c r="BY148">
        <f t="shared" si="25"/>
        <v>0</v>
      </c>
      <c r="CB148">
        <f t="shared" si="26"/>
        <v>0</v>
      </c>
    </row>
    <row r="149" spans="10:80" hidden="1">
      <c r="K149">
        <f t="shared" si="27"/>
        <v>0</v>
      </c>
      <c r="N149">
        <f t="shared" si="4"/>
        <v>0</v>
      </c>
      <c r="Q149">
        <f t="shared" si="5"/>
        <v>0</v>
      </c>
      <c r="T149">
        <f t="shared" si="6"/>
        <v>0</v>
      </c>
      <c r="W149">
        <f t="shared" si="7"/>
        <v>0</v>
      </c>
      <c r="Z149">
        <f t="shared" si="8"/>
        <v>0</v>
      </c>
      <c r="AC149">
        <f t="shared" si="9"/>
        <v>0</v>
      </c>
      <c r="AF149">
        <f t="shared" si="10"/>
        <v>0</v>
      </c>
      <c r="AI149">
        <f t="shared" si="11"/>
        <v>0</v>
      </c>
      <c r="AL149">
        <f t="shared" si="12"/>
        <v>0</v>
      </c>
      <c r="AO149">
        <f t="shared" si="13"/>
        <v>0</v>
      </c>
      <c r="AR149">
        <f t="shared" si="14"/>
        <v>0</v>
      </c>
      <c r="AU149">
        <f t="shared" si="15"/>
        <v>0</v>
      </c>
      <c r="AX149">
        <f t="shared" si="16"/>
        <v>0</v>
      </c>
      <c r="BA149">
        <f t="shared" si="17"/>
        <v>0</v>
      </c>
      <c r="BD149">
        <f t="shared" si="18"/>
        <v>0</v>
      </c>
      <c r="BG149">
        <f t="shared" si="19"/>
        <v>0</v>
      </c>
      <c r="BJ149">
        <f t="shared" si="20"/>
        <v>0</v>
      </c>
      <c r="BM149">
        <f t="shared" si="21"/>
        <v>0</v>
      </c>
      <c r="BP149">
        <f t="shared" si="22"/>
        <v>0</v>
      </c>
      <c r="BS149">
        <f t="shared" si="23"/>
        <v>0</v>
      </c>
      <c r="BV149">
        <f t="shared" si="24"/>
        <v>0</v>
      </c>
      <c r="BY149">
        <f t="shared" si="25"/>
        <v>0</v>
      </c>
      <c r="CB149">
        <f t="shared" si="26"/>
        <v>0</v>
      </c>
    </row>
    <row r="150" spans="10:80" hidden="1">
      <c r="J150">
        <v>1</v>
      </c>
      <c r="K150">
        <f t="shared" si="27"/>
        <v>0</v>
      </c>
      <c r="N150">
        <f>LARGE(N129:N149,$J$150)</f>
        <v>0</v>
      </c>
      <c r="Q150">
        <f>LARGE(Q129:Q149,$J$150)</f>
        <v>3</v>
      </c>
      <c r="T150">
        <f>LARGE(T129:T149,$J$150)</f>
        <v>4</v>
      </c>
      <c r="W150">
        <f>LARGE(W129:W149,$J$150)</f>
        <v>5</v>
      </c>
      <c r="Z150">
        <f>LARGE(Z129:Z149,$J$150)</f>
        <v>6</v>
      </c>
      <c r="AC150">
        <f>LARGE(AC129:AC149,$J$150)</f>
        <v>7</v>
      </c>
      <c r="AF150">
        <f>LARGE(AF129:AF149,$J$150)</f>
        <v>8</v>
      </c>
      <c r="AI150">
        <f>LARGE(AI129:AI149,$J$150)</f>
        <v>9</v>
      </c>
      <c r="AL150">
        <f>LARGE(AL129:AL149,$J$150)</f>
        <v>10</v>
      </c>
      <c r="AO150">
        <f>LARGE(AO129:AO149,$J$150)</f>
        <v>11</v>
      </c>
      <c r="AR150">
        <f>LARGE(AR129:AR149,$J$150)</f>
        <v>12</v>
      </c>
      <c r="AU150">
        <f>LARGE(AU129:AU149,$J$150)</f>
        <v>13</v>
      </c>
      <c r="AX150">
        <f>LARGE(AX129:AX149,$J$150)</f>
        <v>14</v>
      </c>
      <c r="BA150">
        <f>LARGE(BA129:BA149,$J$150)</f>
        <v>15</v>
      </c>
      <c r="BD150">
        <f>LARGE(BD129:BD149,$J$150)</f>
        <v>16</v>
      </c>
      <c r="BG150">
        <f>LARGE(BG129:BG149,$J$150)</f>
        <v>17</v>
      </c>
      <c r="BJ150">
        <f>LARGE(BJ129:BJ149,$J$150)</f>
        <v>18</v>
      </c>
      <c r="BM150">
        <f>LARGE(BM129:BM149,$J$150)</f>
        <v>19</v>
      </c>
      <c r="BP150">
        <f>LARGE(BP129:BP149,$J$150)</f>
        <v>20</v>
      </c>
      <c r="BS150">
        <f>LARGE(BS129:BS149,$J$150)</f>
        <v>0</v>
      </c>
      <c r="BV150">
        <f>LARGE(BV129:BV149,$J$150)</f>
        <v>0</v>
      </c>
      <c r="BY150">
        <f>LARGE(BY129:BY149,$J$150)</f>
        <v>0</v>
      </c>
      <c r="CB150">
        <f>LARGE(CB129:CB149,$J$150)</f>
        <v>0</v>
      </c>
    </row>
    <row r="151" spans="10:80" hidden="1">
      <c r="K151">
        <f>LARGE(K130:K150,J150)</f>
        <v>57</v>
      </c>
    </row>
    <row r="152" spans="10:80" hidden="1"/>
  </sheetData>
  <mergeCells count="208">
    <mergeCell ref="BA128:BC128"/>
    <mergeCell ref="BD128:BF128"/>
    <mergeCell ref="BG128:BI128"/>
    <mergeCell ref="BJ128:BL128"/>
    <mergeCell ref="BM128:BO128"/>
    <mergeCell ref="BP128:BR128"/>
    <mergeCell ref="AI128:AK128"/>
    <mergeCell ref="AL128:AN128"/>
    <mergeCell ref="AO128:AQ128"/>
    <mergeCell ref="AR128:AT128"/>
    <mergeCell ref="AU128:AW128"/>
    <mergeCell ref="AX128:AZ128"/>
    <mergeCell ref="BM18:BO18"/>
    <mergeCell ref="BP18:BR18"/>
    <mergeCell ref="K128:M128"/>
    <mergeCell ref="N128:P128"/>
    <mergeCell ref="Q128:S128"/>
    <mergeCell ref="T128:V128"/>
    <mergeCell ref="W128:Y128"/>
    <mergeCell ref="Z128:AB128"/>
    <mergeCell ref="AC128:AE128"/>
    <mergeCell ref="AF128:AH128"/>
    <mergeCell ref="AU18:AW18"/>
    <mergeCell ref="AX18:AZ18"/>
    <mergeCell ref="BA18:BC18"/>
    <mergeCell ref="BD18:BF18"/>
    <mergeCell ref="BG18:BI18"/>
    <mergeCell ref="BJ18:BL18"/>
    <mergeCell ref="AC18:AE18"/>
    <mergeCell ref="AF18:AH18"/>
    <mergeCell ref="AI18:AK18"/>
    <mergeCell ref="AL18:AN18"/>
    <mergeCell ref="AO18:AQ18"/>
    <mergeCell ref="AR18:AT18"/>
    <mergeCell ref="K18:M18"/>
    <mergeCell ref="N18:P18"/>
    <mergeCell ref="Q18:S18"/>
    <mergeCell ref="T18:V18"/>
    <mergeCell ref="W18:Y18"/>
    <mergeCell ref="Z18:AB18"/>
    <mergeCell ref="BK12:BK13"/>
    <mergeCell ref="BN12:BN13"/>
    <mergeCell ref="BQ12:BQ13"/>
    <mergeCell ref="A15:B15"/>
    <mergeCell ref="C15:D15"/>
    <mergeCell ref="E15:F15"/>
    <mergeCell ref="AS12:AS13"/>
    <mergeCell ref="AV12:AV13"/>
    <mergeCell ref="AY12:AY13"/>
    <mergeCell ref="BB12:BB13"/>
    <mergeCell ref="BE12:BE13"/>
    <mergeCell ref="BH12:BH13"/>
    <mergeCell ref="AA12:AA13"/>
    <mergeCell ref="AD12:AD13"/>
    <mergeCell ref="AG12:AG13"/>
    <mergeCell ref="AJ12:AJ13"/>
    <mergeCell ref="AM12:AM13"/>
    <mergeCell ref="AP12:AP13"/>
    <mergeCell ref="H12:I12"/>
    <mergeCell ref="L12:L13"/>
    <mergeCell ref="O12:O13"/>
    <mergeCell ref="R12:R13"/>
    <mergeCell ref="U12:U13"/>
    <mergeCell ref="X12:X13"/>
    <mergeCell ref="BM9:BM10"/>
    <mergeCell ref="BN9:BN10"/>
    <mergeCell ref="BO9:BO10"/>
    <mergeCell ref="BP9:BP10"/>
    <mergeCell ref="BQ9:BQ10"/>
    <mergeCell ref="AU9:AU10"/>
    <mergeCell ref="AV9:AV10"/>
    <mergeCell ref="AW9:AW10"/>
    <mergeCell ref="AX9:AX10"/>
    <mergeCell ref="AY9:AY10"/>
    <mergeCell ref="AZ9:AZ10"/>
    <mergeCell ref="AO9:AO10"/>
    <mergeCell ref="AP9:AP10"/>
    <mergeCell ref="AQ9:AQ10"/>
    <mergeCell ref="AR9:AR10"/>
    <mergeCell ref="AS9:AS10"/>
    <mergeCell ref="AT9:AT10"/>
    <mergeCell ref="AI9:AI10"/>
    <mergeCell ref="AJ9:AJ10"/>
    <mergeCell ref="AK9:AK10"/>
    <mergeCell ref="AC9:AC10"/>
    <mergeCell ref="AD9:AD10"/>
    <mergeCell ref="AE9:AE10"/>
    <mergeCell ref="AF9:AF10"/>
    <mergeCell ref="AG9:AG10"/>
    <mergeCell ref="AH9:AH10"/>
    <mergeCell ref="BR9:BR10"/>
    <mergeCell ref="BG9:BG10"/>
    <mergeCell ref="BH9:BH10"/>
    <mergeCell ref="BI9:BI10"/>
    <mergeCell ref="BJ9:BJ10"/>
    <mergeCell ref="BK9:BK10"/>
    <mergeCell ref="BL9:BL10"/>
    <mergeCell ref="BA9:BA10"/>
    <mergeCell ref="BB9:BB10"/>
    <mergeCell ref="BC9:BC10"/>
    <mergeCell ref="BD9:BD10"/>
    <mergeCell ref="BE9:BE10"/>
    <mergeCell ref="BF9:BF10"/>
    <mergeCell ref="K9:K10"/>
    <mergeCell ref="L9:L10"/>
    <mergeCell ref="M9:M10"/>
    <mergeCell ref="N9:N10"/>
    <mergeCell ref="O9:O10"/>
    <mergeCell ref="P9:P10"/>
    <mergeCell ref="BF4:BF6"/>
    <mergeCell ref="BI4:BI6"/>
    <mergeCell ref="BL4:BL6"/>
    <mergeCell ref="W9:W10"/>
    <mergeCell ref="X9:X10"/>
    <mergeCell ref="Y9:Y10"/>
    <mergeCell ref="Z9:Z10"/>
    <mergeCell ref="AA9:AA10"/>
    <mergeCell ref="AB9:AB10"/>
    <mergeCell ref="Q9:Q10"/>
    <mergeCell ref="R9:R10"/>
    <mergeCell ref="S9:S10"/>
    <mergeCell ref="T9:T10"/>
    <mergeCell ref="U9:U10"/>
    <mergeCell ref="V9:V10"/>
    <mergeCell ref="AL9:AL10"/>
    <mergeCell ref="AM9:AM10"/>
    <mergeCell ref="AN9:AN10"/>
    <mergeCell ref="BO4:BO6"/>
    <mergeCell ref="BR4:BR6"/>
    <mergeCell ref="H7:I7"/>
    <mergeCell ref="AN4:AN6"/>
    <mergeCell ref="AQ4:AQ6"/>
    <mergeCell ref="AT4:AT6"/>
    <mergeCell ref="AW4:AW6"/>
    <mergeCell ref="AZ4:AZ6"/>
    <mergeCell ref="BC4:BC6"/>
    <mergeCell ref="M4:M6"/>
    <mergeCell ref="P4:P6"/>
    <mergeCell ref="S4:S6"/>
    <mergeCell ref="V4:V6"/>
    <mergeCell ref="Y4:Y6"/>
    <mergeCell ref="AB4:AB6"/>
    <mergeCell ref="AE4:AE6"/>
    <mergeCell ref="AH4:AH6"/>
    <mergeCell ref="AK4:AK6"/>
    <mergeCell ref="BD2:BF2"/>
    <mergeCell ref="BG2:BI2"/>
    <mergeCell ref="Z2:AB2"/>
    <mergeCell ref="AC2:AE2"/>
    <mergeCell ref="AF2:AH2"/>
    <mergeCell ref="AI2:AK2"/>
    <mergeCell ref="AL2:AN2"/>
    <mergeCell ref="AO2:AQ2"/>
    <mergeCell ref="BP3:BR3"/>
    <mergeCell ref="AX3:AZ3"/>
    <mergeCell ref="BA3:BC3"/>
    <mergeCell ref="BD3:BF3"/>
    <mergeCell ref="BG3:BI3"/>
    <mergeCell ref="BJ3:BL3"/>
    <mergeCell ref="BM3:BO3"/>
    <mergeCell ref="AF3:AH3"/>
    <mergeCell ref="AI3:AK3"/>
    <mergeCell ref="AL3:AN3"/>
    <mergeCell ref="AO3:AQ3"/>
    <mergeCell ref="AR3:AT3"/>
    <mergeCell ref="AU3:AW3"/>
    <mergeCell ref="K3:M3"/>
    <mergeCell ref="N3:P3"/>
    <mergeCell ref="Q3:S3"/>
    <mergeCell ref="T3:V3"/>
    <mergeCell ref="W3:Y3"/>
    <mergeCell ref="Z3:AB3"/>
    <mergeCell ref="AC3:AE3"/>
    <mergeCell ref="AR2:AT2"/>
    <mergeCell ref="AU2:AW2"/>
    <mergeCell ref="BP1:BR1"/>
    <mergeCell ref="H2:I2"/>
    <mergeCell ref="K2:M2"/>
    <mergeCell ref="N2:P2"/>
    <mergeCell ref="Q2:S2"/>
    <mergeCell ref="T2:V2"/>
    <mergeCell ref="W2:Y2"/>
    <mergeCell ref="AO1:AQ1"/>
    <mergeCell ref="AR1:AT1"/>
    <mergeCell ref="AU1:AW1"/>
    <mergeCell ref="AX1:AZ1"/>
    <mergeCell ref="BA1:BC1"/>
    <mergeCell ref="BD1:BF1"/>
    <mergeCell ref="W1:Y1"/>
    <mergeCell ref="Z1:AB1"/>
    <mergeCell ref="AC1:AE1"/>
    <mergeCell ref="AF1:AH1"/>
    <mergeCell ref="AI1:AK1"/>
    <mergeCell ref="AL1:AN1"/>
    <mergeCell ref="BJ2:BL2"/>
    <mergeCell ref="BM2:BO2"/>
    <mergeCell ref="BP2:BR2"/>
    <mergeCell ref="AX2:AZ2"/>
    <mergeCell ref="BA2:BC2"/>
    <mergeCell ref="A1:B1"/>
    <mergeCell ref="D1:E1"/>
    <mergeCell ref="K1:M1"/>
    <mergeCell ref="N1:P1"/>
    <mergeCell ref="Q1:S1"/>
    <mergeCell ref="T1:V1"/>
    <mergeCell ref="BG1:BI1"/>
    <mergeCell ref="BJ1:BL1"/>
    <mergeCell ref="BM1:BO1"/>
  </mergeCells>
  <conditionalFormatting sqref="K1:BR1">
    <cfRule type="containsText" dxfId="89" priority="23" operator="containsText" text="ch">
      <formula>NOT(ISERROR(SEARCH("ch",K1)))</formula>
    </cfRule>
  </conditionalFormatting>
  <conditionalFormatting sqref="K11:P11 R11:S11 U11:V11 X11:Y11 AA11:AB11 AD11:AE11 AG11:AH11 AJ11:AK11 AP11:AQ11 AM11:AN11 AS11:AT11 AV11:AW11 BB11:BC11 BH11:BI11 BN11:BO11 AY11:AZ11 BE11:BF11 BK11:BL11 BQ11:BR11">
    <cfRule type="cellIs" dxfId="88" priority="22" operator="greaterThan">
      <formula>0</formula>
    </cfRule>
  </conditionalFormatting>
  <conditionalFormatting sqref="Q11 T11 W11 Z11 AC11 AF11 AI11 AO11 AL11 AR11 AU11 BA11 BG11 BM11 AX11 BD11 BJ11 BP11">
    <cfRule type="cellIs" dxfId="87" priority="21" operator="greaterThan">
      <formula>0</formula>
    </cfRule>
  </conditionalFormatting>
  <conditionalFormatting sqref="L14">
    <cfRule type="cellIs" dxfId="86" priority="20" operator="greaterThan">
      <formula>0</formula>
    </cfRule>
  </conditionalFormatting>
  <conditionalFormatting sqref="O14">
    <cfRule type="cellIs" dxfId="85" priority="19" operator="greaterThan">
      <formula>0</formula>
    </cfRule>
  </conditionalFormatting>
  <conditionalFormatting sqref="R14">
    <cfRule type="cellIs" dxfId="84" priority="18" operator="greaterThan">
      <formula>0</formula>
    </cfRule>
  </conditionalFormatting>
  <conditionalFormatting sqref="U14">
    <cfRule type="cellIs" dxfId="83" priority="17" operator="greaterThan">
      <formula>0</formula>
    </cfRule>
  </conditionalFormatting>
  <conditionalFormatting sqref="X14">
    <cfRule type="cellIs" dxfId="82" priority="16" operator="greaterThan">
      <formula>0</formula>
    </cfRule>
  </conditionalFormatting>
  <conditionalFormatting sqref="AA14">
    <cfRule type="cellIs" dxfId="81" priority="15" operator="greaterThan">
      <formula>0</formula>
    </cfRule>
  </conditionalFormatting>
  <conditionalFormatting sqref="AD14">
    <cfRule type="cellIs" dxfId="80" priority="14" operator="greaterThan">
      <formula>0</formula>
    </cfRule>
  </conditionalFormatting>
  <conditionalFormatting sqref="AG14">
    <cfRule type="cellIs" dxfId="79" priority="13" operator="greaterThan">
      <formula>0</formula>
    </cfRule>
  </conditionalFormatting>
  <conditionalFormatting sqref="AJ14">
    <cfRule type="cellIs" dxfId="78" priority="12" operator="greaterThan">
      <formula>0</formula>
    </cfRule>
  </conditionalFormatting>
  <conditionalFormatting sqref="AM14">
    <cfRule type="cellIs" dxfId="77" priority="11" operator="greaterThan">
      <formula>0</formula>
    </cfRule>
  </conditionalFormatting>
  <conditionalFormatting sqref="AP14">
    <cfRule type="cellIs" dxfId="76" priority="10" operator="greaterThan">
      <formula>0</formula>
    </cfRule>
  </conditionalFormatting>
  <conditionalFormatting sqref="AS14">
    <cfRule type="cellIs" dxfId="75" priority="9" operator="greaterThan">
      <formula>0</formula>
    </cfRule>
  </conditionalFormatting>
  <conditionalFormatting sqref="AV14">
    <cfRule type="cellIs" dxfId="74" priority="8" operator="greaterThan">
      <formula>0</formula>
    </cfRule>
  </conditionalFormatting>
  <conditionalFormatting sqref="AY14">
    <cfRule type="cellIs" dxfId="73" priority="7" operator="greaterThan">
      <formula>0</formula>
    </cfRule>
  </conditionalFormatting>
  <conditionalFormatting sqref="BB14">
    <cfRule type="cellIs" dxfId="72" priority="6" operator="greaterThan">
      <formula>0</formula>
    </cfRule>
  </conditionalFormatting>
  <conditionalFormatting sqref="BE14">
    <cfRule type="cellIs" dxfId="71" priority="5" operator="greaterThan">
      <formula>0</formula>
    </cfRule>
  </conditionalFormatting>
  <conditionalFormatting sqref="BH14">
    <cfRule type="cellIs" dxfId="70" priority="4" operator="greaterThan">
      <formula>0</formula>
    </cfRule>
  </conditionalFormatting>
  <conditionalFormatting sqref="BK14">
    <cfRule type="cellIs" dxfId="69" priority="3" operator="greaterThan">
      <formula>0</formula>
    </cfRule>
  </conditionalFormatting>
  <conditionalFormatting sqref="BN14">
    <cfRule type="cellIs" dxfId="68" priority="2" operator="greaterThan">
      <formula>0</formula>
    </cfRule>
  </conditionalFormatting>
  <conditionalFormatting sqref="BQ14">
    <cfRule type="cellIs" dxfId="67" priority="1" operator="greaterThan">
      <formula>0</formula>
    </cfRule>
  </conditionalFormatting>
  <pageMargins left="0.7" right="0.7" top="0.78740157499999996" bottom="0.78740157499999996" header="0.3" footer="0.3"/>
  <pageSetup paperSize="9" orientation="portrait" r:id="rId1"/>
  <ignoredErrors>
    <ignoredError sqref="N130:N133" formulaRange="1"/>
  </ignoredErrors>
  <drawing r:id="rId2"/>
  <legacyDrawing r:id="rId3"/>
  <controls>
    <mc:AlternateContent xmlns:mc="http://schemas.openxmlformats.org/markup-compatibility/2006">
      <mc:Choice Requires="x14">
        <control shapeId="4097" r:id="rId4" name="SpinButton1">
          <controlPr defaultSize="0" autoLine="0" r:id="rId5">
            <anchor moveWithCells="1">
              <from>
                <xdr:col>0</xdr:col>
                <xdr:colOff>400050</xdr:colOff>
                <xdr:row>1</xdr:row>
                <xdr:rowOff>47625</xdr:rowOff>
              </from>
              <to>
                <xdr:col>5</xdr:col>
                <xdr:colOff>28575</xdr:colOff>
                <xdr:row>1</xdr:row>
                <xdr:rowOff>619125</xdr:rowOff>
              </to>
            </anchor>
          </controlPr>
        </control>
      </mc:Choice>
      <mc:Fallback>
        <control shapeId="4097" r:id="rId4" name="Spin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8"/>
  <dimension ref="A1:H10"/>
  <sheetViews>
    <sheetView workbookViewId="0">
      <selection sqref="A1:H9"/>
    </sheetView>
  </sheetViews>
  <sheetFormatPr baseColWidth="10" defaultRowHeight="14.25"/>
  <sheetData>
    <row r="1" spans="1:8" ht="21.75" thickBot="1">
      <c r="A1" s="109" t="s">
        <v>341</v>
      </c>
      <c r="B1" s="110" t="s">
        <v>342</v>
      </c>
      <c r="C1" s="110" t="s">
        <v>370</v>
      </c>
      <c r="D1" s="111"/>
      <c r="E1" s="112" t="s">
        <v>344</v>
      </c>
      <c r="F1" s="110" t="s">
        <v>345</v>
      </c>
      <c r="G1" s="110" t="s">
        <v>342</v>
      </c>
      <c r="H1" s="110" t="s">
        <v>370</v>
      </c>
    </row>
    <row r="2" spans="1:8" ht="15.75" thickTop="1" thickBot="1">
      <c r="A2" s="113">
        <f t="shared" ref="A2:A9" si="0">C2+ROW()%%</f>
        <v>2.0000000000000001E-4</v>
      </c>
      <c r="B2" s="145" t="str">
        <f>'1 Runde'!DN1</f>
        <v>Iris</v>
      </c>
      <c r="C2" s="228">
        <f>'1 Runde'!DQ2</f>
        <v>0</v>
      </c>
      <c r="D2" s="114"/>
      <c r="E2" s="112">
        <v>1</v>
      </c>
      <c r="F2" s="113">
        <f>RANK(H2,$H$2:$H$9)</f>
        <v>1</v>
      </c>
      <c r="G2" s="113" t="str">
        <f>VLOOKUP(LARGE($A$2:$A$9,ROW(A1)),$A$1:$C$9,2,0)</f>
        <v>Thomas</v>
      </c>
      <c r="H2" s="178">
        <f>VLOOKUP(LARGE($A$2:$A$94,ROW(A1)),$A$2:$C$9,3,0)</f>
        <v>0</v>
      </c>
    </row>
    <row r="3" spans="1:8" ht="15.75" thickTop="1" thickBot="1">
      <c r="A3" s="113">
        <f t="shared" si="0"/>
        <v>2.9999999999999997E-4</v>
      </c>
      <c r="B3" s="145" t="str">
        <f>'1 Runde'!DN2</f>
        <v>Adde</v>
      </c>
      <c r="C3" s="228">
        <f>'1 Runde'!DQ3</f>
        <v>0</v>
      </c>
      <c r="D3" s="114"/>
      <c r="E3" s="112">
        <v>2</v>
      </c>
      <c r="F3" s="113">
        <f t="shared" ref="F3:F9" si="1">RANK(H3,$H$2:$H$9)</f>
        <v>1</v>
      </c>
      <c r="G3" s="113" t="str">
        <f t="shared" ref="G3:G9" si="2">VLOOKUP(LARGE($A$2:$A$9,ROW(A2)),$A$1:$C$9,2,0)</f>
        <v>Dieter M.</v>
      </c>
      <c r="H3" s="178">
        <f t="shared" ref="H3:H9" si="3">VLOOKUP(LARGE($A$2:$A$94,ROW(A2)),$A$2:$C$9,3,0)</f>
        <v>0</v>
      </c>
    </row>
    <row r="4" spans="1:8" ht="15.75" thickTop="1" thickBot="1">
      <c r="A4" s="113">
        <f t="shared" si="0"/>
        <v>4.0000000000000002E-4</v>
      </c>
      <c r="B4" s="145" t="str">
        <f>'1 Runde'!DN3</f>
        <v>Dieter G.</v>
      </c>
      <c r="C4" s="228">
        <f>'1 Runde'!DQ4</f>
        <v>0</v>
      </c>
      <c r="D4" s="114"/>
      <c r="E4" s="112">
        <v>3</v>
      </c>
      <c r="F4" s="113">
        <f t="shared" si="1"/>
        <v>1</v>
      </c>
      <c r="G4" s="113" t="str">
        <f t="shared" si="2"/>
        <v>Carmen</v>
      </c>
      <c r="H4" s="178">
        <f t="shared" si="3"/>
        <v>0</v>
      </c>
    </row>
    <row r="5" spans="1:8" ht="15.75" thickTop="1" thickBot="1">
      <c r="A5" s="113">
        <f t="shared" si="0"/>
        <v>5.0000000000000001E-4</v>
      </c>
      <c r="B5" s="145" t="str">
        <f>'1 Runde'!DN4</f>
        <v>Rommet</v>
      </c>
      <c r="C5" s="228">
        <f>'1 Runde'!DQ5</f>
        <v>0</v>
      </c>
      <c r="D5" s="114"/>
      <c r="E5" s="112">
        <v>1</v>
      </c>
      <c r="F5" s="113">
        <f t="shared" si="1"/>
        <v>1</v>
      </c>
      <c r="G5" s="113" t="str">
        <f t="shared" si="2"/>
        <v>Rainer</v>
      </c>
      <c r="H5" s="178">
        <f t="shared" si="3"/>
        <v>0</v>
      </c>
    </row>
    <row r="6" spans="1:8" ht="15.75" thickTop="1" thickBot="1">
      <c r="A6" s="113">
        <f t="shared" si="0"/>
        <v>5.9999999999999995E-4</v>
      </c>
      <c r="B6" s="145" t="str">
        <f>'1 Runde'!DN5</f>
        <v>Rainer</v>
      </c>
      <c r="C6" s="228">
        <f>'1 Runde'!DQ6</f>
        <v>0</v>
      </c>
      <c r="D6" s="114"/>
      <c r="E6" s="112">
        <v>2</v>
      </c>
      <c r="F6" s="113">
        <f t="shared" si="1"/>
        <v>1</v>
      </c>
      <c r="G6" s="113" t="str">
        <f t="shared" si="2"/>
        <v>Rommet</v>
      </c>
      <c r="H6" s="178">
        <f t="shared" si="3"/>
        <v>0</v>
      </c>
    </row>
    <row r="7" spans="1:8" ht="15.75" thickTop="1" thickBot="1">
      <c r="A7" s="113">
        <f t="shared" si="0"/>
        <v>7.000000000000001E-4</v>
      </c>
      <c r="B7" s="145" t="str">
        <f>'1 Runde'!DN6</f>
        <v>Carmen</v>
      </c>
      <c r="C7" s="228">
        <f>'1 Runde'!DQ7</f>
        <v>0</v>
      </c>
      <c r="D7" s="114"/>
      <c r="E7" s="112">
        <v>3</v>
      </c>
      <c r="F7" s="113">
        <f t="shared" si="1"/>
        <v>1</v>
      </c>
      <c r="G7" s="113" t="str">
        <f t="shared" si="2"/>
        <v>Dieter G.</v>
      </c>
      <c r="H7" s="178">
        <f t="shared" si="3"/>
        <v>0</v>
      </c>
    </row>
    <row r="8" spans="1:8" ht="15.75" thickTop="1" thickBot="1">
      <c r="A8" s="113">
        <f t="shared" si="0"/>
        <v>8.0000000000000004E-4</v>
      </c>
      <c r="B8" s="145" t="str">
        <f>'1 Runde'!DN7</f>
        <v>Dieter M.</v>
      </c>
      <c r="C8" s="228">
        <f>'1 Runde'!DQ8</f>
        <v>0</v>
      </c>
      <c r="D8" s="114"/>
      <c r="E8" s="112">
        <v>1</v>
      </c>
      <c r="F8" s="113">
        <f t="shared" si="1"/>
        <v>1</v>
      </c>
      <c r="G8" s="113" t="str">
        <f t="shared" si="2"/>
        <v>Adde</v>
      </c>
      <c r="H8" s="178">
        <f t="shared" si="3"/>
        <v>0</v>
      </c>
    </row>
    <row r="9" spans="1:8" ht="15.75" thickTop="1" thickBot="1">
      <c r="A9" s="113">
        <f t="shared" si="0"/>
        <v>8.9999999999999998E-4</v>
      </c>
      <c r="B9" s="145" t="str">
        <f>'1 Runde'!DN8</f>
        <v>Thomas</v>
      </c>
      <c r="C9" s="228">
        <f>'1 Runde'!DQ9</f>
        <v>0</v>
      </c>
      <c r="D9" s="114"/>
      <c r="E9" s="112">
        <v>2</v>
      </c>
      <c r="F9" s="113">
        <f t="shared" si="1"/>
        <v>1</v>
      </c>
      <c r="G9" s="113" t="str">
        <f t="shared" si="2"/>
        <v>Iris</v>
      </c>
      <c r="H9" s="178">
        <f t="shared" si="3"/>
        <v>0</v>
      </c>
    </row>
    <row r="10" spans="1:8" ht="15" thickTop="1"/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9"/>
  <dimension ref="A1:H11"/>
  <sheetViews>
    <sheetView workbookViewId="0">
      <selection activeCell="S4" sqref="S4:U4"/>
    </sheetView>
  </sheetViews>
  <sheetFormatPr baseColWidth="10" defaultRowHeight="14.25"/>
  <sheetData>
    <row r="1" spans="1:8" ht="21.75" thickBot="1">
      <c r="A1" s="109" t="s">
        <v>341</v>
      </c>
      <c r="B1" s="110" t="s">
        <v>342</v>
      </c>
      <c r="C1" s="110" t="s">
        <v>343</v>
      </c>
      <c r="D1" s="111"/>
      <c r="E1" s="112" t="s">
        <v>344</v>
      </c>
      <c r="F1" s="110" t="s">
        <v>345</v>
      </c>
      <c r="G1" s="110" t="s">
        <v>342</v>
      </c>
      <c r="H1" s="110" t="s">
        <v>343</v>
      </c>
    </row>
    <row r="2" spans="1:8" ht="15.75" thickTop="1" thickBot="1">
      <c r="A2" s="113">
        <f>C2+ROW()%%</f>
        <v>2.0000000000000001E-4</v>
      </c>
      <c r="B2" s="146" t="str">
        <f>'1 Runde'!CZ5</f>
        <v>Dieter G.</v>
      </c>
      <c r="C2" s="114">
        <f>'1 Runde'!DA5</f>
        <v>0</v>
      </c>
      <c r="D2" s="114"/>
      <c r="E2" s="112">
        <v>1</v>
      </c>
      <c r="F2" s="113">
        <f>RANK(H2,$H$2:$H$4)</f>
        <v>1</v>
      </c>
      <c r="G2" s="113" t="str">
        <f>VLOOKUP(LARGE($A$2:$A$4,ROW(A1)),$A$1:$C$4,2,0)</f>
        <v>Rainer</v>
      </c>
      <c r="H2" s="147">
        <f>VLOOKUP(LARGE($A$2:$A$4,ROW(A1)),$A$2:$C$4,3,0)</f>
        <v>0</v>
      </c>
    </row>
    <row r="3" spans="1:8" ht="15.75" thickTop="1" thickBot="1">
      <c r="A3" s="113">
        <f t="shared" ref="A3:A9" si="0">C3+ROW()%%</f>
        <v>2.9999999999999997E-4</v>
      </c>
      <c r="B3" s="146" t="str">
        <f>'1 Runde'!CZ6</f>
        <v>Rainer</v>
      </c>
      <c r="C3" s="114">
        <f>'1 Runde'!DA6</f>
        <v>0</v>
      </c>
      <c r="D3" s="114"/>
      <c r="E3" s="112">
        <v>2</v>
      </c>
      <c r="F3" s="113">
        <f>RANK(H3,$H$2:$H$4)</f>
        <v>1</v>
      </c>
      <c r="G3" s="113" t="str">
        <f>VLOOKUP(LARGE($A$2:$A$4,ROW(A2)),$A$1:$C$4,2,0)</f>
        <v>Rainer</v>
      </c>
      <c r="H3" s="147">
        <f>VLOOKUP(LARGE($A$2:$A$4,ROW(A2)),$A$2:$C$4,3,0)</f>
        <v>0</v>
      </c>
    </row>
    <row r="4" spans="1:8" ht="15.75" thickTop="1" thickBot="1">
      <c r="A4" s="113">
        <f t="shared" si="0"/>
        <v>4.0000000000000002E-4</v>
      </c>
      <c r="B4" s="146" t="str">
        <f>'1 Runde'!CZ7</f>
        <v>Rainer</v>
      </c>
      <c r="C4" s="114">
        <f>'1 Runde'!DA7</f>
        <v>0</v>
      </c>
      <c r="D4" s="114"/>
      <c r="E4" s="112">
        <v>3</v>
      </c>
      <c r="F4" s="113">
        <f>RANK(H4,$H$2:$H$4)</f>
        <v>1</v>
      </c>
      <c r="G4" s="113" t="str">
        <f>VLOOKUP(LARGE($A$2:$A$4,ROW(A3)),$A$1:$C$4,2,0)</f>
        <v>Dieter G.</v>
      </c>
      <c r="H4" s="147">
        <f>VLOOKUP(LARGE($A$2:$A$4,ROW(A3)),$A$2:$C$4,3,0)</f>
        <v>0</v>
      </c>
    </row>
    <row r="5" spans="1:8" ht="15.75" thickTop="1" thickBot="1">
      <c r="A5" s="113">
        <f t="shared" si="0"/>
        <v>5.0000000000000001E-4</v>
      </c>
      <c r="B5" s="145" t="str">
        <f>'1 Runde'!DB2</f>
        <v>Carmen</v>
      </c>
      <c r="C5" s="145">
        <f>'1 Runde'!DC2</f>
        <v>0</v>
      </c>
      <c r="D5" s="114"/>
      <c r="E5" s="112">
        <v>1</v>
      </c>
      <c r="F5" s="113">
        <f>RANK(H5,$H$5:$H$7)</f>
        <v>1</v>
      </c>
      <c r="G5" s="113" t="str">
        <f>VLOOKUP(LARGE($A$2:$A$9,ROW(A4)),$A$1:$C$9,2,0)</f>
        <v>Dieter M.</v>
      </c>
      <c r="H5" s="113">
        <f>VLOOKUP(LARGE($A$5:$A$7,ROW(A1)),$A$5:$C$7,3,0)</f>
        <v>0</v>
      </c>
    </row>
    <row r="6" spans="1:8" ht="15.75" thickTop="1" thickBot="1">
      <c r="A6" s="113">
        <f t="shared" si="0"/>
        <v>5.9999999999999995E-4</v>
      </c>
      <c r="B6" s="145" t="str">
        <f>'1 Runde'!DB3</f>
        <v>Dieter M.</v>
      </c>
      <c r="C6" s="145">
        <f>'1 Runde'!DC3</f>
        <v>0</v>
      </c>
      <c r="D6" s="114"/>
      <c r="E6" s="112">
        <v>2</v>
      </c>
      <c r="F6" s="113">
        <f>RANK(H6,$H$5:$H$7)</f>
        <v>1</v>
      </c>
      <c r="G6" s="113" t="str">
        <f>VLOOKUP(LARGE($A$2:$A$9,ROW(A5)),$A$1:$C$9,2,0)</f>
        <v>Carmen</v>
      </c>
      <c r="H6" s="113">
        <f>VLOOKUP(LARGE($A$5:$A$7,ROW(A2)),$A$5:$C$7,3,0)</f>
        <v>0</v>
      </c>
    </row>
    <row r="7" spans="1:8" ht="15.75" thickTop="1" thickBot="1">
      <c r="A7" s="113">
        <f t="shared" si="0"/>
        <v>7.000000000000001E-4</v>
      </c>
      <c r="B7" s="145" t="str">
        <f>'1 Runde'!DB4</f>
        <v>Thomas</v>
      </c>
      <c r="C7" s="145">
        <f>'1 Runde'!DC4</f>
        <v>0</v>
      </c>
      <c r="D7" s="114"/>
      <c r="E7" s="112">
        <v>3</v>
      </c>
      <c r="F7" s="113">
        <f>RANK(H7,$H$5:$H$7)</f>
        <v>1</v>
      </c>
      <c r="G7" s="113" t="str">
        <f>VLOOKUP(LARGE($A$2:$A$9,ROW(A6)),$A$1:$C$9,2,0)</f>
        <v>Rainer</v>
      </c>
      <c r="H7" s="113">
        <f>VLOOKUP(LARGE($A$5:$A$7,ROW(A3)),$A$5:$C$7,3,0)</f>
        <v>0</v>
      </c>
    </row>
    <row r="8" spans="1:8" ht="15.75" thickTop="1" thickBot="1">
      <c r="A8" s="113">
        <f t="shared" si="0"/>
        <v>8.0000000000000004E-4</v>
      </c>
      <c r="B8" s="144" t="str">
        <f>'1 Runde'!DB5</f>
        <v>Iris</v>
      </c>
      <c r="C8" s="145">
        <f>'1 Runde'!DC5</f>
        <v>0</v>
      </c>
      <c r="D8" s="114"/>
      <c r="E8" s="112">
        <v>1</v>
      </c>
      <c r="F8" s="113">
        <f>RANK(H8,$H$8:$H$10)</f>
        <v>1</v>
      </c>
      <c r="G8" s="113" t="str">
        <f>VLOOKUP(LARGE($A$8:$A$10,ROW(A1)),$A$8:$C$10,2,0)</f>
        <v>Rommet</v>
      </c>
      <c r="H8" s="113">
        <f>VLOOKUP(LARGE($A$8:$A$10,ROW(A1)),$A$8:$C$10,3,0)</f>
        <v>0</v>
      </c>
    </row>
    <row r="9" spans="1:8" ht="15.75" thickTop="1" thickBot="1">
      <c r="A9" s="113">
        <f t="shared" si="0"/>
        <v>8.9999999999999998E-4</v>
      </c>
      <c r="B9" s="144" t="str">
        <f>'1 Runde'!DB6</f>
        <v>Rommet</v>
      </c>
      <c r="C9" s="145">
        <f>'1 Runde'!DC6</f>
        <v>0</v>
      </c>
      <c r="D9" s="114"/>
      <c r="E9" s="112">
        <v>2</v>
      </c>
      <c r="F9" s="113">
        <f>RANK(H9,$H$8:$H$10)</f>
        <v>1</v>
      </c>
      <c r="G9" s="113" t="str">
        <f>VLOOKUP(LARGE($A$8:$A$10,ROW(A2)),$A$8:$C$10,2,0)</f>
        <v>Rommet</v>
      </c>
      <c r="H9" s="113">
        <f>VLOOKUP(LARGE($A$8:$A$10,ROW(A2)),$A$8:$C$10,3,0)</f>
        <v>0</v>
      </c>
    </row>
    <row r="10" spans="1:8" ht="15.75" thickTop="1" thickBot="1">
      <c r="A10" s="113">
        <f>C10+ROW()%%</f>
        <v>1E-3</v>
      </c>
      <c r="B10" s="144" t="str">
        <f>'1 Runde'!DB7</f>
        <v>Rommet</v>
      </c>
      <c r="C10" s="145">
        <f>'1 Runde'!DC7</f>
        <v>0</v>
      </c>
      <c r="D10" s="114"/>
      <c r="E10" s="112">
        <v>3</v>
      </c>
      <c r="F10" s="113">
        <f>RANK(H10,$H$8:$H$10)</f>
        <v>1</v>
      </c>
      <c r="G10" s="113" t="str">
        <f>VLOOKUP(LARGE($A$8:$A$10,ROW(A3)),$A$8:$C$10,2,0)</f>
        <v>Iris</v>
      </c>
      <c r="H10" s="113">
        <f>VLOOKUP(LARGE($A$8:$A$10,ROW(A3)),$A$8:$C$10,3,0)</f>
        <v>0</v>
      </c>
    </row>
    <row r="11" spans="1:8" ht="15" thickTop="1"/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0"/>
  <dimension ref="A1:H8"/>
  <sheetViews>
    <sheetView workbookViewId="0">
      <selection activeCell="S4" sqref="S4:U4"/>
    </sheetView>
  </sheetViews>
  <sheetFormatPr baseColWidth="10" defaultRowHeight="14.25"/>
  <sheetData>
    <row r="1" spans="1:8" ht="21.75" thickBot="1">
      <c r="A1" s="109" t="s">
        <v>341</v>
      </c>
      <c r="B1" s="110" t="s">
        <v>342</v>
      </c>
      <c r="C1" s="110" t="s">
        <v>343</v>
      </c>
      <c r="D1" s="111"/>
      <c r="E1" s="112" t="s">
        <v>344</v>
      </c>
      <c r="F1" s="110" t="s">
        <v>345</v>
      </c>
      <c r="G1" s="110" t="s">
        <v>342</v>
      </c>
      <c r="H1" s="110" t="s">
        <v>343</v>
      </c>
    </row>
    <row r="2" spans="1:8" ht="15.75" thickTop="1" thickBot="1">
      <c r="A2" s="113">
        <f t="shared" ref="A2:A7" si="0">C2+ROW()%%</f>
        <v>2.0000000000000001E-4</v>
      </c>
      <c r="B2" s="109" t="str">
        <f>'1 Runde'!DD2</f>
        <v>Rainer</v>
      </c>
      <c r="C2" s="114">
        <f>'1 Runde'!DE2</f>
        <v>0</v>
      </c>
      <c r="D2" s="114"/>
      <c r="E2" s="112">
        <v>1</v>
      </c>
      <c r="F2" s="113">
        <f>RANK(H2,$H$2:$H$4)</f>
        <v>1</v>
      </c>
      <c r="G2" s="113" t="str">
        <f>VLOOKUP(LARGE($A$2:$A$7,ROW(A1)),$A$1:$C$7,2,0)</f>
        <v>Adde</v>
      </c>
      <c r="H2" s="113">
        <f>VLOOKUP(LARGE($A$2:$A$4,ROW(A1)),$A$2:$C$4,3,0)</f>
        <v>0</v>
      </c>
    </row>
    <row r="3" spans="1:8" ht="15.75" thickTop="1" thickBot="1">
      <c r="A3" s="113">
        <f t="shared" si="0"/>
        <v>2.9999999999999997E-4</v>
      </c>
      <c r="B3" s="109" t="str">
        <f>'1 Runde'!DD3</f>
        <v>Carmen</v>
      </c>
      <c r="C3" s="114">
        <f>'1 Runde'!DE3</f>
        <v>0</v>
      </c>
      <c r="D3" s="114"/>
      <c r="E3" s="112">
        <v>2</v>
      </c>
      <c r="F3" s="113">
        <f>RANK(H3,$H$2:$H$4)</f>
        <v>1</v>
      </c>
      <c r="G3" s="113" t="str">
        <f>VLOOKUP(LARGE($A$2:$A$7,ROW(A2)),$A$1:$C$7,2,0)</f>
        <v>Adde</v>
      </c>
      <c r="H3" s="113">
        <f>VLOOKUP(LARGE($A$2:$A$4,ROW(A2)),$A$2:$C$4,3,0)</f>
        <v>0</v>
      </c>
    </row>
    <row r="4" spans="1:8" ht="15.75" thickTop="1" thickBot="1">
      <c r="A4" s="113">
        <f t="shared" si="0"/>
        <v>4.0000000000000002E-4</v>
      </c>
      <c r="B4" s="109" t="str">
        <f>'1 Runde'!DD4</f>
        <v>Dieter M.</v>
      </c>
      <c r="C4" s="114">
        <f>'1 Runde'!DE4</f>
        <v>0</v>
      </c>
      <c r="D4" s="114"/>
      <c r="E4" s="112">
        <v>3</v>
      </c>
      <c r="F4" s="113">
        <f>RANK(H4,$H$2:$H$4)</f>
        <v>1</v>
      </c>
      <c r="G4" s="113" t="str">
        <f>VLOOKUP(LARGE($A$2:$A$7,ROW(A3)),$A$1:$C$7,2,0)</f>
        <v>Thomas</v>
      </c>
      <c r="H4" s="113">
        <f>VLOOKUP(LARGE($A$2:$A$4,ROW(A3)),$A$2:$C$4,3,0)</f>
        <v>0</v>
      </c>
    </row>
    <row r="5" spans="1:8" ht="15.75" thickTop="1" thickBot="1">
      <c r="A5" s="113">
        <f t="shared" si="0"/>
        <v>5.0000000000000001E-4</v>
      </c>
      <c r="B5" s="109" t="str">
        <f>'1 Runde'!DD5</f>
        <v>Thomas</v>
      </c>
      <c r="C5" s="114">
        <f>'1 Runde'!DE5</f>
        <v>0</v>
      </c>
      <c r="D5" s="114"/>
      <c r="E5" s="112">
        <v>1</v>
      </c>
      <c r="F5" s="113">
        <f>RANK(H5,$H$5:$H$7)</f>
        <v>1</v>
      </c>
      <c r="G5" s="113" t="str">
        <f>VLOOKUP(LARGE($A$5:$A$7,ROW(A1)),$A$5:$C$7,2,0)</f>
        <v>Adde</v>
      </c>
      <c r="H5" s="113">
        <f>VLOOKUP(LARGE($A$5:$A$7,ROW(A1)),$A$5:$C$7,3,0)</f>
        <v>0</v>
      </c>
    </row>
    <row r="6" spans="1:8" ht="15.75" thickTop="1" thickBot="1">
      <c r="A6" s="113">
        <f t="shared" si="0"/>
        <v>5.9999999999999995E-4</v>
      </c>
      <c r="B6" s="109" t="str">
        <f>'1 Runde'!DD6</f>
        <v>Adde</v>
      </c>
      <c r="C6" s="114">
        <f>'1 Runde'!DE6</f>
        <v>0</v>
      </c>
      <c r="D6" s="114"/>
      <c r="E6" s="112">
        <v>2</v>
      </c>
      <c r="F6" s="113">
        <f>RANK(H6,$H$5:$H$7)</f>
        <v>1</v>
      </c>
      <c r="G6" s="113" t="str">
        <f>VLOOKUP(LARGE($A$5:$A$7,ROW(A2)),$A$5:$C$7,2,0)</f>
        <v>Adde</v>
      </c>
      <c r="H6" s="113">
        <f>VLOOKUP(LARGE($A$5:$A$7,ROW(A2)),$A$5:$C$7,3,0)</f>
        <v>0</v>
      </c>
    </row>
    <row r="7" spans="1:8" ht="15.75" thickTop="1" thickBot="1">
      <c r="A7" s="113">
        <f t="shared" si="0"/>
        <v>7.000000000000001E-4</v>
      </c>
      <c r="B7" s="109" t="str">
        <f>'1 Runde'!DD7</f>
        <v>Adde</v>
      </c>
      <c r="C7" s="114">
        <f>'1 Runde'!DE7</f>
        <v>0</v>
      </c>
      <c r="D7" s="114"/>
      <c r="E7" s="112">
        <v>3</v>
      </c>
      <c r="F7" s="113">
        <f>RANK(H7,$H$5:$H$7)</f>
        <v>1</v>
      </c>
      <c r="G7" s="113" t="str">
        <f>VLOOKUP(LARGE($A$5:$A$7,ROW(A3)),$A$5:$C$7,2,0)</f>
        <v>Thomas</v>
      </c>
      <c r="H7" s="113">
        <f>VLOOKUP(LARGE($A$5:$A$7,ROW(A3)),$A$5:$C$7,3,0)</f>
        <v>0</v>
      </c>
    </row>
    <row r="8" spans="1:8" ht="15" thickTop="1"/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1"/>
  <dimension ref="A1:T27"/>
  <sheetViews>
    <sheetView topLeftCell="D1" workbookViewId="0">
      <selection activeCell="T4" sqref="T4"/>
    </sheetView>
  </sheetViews>
  <sheetFormatPr baseColWidth="10" defaultRowHeight="14.25"/>
  <cols>
    <col min="1" max="1" width="17.75" bestFit="1" customWidth="1"/>
    <col min="2" max="2" width="7.25" customWidth="1"/>
    <col min="4" max="4" width="21.875" customWidth="1"/>
    <col min="5" max="5" width="23.25" customWidth="1"/>
    <col min="6" max="6" width="13.75" customWidth="1"/>
    <col min="7" max="7" width="20.625" customWidth="1"/>
    <col min="9" max="9" width="10" hidden="1" customWidth="1"/>
    <col min="10" max="10" width="16.375" customWidth="1"/>
    <col min="13" max="14" width="11.75" bestFit="1" customWidth="1"/>
    <col min="15" max="15" width="13.125" customWidth="1"/>
  </cols>
  <sheetData>
    <row r="1" spans="1:20" ht="122.25" customHeight="1" thickTop="1" thickBot="1">
      <c r="A1" s="173" t="s">
        <v>352</v>
      </c>
      <c r="B1" s="174" t="s">
        <v>368</v>
      </c>
      <c r="C1" s="149"/>
      <c r="D1" s="150"/>
      <c r="E1" s="151" t="s">
        <v>352</v>
      </c>
      <c r="F1" s="152" t="s">
        <v>353</v>
      </c>
      <c r="G1" s="152" t="s">
        <v>354</v>
      </c>
      <c r="H1" s="153" t="s">
        <v>355</v>
      </c>
      <c r="J1" s="154" t="s">
        <v>356</v>
      </c>
      <c r="K1" s="155" t="s">
        <v>357</v>
      </c>
      <c r="L1" s="155" t="s">
        <v>358</v>
      </c>
      <c r="M1" s="156" t="s">
        <v>359</v>
      </c>
      <c r="N1" s="156" t="s">
        <v>360</v>
      </c>
      <c r="O1" s="156" t="s">
        <v>361</v>
      </c>
      <c r="P1" s="157" t="s">
        <v>362</v>
      </c>
    </row>
    <row r="2" spans="1:20" ht="45" customHeight="1" thickTop="1" thickBot="1">
      <c r="A2" s="175" t="str">
        <f>'Namen Eintragen'!A1</f>
        <v>Iris</v>
      </c>
      <c r="B2" s="176" t="b">
        <f>IFERROR(IF('1 Runde'!$K11=1,1),"")</f>
        <v>0</v>
      </c>
      <c r="C2" s="448" t="s">
        <v>363</v>
      </c>
      <c r="D2" s="449"/>
      <c r="E2" s="167" t="str">
        <f>A2</f>
        <v>Iris</v>
      </c>
      <c r="F2" s="217">
        <f>R4+R20+R27</f>
        <v>0</v>
      </c>
      <c r="G2" s="158">
        <f>F2*$M$2</f>
        <v>0</v>
      </c>
      <c r="H2" s="159">
        <f>$L$2*$C$3</f>
        <v>0</v>
      </c>
      <c r="I2" s="160">
        <f>G2-H2</f>
        <v>0</v>
      </c>
      <c r="J2" s="161">
        <f>I2</f>
        <v>0</v>
      </c>
      <c r="K2" s="162">
        <f>COUNTIF(A2:A9,"&lt;&gt;""")-COUNTIF(A2:A9,"")</f>
        <v>8</v>
      </c>
      <c r="L2" s="163">
        <f>C5</f>
        <v>0</v>
      </c>
      <c r="M2" s="164">
        <f>K2*C3</f>
        <v>40</v>
      </c>
      <c r="N2" s="165">
        <f>C3</f>
        <v>5</v>
      </c>
      <c r="O2" s="164">
        <f>M2-N2</f>
        <v>35</v>
      </c>
      <c r="P2" s="166">
        <f>$C$3*$K$2*$L$2</f>
        <v>0</v>
      </c>
    </row>
    <row r="3" spans="1:20" ht="45" customHeight="1" thickTop="1" thickBot="1">
      <c r="A3" s="175" t="str">
        <f>'Namen Eintragen'!D1</f>
        <v>Adde</v>
      </c>
      <c r="B3" s="176" t="b">
        <f>IFERROR(IF('1 Runde'!N$11=1,1),"")</f>
        <v>0</v>
      </c>
      <c r="C3" s="213">
        <f>'1 Runde'!I8</f>
        <v>5</v>
      </c>
      <c r="E3" s="167" t="str">
        <f>A3</f>
        <v>Adde</v>
      </c>
      <c r="F3" s="217">
        <f>R5+R12+R27</f>
        <v>0</v>
      </c>
      <c r="G3" s="158">
        <f t="shared" ref="G3:G9" si="0">F3*$M$2</f>
        <v>0</v>
      </c>
      <c r="H3" s="159">
        <f t="shared" ref="H3:H9" si="1">$L$2*$C$3</f>
        <v>0</v>
      </c>
      <c r="I3" s="160">
        <f t="shared" ref="I3:I9" si="2">G3-H3</f>
        <v>0</v>
      </c>
      <c r="J3" s="161">
        <f t="shared" ref="J3:J9" si="3">I3</f>
        <v>0</v>
      </c>
      <c r="K3" s="168" t="s">
        <v>364</v>
      </c>
      <c r="L3" s="169" t="s">
        <v>365</v>
      </c>
      <c r="M3" s="169" t="s">
        <v>366</v>
      </c>
      <c r="N3" s="170"/>
    </row>
    <row r="4" spans="1:20" ht="45" customHeight="1" thickTop="1" thickBot="1">
      <c r="A4" s="175" t="str">
        <f>'Namen Eintragen'!G1</f>
        <v>Dieter G.</v>
      </c>
      <c r="B4" s="176" t="b">
        <f>IFERROR(IF('1 Runde'!Q$11=1,1),"")</f>
        <v>0</v>
      </c>
      <c r="C4" s="450" t="s">
        <v>367</v>
      </c>
      <c r="D4" s="451"/>
      <c r="E4" s="167" t="str">
        <f t="shared" ref="E4:E9" si="4">A4</f>
        <v>Dieter G.</v>
      </c>
      <c r="F4" s="217">
        <f>R6+R13+R22</f>
        <v>0</v>
      </c>
      <c r="G4" s="158">
        <f t="shared" si="0"/>
        <v>0</v>
      </c>
      <c r="H4" s="159">
        <f t="shared" si="1"/>
        <v>0</v>
      </c>
      <c r="I4" s="160">
        <f t="shared" si="2"/>
        <v>0</v>
      </c>
      <c r="J4" s="161">
        <f t="shared" si="3"/>
        <v>0</v>
      </c>
      <c r="L4" s="452" t="str">
        <f>A2&amp;"  "&amp;J2&amp;" "&amp;",00€"&amp;"   "&amp;CB2</f>
        <v xml:space="preserve">Iris  0 ,00€   </v>
      </c>
      <c r="M4" s="453"/>
      <c r="N4" s="454"/>
      <c r="O4" s="218" t="str">
        <f>A2</f>
        <v>Iris</v>
      </c>
      <c r="P4" t="b">
        <f>IF($B2=1,A2)</f>
        <v>0</v>
      </c>
      <c r="Q4" t="b">
        <f>IF(B2=1,A2)</f>
        <v>0</v>
      </c>
      <c r="R4" s="230">
        <f t="shared" ref="R4:R11" si="5">COUNTIF($Q$4:$Q$27,A2)</f>
        <v>0</v>
      </c>
      <c r="T4" s="232">
        <f>LARGE($R$4:$R$11,1)</f>
        <v>0</v>
      </c>
    </row>
    <row r="5" spans="1:20" ht="45" customHeight="1" thickTop="1" thickBot="1">
      <c r="A5" s="175" t="str">
        <f>'Namen Eintragen'!J1</f>
        <v>Rommet</v>
      </c>
      <c r="B5" s="176" t="b">
        <f>IFERROR(IF('1 Runde'!T$11=301,1),"")</f>
        <v>0</v>
      </c>
      <c r="C5" s="214">
        <f>COUNTIF($B$2:$B$25,"1")</f>
        <v>0</v>
      </c>
      <c r="E5" s="167" t="str">
        <f t="shared" si="4"/>
        <v>Rommet</v>
      </c>
      <c r="F5" s="217">
        <f>R7+R14+R22</f>
        <v>0</v>
      </c>
      <c r="G5" s="158">
        <f t="shared" si="0"/>
        <v>0</v>
      </c>
      <c r="H5" s="159">
        <f t="shared" si="1"/>
        <v>0</v>
      </c>
      <c r="I5" s="160">
        <f t="shared" si="2"/>
        <v>0</v>
      </c>
      <c r="J5" s="161">
        <f t="shared" si="3"/>
        <v>0</v>
      </c>
      <c r="L5" s="452" t="str">
        <f>A3&amp;"  "&amp;J3&amp;" "&amp;",00€"&amp;"   "&amp;CB3</f>
        <v xml:space="preserve">Adde  0 ,00€   </v>
      </c>
      <c r="M5" s="453"/>
      <c r="N5" s="454"/>
      <c r="O5" s="218" t="str">
        <f t="shared" ref="O5:O11" si="6">A3</f>
        <v>Adde</v>
      </c>
      <c r="P5" t="b">
        <f t="shared" ref="P5:P11" si="7">IF($B3=1,A3)</f>
        <v>0</v>
      </c>
      <c r="Q5" t="b">
        <f t="shared" ref="Q5:Q19" si="8">IF(B3=1,A3)</f>
        <v>0</v>
      </c>
      <c r="R5" s="230">
        <f t="shared" si="5"/>
        <v>0</v>
      </c>
      <c r="T5" s="232">
        <f>LARGE($R$4:$R$11,2)</f>
        <v>0</v>
      </c>
    </row>
    <row r="6" spans="1:20" ht="45" customHeight="1" thickTop="1" thickBot="1">
      <c r="A6" s="175" t="str">
        <f>'Namen Eintragen'!M1</f>
        <v>Rainer</v>
      </c>
      <c r="B6" s="176" t="b">
        <f>IFERROR(IF('1 Runde'!W$11=1,1),"")</f>
        <v>0</v>
      </c>
      <c r="C6" s="231">
        <v>5</v>
      </c>
      <c r="D6" s="171"/>
      <c r="E6" s="167" t="str">
        <f t="shared" si="4"/>
        <v>Rainer</v>
      </c>
      <c r="F6" s="217">
        <f>R8+R15+R23</f>
        <v>0</v>
      </c>
      <c r="G6" s="158">
        <f t="shared" si="0"/>
        <v>0</v>
      </c>
      <c r="H6" s="159">
        <f t="shared" si="1"/>
        <v>0</v>
      </c>
      <c r="I6" s="160">
        <f t="shared" si="2"/>
        <v>0</v>
      </c>
      <c r="J6" s="161">
        <f t="shared" si="3"/>
        <v>0</v>
      </c>
      <c r="L6" s="452" t="str">
        <f t="shared" ref="L6:L11" si="9">A4&amp;"  "&amp;J4&amp;" "&amp;",00€"&amp;"   "&amp;CB4</f>
        <v xml:space="preserve">Dieter G.  0 ,00€   </v>
      </c>
      <c r="M6" s="453"/>
      <c r="N6" s="454"/>
      <c r="O6" s="218" t="str">
        <f t="shared" si="6"/>
        <v>Dieter G.</v>
      </c>
      <c r="P6" t="b">
        <f t="shared" si="7"/>
        <v>0</v>
      </c>
      <c r="Q6" t="b">
        <f t="shared" si="8"/>
        <v>0</v>
      </c>
      <c r="R6" s="230">
        <f t="shared" si="5"/>
        <v>0</v>
      </c>
      <c r="T6" s="232">
        <f>LARGE($R$4:$R$11,3)</f>
        <v>0</v>
      </c>
    </row>
    <row r="7" spans="1:20" ht="45" customHeight="1" thickTop="1" thickBot="1">
      <c r="A7" s="175" t="str">
        <f>'Namen Eintragen'!P1</f>
        <v>Carmen</v>
      </c>
      <c r="B7" s="176" t="b">
        <f>IFERROR(IF('1 Runde'!Z$11=1,1),"")</f>
        <v>0</v>
      </c>
      <c r="C7">
        <v>6</v>
      </c>
      <c r="D7" s="172"/>
      <c r="E7" s="167" t="str">
        <f t="shared" si="4"/>
        <v>Carmen</v>
      </c>
      <c r="F7" s="217">
        <f>R9+R16+R24</f>
        <v>0</v>
      </c>
      <c r="G7" s="158">
        <f t="shared" si="0"/>
        <v>0</v>
      </c>
      <c r="H7" s="159">
        <f t="shared" si="1"/>
        <v>0</v>
      </c>
      <c r="I7" s="160">
        <f t="shared" si="2"/>
        <v>0</v>
      </c>
      <c r="J7" s="161">
        <f t="shared" si="3"/>
        <v>0</v>
      </c>
      <c r="L7" s="452" t="str">
        <f t="shared" si="9"/>
        <v xml:space="preserve">Rommet  0 ,00€   </v>
      </c>
      <c r="M7" s="453"/>
      <c r="N7" s="454"/>
      <c r="O7" s="218" t="str">
        <f t="shared" si="6"/>
        <v>Rommet</v>
      </c>
      <c r="P7" t="b">
        <f t="shared" si="7"/>
        <v>0</v>
      </c>
      <c r="Q7" t="b">
        <f t="shared" si="8"/>
        <v>0</v>
      </c>
      <c r="R7" s="230">
        <f t="shared" si="5"/>
        <v>0</v>
      </c>
      <c r="T7" s="232">
        <f>LARGE($R$4:$R$11,4)</f>
        <v>0</v>
      </c>
    </row>
    <row r="8" spans="1:20" ht="45" customHeight="1" thickTop="1" thickBot="1">
      <c r="A8" s="175" t="str">
        <f>'Namen Eintragen'!S1</f>
        <v>Dieter M.</v>
      </c>
      <c r="B8" s="176" t="b">
        <f>IFERROR(IF('1 Runde'!AC$11=1,1),"")</f>
        <v>0</v>
      </c>
      <c r="C8" s="231">
        <v>7</v>
      </c>
      <c r="E8" s="167" t="str">
        <f t="shared" si="4"/>
        <v>Dieter M.</v>
      </c>
      <c r="F8" s="217">
        <f>R10+R17+R25</f>
        <v>0</v>
      </c>
      <c r="G8" s="158">
        <f t="shared" si="0"/>
        <v>0</v>
      </c>
      <c r="H8" s="159">
        <f t="shared" si="1"/>
        <v>0</v>
      </c>
      <c r="I8" s="160">
        <f t="shared" si="2"/>
        <v>0</v>
      </c>
      <c r="J8" s="161">
        <f t="shared" si="3"/>
        <v>0</v>
      </c>
      <c r="L8" s="452" t="str">
        <f t="shared" si="9"/>
        <v xml:space="preserve">Rainer  0 ,00€   </v>
      </c>
      <c r="M8" s="453"/>
      <c r="N8" s="454"/>
      <c r="O8" s="218" t="str">
        <f t="shared" si="6"/>
        <v>Rainer</v>
      </c>
      <c r="P8" t="b">
        <f t="shared" si="7"/>
        <v>0</v>
      </c>
      <c r="Q8" t="b">
        <f t="shared" si="8"/>
        <v>0</v>
      </c>
      <c r="R8" s="230">
        <f t="shared" si="5"/>
        <v>0</v>
      </c>
      <c r="T8" s="232">
        <f>LARGE($R$4:$R$11,5)</f>
        <v>0</v>
      </c>
    </row>
    <row r="9" spans="1:20" ht="45" customHeight="1" thickTop="1" thickBot="1">
      <c r="A9" s="175" t="str">
        <f>'Namen Eintragen'!V1</f>
        <v>Thomas</v>
      </c>
      <c r="B9" s="176" t="b">
        <f>IFERROR(IF('1 Runde'!AF$11=1,1),"")</f>
        <v>0</v>
      </c>
      <c r="C9">
        <v>8</v>
      </c>
      <c r="E9" s="167" t="str">
        <f t="shared" si="4"/>
        <v>Thomas</v>
      </c>
      <c r="F9" s="217">
        <f>R11+R18+R26</f>
        <v>0</v>
      </c>
      <c r="G9" s="158">
        <f t="shared" si="0"/>
        <v>0</v>
      </c>
      <c r="H9" s="159">
        <f t="shared" si="1"/>
        <v>0</v>
      </c>
      <c r="I9" s="160">
        <f t="shared" si="2"/>
        <v>0</v>
      </c>
      <c r="J9" s="161">
        <f t="shared" si="3"/>
        <v>0</v>
      </c>
      <c r="L9" s="452" t="str">
        <f t="shared" si="9"/>
        <v xml:space="preserve">Carmen  0 ,00€   </v>
      </c>
      <c r="M9" s="453"/>
      <c r="N9" s="454"/>
      <c r="O9" s="218" t="str">
        <f t="shared" si="6"/>
        <v>Carmen</v>
      </c>
      <c r="P9" t="b">
        <f t="shared" si="7"/>
        <v>0</v>
      </c>
      <c r="Q9" t="b">
        <f t="shared" si="8"/>
        <v>0</v>
      </c>
      <c r="R9" s="230">
        <f t="shared" si="5"/>
        <v>0</v>
      </c>
      <c r="T9" s="232">
        <f>LARGE($R$4:$R$11,6)</f>
        <v>0</v>
      </c>
    </row>
    <row r="10" spans="1:20" ht="45" customHeight="1" thickTop="1" thickBot="1">
      <c r="A10" s="216" t="str">
        <f>'Namen Eintragen'!Y1</f>
        <v>Adde</v>
      </c>
      <c r="B10" s="176" t="b">
        <f>IFERROR(IF('1 Runde'!AI$11=1,1),"")</f>
        <v>0</v>
      </c>
      <c r="C10" s="231">
        <v>9</v>
      </c>
      <c r="D10">
        <v>1</v>
      </c>
      <c r="L10" s="452" t="str">
        <f t="shared" si="9"/>
        <v xml:space="preserve">Dieter M.  0 ,00€   </v>
      </c>
      <c r="M10" s="453"/>
      <c r="N10" s="454"/>
      <c r="O10" s="218" t="str">
        <f t="shared" si="6"/>
        <v>Dieter M.</v>
      </c>
      <c r="P10" t="b">
        <f t="shared" si="7"/>
        <v>0</v>
      </c>
      <c r="Q10" t="b">
        <f t="shared" si="8"/>
        <v>0</v>
      </c>
      <c r="R10" s="230">
        <f t="shared" si="5"/>
        <v>0</v>
      </c>
      <c r="T10" s="232">
        <f>LARGE($R$4:$R$11,7)</f>
        <v>0</v>
      </c>
    </row>
    <row r="11" spans="1:20" ht="45" customHeight="1" thickTop="1" thickBot="1">
      <c r="A11" s="216" t="str">
        <f>'Namen Eintragen'!AB1</f>
        <v>Dieter G.</v>
      </c>
      <c r="B11" s="176" t="b">
        <f>IFERROR(IF('1 Runde'!AL$11=1,1),"")</f>
        <v>0</v>
      </c>
      <c r="C11">
        <v>10</v>
      </c>
      <c r="D11">
        <v>2</v>
      </c>
      <c r="L11" s="452" t="str">
        <f t="shared" si="9"/>
        <v xml:space="preserve">Thomas  0 ,00€   </v>
      </c>
      <c r="M11" s="453"/>
      <c r="N11" s="454"/>
      <c r="O11" s="218" t="str">
        <f t="shared" si="6"/>
        <v>Thomas</v>
      </c>
      <c r="P11" t="b">
        <f t="shared" si="7"/>
        <v>0</v>
      </c>
      <c r="Q11" t="b">
        <f t="shared" si="8"/>
        <v>0</v>
      </c>
      <c r="R11" s="230">
        <f t="shared" si="5"/>
        <v>0</v>
      </c>
      <c r="T11" s="232">
        <f>LARGE($R$4:$R$11,8)</f>
        <v>0</v>
      </c>
    </row>
    <row r="12" spans="1:20" ht="60.75" thickTop="1" thickBot="1">
      <c r="A12" s="216" t="str">
        <f>'Namen Eintragen'!AE1</f>
        <v>Rommet</v>
      </c>
      <c r="B12" s="176" t="b">
        <f>IFERROR(IF('1 Runde'!AO$11=1,1),"")</f>
        <v>0</v>
      </c>
      <c r="C12" s="231">
        <v>11</v>
      </c>
      <c r="D12">
        <v>3</v>
      </c>
      <c r="O12" s="229" t="str">
        <f t="shared" ref="O12:O19" si="10">A10</f>
        <v>Adde</v>
      </c>
      <c r="P12" t="b">
        <f t="shared" ref="P12:P19" si="11">IF($B10=1,A10)</f>
        <v>0</v>
      </c>
      <c r="Q12" t="b">
        <f t="shared" si="8"/>
        <v>0</v>
      </c>
      <c r="R12" s="230">
        <f t="shared" ref="R12:R27" si="12">G10</f>
        <v>0</v>
      </c>
      <c r="S12" s="219">
        <f t="shared" ref="S12:S27" si="13">LARGE($R$4:$R$11,8)</f>
        <v>0</v>
      </c>
    </row>
    <row r="13" spans="1:20" ht="60.75" thickTop="1" thickBot="1">
      <c r="A13" s="216" t="str">
        <f>'Namen Eintragen'!AH1</f>
        <v>Rainer</v>
      </c>
      <c r="B13" s="176" t="b">
        <f>IFERROR(IF('1 Runde'!AR$11=1,1),"")</f>
        <v>0</v>
      </c>
      <c r="C13">
        <v>12</v>
      </c>
      <c r="D13">
        <v>4</v>
      </c>
      <c r="O13" s="229" t="str">
        <f t="shared" si="10"/>
        <v>Dieter G.</v>
      </c>
      <c r="P13" t="b">
        <f t="shared" si="11"/>
        <v>0</v>
      </c>
      <c r="Q13" t="b">
        <f t="shared" si="8"/>
        <v>0</v>
      </c>
      <c r="R13" s="230">
        <f t="shared" si="12"/>
        <v>0</v>
      </c>
      <c r="S13" s="219">
        <f t="shared" si="13"/>
        <v>0</v>
      </c>
    </row>
    <row r="14" spans="1:20" ht="60.75" thickTop="1" thickBot="1">
      <c r="A14" s="216" t="str">
        <f>'Namen Eintragen'!AK1</f>
        <v>Carmen</v>
      </c>
      <c r="B14" s="176" t="b">
        <f>IFERROR(IF('1 Runde'!AU$11=1,1),"")</f>
        <v>0</v>
      </c>
      <c r="C14" s="231">
        <v>13</v>
      </c>
      <c r="D14">
        <v>5</v>
      </c>
      <c r="O14" s="229" t="str">
        <f t="shared" si="10"/>
        <v>Rommet</v>
      </c>
      <c r="P14" t="b">
        <f t="shared" si="11"/>
        <v>0</v>
      </c>
      <c r="Q14" t="b">
        <f t="shared" si="8"/>
        <v>0</v>
      </c>
      <c r="R14" s="230">
        <f t="shared" si="12"/>
        <v>0</v>
      </c>
      <c r="S14" s="219">
        <f t="shared" si="13"/>
        <v>0</v>
      </c>
    </row>
    <row r="15" spans="1:20" ht="60.75" thickTop="1" thickBot="1">
      <c r="A15" s="216" t="str">
        <f>'Namen Eintragen'!AN1</f>
        <v>Dieter M.</v>
      </c>
      <c r="B15" s="176" t="b">
        <f>IFERROR(IF('1 Runde'!AX$11=1,1),"")</f>
        <v>0</v>
      </c>
      <c r="C15">
        <v>14</v>
      </c>
      <c r="D15">
        <v>6</v>
      </c>
      <c r="O15" s="229" t="str">
        <f t="shared" si="10"/>
        <v>Rainer</v>
      </c>
      <c r="P15" t="b">
        <f t="shared" si="11"/>
        <v>0</v>
      </c>
      <c r="Q15" t="b">
        <f t="shared" si="8"/>
        <v>0</v>
      </c>
      <c r="R15" s="230">
        <f t="shared" si="12"/>
        <v>0</v>
      </c>
      <c r="S15" s="219">
        <f t="shared" si="13"/>
        <v>0</v>
      </c>
    </row>
    <row r="16" spans="1:20" ht="60.75" thickTop="1" thickBot="1">
      <c r="A16" s="216" t="str">
        <f>'Namen Eintragen'!AQ1</f>
        <v>Thomas</v>
      </c>
      <c r="B16" s="176" t="b">
        <f>IFERROR(IF('1 Runde'!BA$11=1,1),"")</f>
        <v>0</v>
      </c>
      <c r="C16" s="231">
        <v>15</v>
      </c>
      <c r="D16">
        <v>7</v>
      </c>
      <c r="O16" s="229" t="str">
        <f t="shared" si="10"/>
        <v>Carmen</v>
      </c>
      <c r="P16" t="b">
        <f t="shared" si="11"/>
        <v>0</v>
      </c>
      <c r="Q16" t="b">
        <f t="shared" si="8"/>
        <v>0</v>
      </c>
      <c r="R16" s="230">
        <f t="shared" si="12"/>
        <v>0</v>
      </c>
      <c r="S16" s="219">
        <f t="shared" si="13"/>
        <v>0</v>
      </c>
    </row>
    <row r="17" spans="1:19" ht="60.75" thickTop="1" thickBot="1">
      <c r="A17" s="216" t="str">
        <f>'Namen Eintragen'!AT1</f>
        <v>Iris</v>
      </c>
      <c r="B17" s="176" t="b">
        <f>IFERROR(IF('1 Runde'!BD$11=1,1),"")</f>
        <v>0</v>
      </c>
      <c r="C17">
        <v>16</v>
      </c>
      <c r="D17">
        <v>8</v>
      </c>
      <c r="O17" s="229" t="str">
        <f t="shared" si="10"/>
        <v>Dieter M.</v>
      </c>
      <c r="P17" t="b">
        <f t="shared" si="11"/>
        <v>0</v>
      </c>
      <c r="Q17" t="b">
        <f t="shared" si="8"/>
        <v>0</v>
      </c>
      <c r="R17" s="230">
        <f t="shared" si="12"/>
        <v>0</v>
      </c>
      <c r="S17" s="219">
        <f t="shared" si="13"/>
        <v>0</v>
      </c>
    </row>
    <row r="18" spans="1:19" ht="60.75" thickTop="1" thickBot="1">
      <c r="A18" s="175" t="str">
        <f>'Namen Eintragen'!AW1</f>
        <v>Dieter G.</v>
      </c>
      <c r="B18" s="176" t="b">
        <f>IFERROR(IF('1 Runde'!BG$11=1,1),"")</f>
        <v>0</v>
      </c>
      <c r="C18" s="231">
        <v>17</v>
      </c>
      <c r="E18">
        <v>1</v>
      </c>
      <c r="O18" s="229" t="str">
        <f t="shared" si="10"/>
        <v>Thomas</v>
      </c>
      <c r="P18" t="b">
        <f t="shared" si="11"/>
        <v>0</v>
      </c>
      <c r="Q18" t="b">
        <f t="shared" si="8"/>
        <v>0</v>
      </c>
      <c r="R18" s="230">
        <f t="shared" si="12"/>
        <v>0</v>
      </c>
      <c r="S18" s="219">
        <f t="shared" si="13"/>
        <v>0</v>
      </c>
    </row>
    <row r="19" spans="1:19" ht="60.75" thickTop="1" thickBot="1">
      <c r="A19" s="175" t="str">
        <f>'Namen Eintragen'!AZ1</f>
        <v>Rommet</v>
      </c>
      <c r="B19" s="176" t="b">
        <f>IFERROR(IF('1 Runde'!BJ$11=1,1),"")</f>
        <v>0</v>
      </c>
      <c r="C19">
        <v>18</v>
      </c>
      <c r="E19">
        <v>2</v>
      </c>
      <c r="O19" s="229" t="str">
        <f t="shared" si="10"/>
        <v>Iris</v>
      </c>
      <c r="P19" t="b">
        <f t="shared" si="11"/>
        <v>0</v>
      </c>
      <c r="Q19" t="b">
        <f t="shared" si="8"/>
        <v>0</v>
      </c>
      <c r="R19" s="230">
        <f t="shared" si="12"/>
        <v>0</v>
      </c>
      <c r="S19" s="219">
        <f t="shared" si="13"/>
        <v>0</v>
      </c>
    </row>
    <row r="20" spans="1:19" ht="60.75" thickTop="1" thickBot="1">
      <c r="A20" s="175" t="str">
        <f>'Namen Eintragen'!BC1</f>
        <v>Rainer</v>
      </c>
      <c r="B20" s="176" t="b">
        <f>IFERROR(IF('1 Runde'!BM$11=1,1),"")</f>
        <v>0</v>
      </c>
      <c r="C20" s="231">
        <v>19</v>
      </c>
      <c r="E20">
        <v>3</v>
      </c>
      <c r="O20" s="215" t="str">
        <f>A18</f>
        <v>Dieter G.</v>
      </c>
      <c r="P20" t="b">
        <f>IF($B17=1,A17)</f>
        <v>0</v>
      </c>
      <c r="Q20" t="b">
        <f>IF(B17=1,A17)</f>
        <v>0</v>
      </c>
      <c r="R20" s="230">
        <f t="shared" si="12"/>
        <v>0</v>
      </c>
      <c r="S20" s="219">
        <f t="shared" si="13"/>
        <v>0</v>
      </c>
    </row>
    <row r="21" spans="1:19" ht="60.75" thickTop="1" thickBot="1">
      <c r="A21" s="175" t="str">
        <f>'Namen Eintragen'!BF1</f>
        <v>Carmen</v>
      </c>
      <c r="B21" s="176" t="b">
        <f>IFERROR(IF('1 Runde'!BP$11=1,1),"")</f>
        <v>0</v>
      </c>
      <c r="C21">
        <v>20</v>
      </c>
      <c r="E21">
        <v>4</v>
      </c>
      <c r="O21" s="215" t="str">
        <f t="shared" ref="O21:O27" si="14">A19</f>
        <v>Rommet</v>
      </c>
      <c r="P21" t="b">
        <f>IF($B18=1,A18)</f>
        <v>0</v>
      </c>
      <c r="Q21" t="b">
        <f>IF(B18=1,A18)</f>
        <v>0</v>
      </c>
      <c r="R21" s="230">
        <f t="shared" si="12"/>
        <v>0</v>
      </c>
      <c r="S21" s="219">
        <f t="shared" si="13"/>
        <v>0</v>
      </c>
    </row>
    <row r="22" spans="1:19" ht="60.75" thickTop="1" thickBot="1">
      <c r="A22" s="175" t="str">
        <f>'Namen Eintragen'!BI1</f>
        <v>Dieter M.</v>
      </c>
      <c r="B22" s="176" t="b">
        <f>IFERROR(IF('1 Runde'!BS$11=1,1),"")</f>
        <v>0</v>
      </c>
      <c r="C22" s="231">
        <v>21</v>
      </c>
      <c r="E22">
        <v>5</v>
      </c>
      <c r="O22" s="215" t="str">
        <f t="shared" si="14"/>
        <v>Rainer</v>
      </c>
      <c r="P22" t="b">
        <f t="shared" ref="P22:P27" si="15">IF($B20=1,A19)</f>
        <v>0</v>
      </c>
      <c r="Q22" t="b">
        <f t="shared" ref="Q22:Q27" si="16">IF(B20=1,A19)</f>
        <v>0</v>
      </c>
      <c r="R22" s="230">
        <f t="shared" si="12"/>
        <v>0</v>
      </c>
      <c r="S22" s="219">
        <f t="shared" si="13"/>
        <v>0</v>
      </c>
    </row>
    <row r="23" spans="1:19" ht="60.75" thickTop="1" thickBot="1">
      <c r="A23" s="175" t="str">
        <f>'Namen Eintragen'!BL1</f>
        <v>Thomas</v>
      </c>
      <c r="B23" s="176" t="b">
        <f>IFERROR(IF('1 Runde'!BV$11=1,1),"")</f>
        <v>0</v>
      </c>
      <c r="C23">
        <v>22</v>
      </c>
      <c r="E23">
        <v>6</v>
      </c>
      <c r="O23" s="215" t="str">
        <f t="shared" si="14"/>
        <v>Carmen</v>
      </c>
      <c r="P23" t="b">
        <f t="shared" si="15"/>
        <v>0</v>
      </c>
      <c r="Q23" t="b">
        <f t="shared" si="16"/>
        <v>0</v>
      </c>
      <c r="R23" s="230">
        <f t="shared" si="12"/>
        <v>0</v>
      </c>
      <c r="S23" s="219">
        <f t="shared" si="13"/>
        <v>0</v>
      </c>
    </row>
    <row r="24" spans="1:19" ht="60.75" thickTop="1" thickBot="1">
      <c r="A24" s="175" t="str">
        <f>'Namen Eintragen'!BO1</f>
        <v>Iris</v>
      </c>
      <c r="B24" s="176" t="b">
        <f>IFERROR(IF('1 Runde'!BY$11=1,1),"")</f>
        <v>0</v>
      </c>
      <c r="C24" s="231">
        <v>23</v>
      </c>
      <c r="E24">
        <v>7</v>
      </c>
      <c r="O24" s="215" t="str">
        <f t="shared" si="14"/>
        <v>Dieter M.</v>
      </c>
      <c r="P24" t="b">
        <f t="shared" si="15"/>
        <v>0</v>
      </c>
      <c r="Q24" t="b">
        <f t="shared" si="16"/>
        <v>0</v>
      </c>
      <c r="R24" s="230">
        <f t="shared" si="12"/>
        <v>0</v>
      </c>
      <c r="S24" s="219">
        <f t="shared" si="13"/>
        <v>0</v>
      </c>
    </row>
    <row r="25" spans="1:19" ht="60.75" thickTop="1" thickBot="1">
      <c r="A25" s="175" t="str">
        <f>'Namen Eintragen'!BR1</f>
        <v>Adde</v>
      </c>
      <c r="B25" s="176" t="b">
        <f>IFERROR(IF('1 Runde'!CB$11=1,1),"")</f>
        <v>0</v>
      </c>
      <c r="C25">
        <v>24</v>
      </c>
      <c r="E25">
        <v>8</v>
      </c>
      <c r="O25" s="215" t="str">
        <f t="shared" si="14"/>
        <v>Thomas</v>
      </c>
      <c r="P25" t="b">
        <f t="shared" si="15"/>
        <v>0</v>
      </c>
      <c r="Q25" t="b">
        <f t="shared" si="16"/>
        <v>0</v>
      </c>
      <c r="R25" s="230">
        <f t="shared" si="12"/>
        <v>0</v>
      </c>
      <c r="S25" s="219">
        <f t="shared" si="13"/>
        <v>0</v>
      </c>
    </row>
    <row r="26" spans="1:19" ht="15" thickTop="1">
      <c r="C26" s="231"/>
      <c r="O26" s="215" t="str">
        <f t="shared" si="14"/>
        <v>Iris</v>
      </c>
      <c r="P26" t="b">
        <f t="shared" si="15"/>
        <v>0</v>
      </c>
      <c r="Q26" t="b">
        <f t="shared" si="16"/>
        <v>0</v>
      </c>
      <c r="R26" s="230">
        <f t="shared" si="12"/>
        <v>0</v>
      </c>
      <c r="S26" s="219">
        <f t="shared" si="13"/>
        <v>0</v>
      </c>
    </row>
    <row r="27" spans="1:19">
      <c r="O27" s="215" t="str">
        <f t="shared" si="14"/>
        <v>Adde</v>
      </c>
      <c r="P27" t="b">
        <f t="shared" si="15"/>
        <v>0</v>
      </c>
      <c r="Q27" t="b">
        <f t="shared" si="16"/>
        <v>0</v>
      </c>
      <c r="R27" s="230">
        <f t="shared" si="12"/>
        <v>0</v>
      </c>
      <c r="S27" s="219">
        <f t="shared" si="13"/>
        <v>0</v>
      </c>
    </row>
  </sheetData>
  <mergeCells count="10">
    <mergeCell ref="C2:D2"/>
    <mergeCell ref="C4:D4"/>
    <mergeCell ref="L4:N4"/>
    <mergeCell ref="L5:N5"/>
    <mergeCell ref="L11:N11"/>
    <mergeCell ref="L6:N6"/>
    <mergeCell ref="L7:N7"/>
    <mergeCell ref="L8:N8"/>
    <mergeCell ref="L9:N9"/>
    <mergeCell ref="L10:N10"/>
  </mergeCells>
  <conditionalFormatting sqref="G2:G9">
    <cfRule type="cellIs" dxfId="66" priority="6" operator="lessThan">
      <formula>1</formula>
    </cfRule>
    <cfRule type="cellIs" dxfId="65" priority="7" operator="greaterThan">
      <formula>0</formula>
    </cfRule>
  </conditionalFormatting>
  <conditionalFormatting sqref="B9:B25">
    <cfRule type="containsText" dxfId="64" priority="5" operator="containsText" text="F">
      <formula>NOT(ISERROR(SEARCH("F",B9)))</formula>
    </cfRule>
  </conditionalFormatting>
  <conditionalFormatting sqref="L4:L11">
    <cfRule type="expression" dxfId="63" priority="3">
      <formula>IF(SEARCH(““,L4)&gt;0,TRUE)</formula>
    </cfRule>
    <cfRule type="expression" dxfId="62" priority="4">
      <formula>IF(SEARCH("-",L4)&gt;0,TRUE)</formula>
    </cfRule>
  </conditionalFormatting>
  <conditionalFormatting sqref="J2:J9">
    <cfRule type="cellIs" dxfId="61" priority="102" operator="greaterThan">
      <formula>$C$3</formula>
    </cfRule>
    <cfRule type="cellIs" dxfId="60" priority="103" operator="lessThan">
      <formula>0</formula>
    </cfRule>
  </conditionalFormatting>
  <conditionalFormatting sqref="B2:B5">
    <cfRule type="containsText" dxfId="59" priority="2" operator="containsText" text="F">
      <formula>NOT(ISERROR(SEARCH("F",B2)))</formula>
    </cfRule>
  </conditionalFormatting>
  <conditionalFormatting sqref="B6:B8">
    <cfRule type="containsText" dxfId="58" priority="1" operator="containsText" text="F">
      <formula>NOT(ISERROR(SEARCH("F",B6)))</formula>
    </cfRule>
  </conditionalFormatting>
  <pageMargins left="0.7" right="0.7" top="0.78740157499999996" bottom="0.78740157499999996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5"/>
  <dimension ref="B1:K25"/>
  <sheetViews>
    <sheetView showGridLines="0" zoomScale="150" zoomScaleNormal="150" workbookViewId="0">
      <selection activeCell="B2" sqref="B2"/>
    </sheetView>
  </sheetViews>
  <sheetFormatPr baseColWidth="10" defaultRowHeight="14.25"/>
  <cols>
    <col min="1" max="1" width="13.25" customWidth="1"/>
    <col min="2" max="2" width="11" style="131"/>
    <col min="3" max="3" width="13.875" style="131" customWidth="1"/>
    <col min="4" max="4" width="14.625" style="131" customWidth="1"/>
    <col min="5" max="5" width="15" style="131" customWidth="1"/>
    <col min="6" max="6" width="14.375" customWidth="1"/>
    <col min="10" max="10" width="14.5" customWidth="1"/>
    <col min="11" max="11" width="7.375" style="131" customWidth="1"/>
    <col min="12" max="12" width="7.125" customWidth="1"/>
    <col min="13" max="13" width="7.625" customWidth="1"/>
    <col min="14" max="14" width="7.25" customWidth="1"/>
    <col min="15" max="15" width="7.125" customWidth="1"/>
    <col min="16" max="16" width="8.5" customWidth="1"/>
    <col min="17" max="17" width="7.5" customWidth="1"/>
    <col min="18" max="18" width="7.375" customWidth="1"/>
    <col min="19" max="19" width="7.5" customWidth="1"/>
    <col min="20" max="20" width="7.375" customWidth="1"/>
    <col min="21" max="21" width="7.5" customWidth="1"/>
    <col min="22" max="22" width="7.375" customWidth="1"/>
    <col min="23" max="23" width="7.5" customWidth="1"/>
    <col min="24" max="24" width="7.875" customWidth="1"/>
    <col min="25" max="29" width="7.625" customWidth="1"/>
    <col min="30" max="30" width="7.75" customWidth="1"/>
    <col min="31" max="32" width="7.625" customWidth="1"/>
    <col min="33" max="33" width="7.875" customWidth="1"/>
    <col min="34" max="34" width="7.75" customWidth="1"/>
    <col min="35" max="35" width="7.5" customWidth="1"/>
    <col min="36" max="36" width="7.875" customWidth="1"/>
    <col min="37" max="37" width="7.75" customWidth="1"/>
    <col min="38" max="39" width="7.875" customWidth="1"/>
    <col min="40" max="40" width="8" customWidth="1"/>
    <col min="42" max="42" width="8.375" customWidth="1"/>
    <col min="43" max="43" width="8" customWidth="1"/>
  </cols>
  <sheetData>
    <row r="1" spans="2:9" ht="45" customHeight="1">
      <c r="B1" s="131">
        <f>'1 Runde'!$G$1</f>
        <v>1</v>
      </c>
      <c r="E1" s="131">
        <f>'1 Runde'!$G$1</f>
        <v>1</v>
      </c>
      <c r="G1" t="s">
        <v>395</v>
      </c>
      <c r="I1" s="332"/>
    </row>
    <row r="2" spans="2:9" ht="41.25" customHeight="1">
      <c r="G2" s="332"/>
      <c r="I2" s="332"/>
    </row>
    <row r="3" spans="2:9" ht="41.25" customHeight="1">
      <c r="G3" s="332"/>
      <c r="I3" s="332"/>
    </row>
    <row r="4" spans="2:9" ht="44.25" customHeight="1">
      <c r="G4" s="332"/>
      <c r="I4" s="332"/>
    </row>
    <row r="5" spans="2:9" ht="41.25" customHeight="1">
      <c r="G5" s="332"/>
      <c r="I5" s="332"/>
    </row>
    <row r="6" spans="2:9" ht="41.25" customHeight="1">
      <c r="G6" s="332"/>
      <c r="I6" s="332"/>
    </row>
    <row r="7" spans="2:9" ht="41.25" customHeight="1">
      <c r="G7" s="332"/>
      <c r="I7" s="332"/>
    </row>
    <row r="8" spans="2:9" ht="41.25" customHeight="1">
      <c r="G8" s="332"/>
      <c r="I8" s="332"/>
    </row>
    <row r="9" spans="2:9" ht="41.25" customHeight="1">
      <c r="G9" s="332"/>
      <c r="I9" s="332"/>
    </row>
    <row r="10" spans="2:9" ht="41.25" customHeight="1">
      <c r="G10" s="332"/>
      <c r="I10" s="332"/>
    </row>
    <row r="11" spans="2:9" ht="41.25" customHeight="1">
      <c r="G11" s="332"/>
      <c r="I11" s="332"/>
    </row>
    <row r="12" spans="2:9" ht="41.25" customHeight="1">
      <c r="G12" s="332"/>
      <c r="I12" s="332"/>
    </row>
    <row r="13" spans="2:9" ht="41.25" customHeight="1">
      <c r="G13" s="332"/>
      <c r="I13" s="332"/>
    </row>
    <row r="14" spans="2:9" ht="41.25" customHeight="1">
      <c r="G14" s="332"/>
      <c r="I14" s="332"/>
    </row>
    <row r="15" spans="2:9" ht="41.25" customHeight="1">
      <c r="G15" s="332"/>
      <c r="I15" s="332"/>
    </row>
    <row r="16" spans="2:9" ht="41.25" customHeight="1">
      <c r="G16" s="332"/>
      <c r="I16" s="332"/>
    </row>
    <row r="17" ht="41.25" customHeight="1"/>
    <row r="18" ht="41.25" customHeight="1"/>
    <row r="19" ht="51.95" customHeight="1"/>
    <row r="20" ht="51.95" customHeight="1"/>
    <row r="21" ht="51.95" customHeight="1"/>
    <row r="22" ht="51.95" customHeight="1"/>
    <row r="23" ht="51.95" customHeight="1"/>
    <row r="24" ht="51.95" customHeight="1"/>
    <row r="25" ht="51.75" customHeight="1"/>
  </sheetData>
  <pageMargins left="0.7" right="0.7" top="0.78740157499999996" bottom="0.78740157499999996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2"/>
  <dimension ref="A1:H4"/>
  <sheetViews>
    <sheetView workbookViewId="0">
      <selection activeCell="A13" sqref="A13"/>
    </sheetView>
  </sheetViews>
  <sheetFormatPr baseColWidth="10" defaultRowHeight="14.25"/>
  <sheetData>
    <row r="1" spans="1:8" ht="21.75" thickBot="1">
      <c r="A1" s="109" t="s">
        <v>341</v>
      </c>
      <c r="B1" s="110" t="s">
        <v>342</v>
      </c>
      <c r="C1" s="110" t="s">
        <v>370</v>
      </c>
      <c r="D1" s="111"/>
      <c r="E1" s="112" t="s">
        <v>344</v>
      </c>
      <c r="F1" s="110" t="s">
        <v>345</v>
      </c>
      <c r="G1" s="110" t="s">
        <v>342</v>
      </c>
      <c r="H1" s="110" t="s">
        <v>370</v>
      </c>
    </row>
    <row r="2" spans="1:8" ht="15.75" thickTop="1" thickBot="1">
      <c r="A2" s="113">
        <f>C2+ROW()%%</f>
        <v>2.0000000000000001E-4</v>
      </c>
      <c r="B2" s="109" t="str">
        <f>Gewinnberechnung!A2</f>
        <v>Iris</v>
      </c>
      <c r="C2" s="177">
        <f>Gewinnberechnung!G2</f>
        <v>0</v>
      </c>
      <c r="D2" s="114"/>
      <c r="E2" s="112">
        <v>1</v>
      </c>
      <c r="F2" s="113">
        <f>RANK(H2,$H$2:$H$3)</f>
        <v>1</v>
      </c>
      <c r="G2" s="113" t="str">
        <f>VLOOKUP(LARGE($A$2:$A$3,ROW(A1)),$A$1:$C$3,2,0)</f>
        <v>Adde</v>
      </c>
      <c r="H2" s="178">
        <f>VLOOKUP(LARGE($A$2:$A$3,ROW(A1)),$A$2:$C$3,3,0)</f>
        <v>0</v>
      </c>
    </row>
    <row r="3" spans="1:8" ht="15.75" thickTop="1" thickBot="1">
      <c r="A3" s="113">
        <f>C3+ROW()%%</f>
        <v>2.9999999999999997E-4</v>
      </c>
      <c r="B3" s="109" t="str">
        <f>Gewinnberechnung!A3</f>
        <v>Adde</v>
      </c>
      <c r="C3" s="177">
        <f>Gewinnberechnung!G3</f>
        <v>0</v>
      </c>
      <c r="D3" s="114"/>
      <c r="E3" s="112">
        <v>2</v>
      </c>
      <c r="F3" s="113">
        <f>RANK(H3,$H$2:$H$3)</f>
        <v>1</v>
      </c>
      <c r="G3" s="113" t="str">
        <f>VLOOKUP(LARGE($A$2:$A$3,ROW(A2)),$A$1:$C$3,2,0)</f>
        <v>Iris</v>
      </c>
      <c r="H3" s="178">
        <f>VLOOKUP(LARGE($A$2:$A$3,ROW(A2)),$A$2:$C$3,3,0)</f>
        <v>0</v>
      </c>
    </row>
    <row r="4" spans="1:8" ht="15" thickTop="1"/>
  </sheetData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6"/>
  <dimension ref="C1:C24"/>
  <sheetViews>
    <sheetView showGridLines="0" workbookViewId="0">
      <selection activeCell="K10" sqref="K10"/>
    </sheetView>
  </sheetViews>
  <sheetFormatPr baseColWidth="10" defaultRowHeight="14.25"/>
  <cols>
    <col min="1" max="1" width="14.5" customWidth="1"/>
    <col min="4" max="4" width="14.25" customWidth="1"/>
    <col min="9" max="9" width="25.125" customWidth="1"/>
  </cols>
  <sheetData>
    <row r="1" spans="3:3" ht="50.25" customHeight="1">
      <c r="C1">
        <f>'2 Runde '!$G$1</f>
        <v>1</v>
      </c>
    </row>
    <row r="2" spans="3:3" ht="50.25" customHeight="1"/>
    <row r="3" spans="3:3" ht="50.25" customHeight="1"/>
    <row r="4" spans="3:3" ht="50.25" customHeight="1"/>
    <row r="5" spans="3:3" ht="50.25" customHeight="1"/>
    <row r="6" spans="3:3" ht="50.25" customHeight="1"/>
    <row r="7" spans="3:3" ht="50.25" customHeight="1"/>
    <row r="8" spans="3:3" ht="50.25" customHeight="1"/>
    <row r="9" spans="3:3" ht="50.25" customHeight="1"/>
    <row r="10" spans="3:3" ht="50.25" customHeight="1"/>
    <row r="11" spans="3:3" ht="50.25" customHeight="1"/>
    <row r="12" spans="3:3" ht="50.25" customHeight="1"/>
    <row r="13" spans="3:3" ht="50.25" customHeight="1"/>
    <row r="14" spans="3:3" ht="50.25" customHeight="1"/>
    <row r="15" spans="3:3" ht="50.25" customHeight="1"/>
    <row r="16" spans="3:3" ht="50.25" customHeight="1"/>
    <row r="17" ht="50.25" customHeight="1"/>
    <row r="18" ht="50.25" customHeight="1"/>
    <row r="19" ht="50.25" customHeight="1"/>
    <row r="20" ht="50.25" customHeight="1"/>
    <row r="21" ht="50.25" customHeight="1"/>
    <row r="22" ht="50.25" customHeight="1"/>
    <row r="23" ht="50.25" customHeight="1"/>
    <row r="24" ht="50.25" customHeight="1"/>
  </sheetData>
  <pageMargins left="0.7" right="0.7" top="0.78740157499999996" bottom="0.78740157499999996" header="0.3" footer="0.3"/>
  <drawing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BH24"/>
  <sheetViews>
    <sheetView workbookViewId="0">
      <selection activeCell="B2" sqref="B2"/>
    </sheetView>
  </sheetViews>
  <sheetFormatPr baseColWidth="10" defaultRowHeight="14.25"/>
  <cols>
    <col min="1" max="1" width="12.875" bestFit="1" customWidth="1"/>
    <col min="3" max="3" width="4.5" customWidth="1"/>
    <col min="4" max="5" width="4.75" bestFit="1" customWidth="1"/>
    <col min="6" max="6" width="4.25" customWidth="1"/>
    <col min="7" max="7" width="2.625" customWidth="1"/>
    <col min="9" max="11" width="4.875" bestFit="1" customWidth="1"/>
    <col min="12" max="12" width="3.875" customWidth="1"/>
    <col min="13" max="13" width="3.25" customWidth="1"/>
    <col min="15" max="17" width="4.875" bestFit="1" customWidth="1"/>
    <col min="18" max="18" width="4.75" customWidth="1"/>
    <col min="20" max="26" width="5.625" customWidth="1"/>
  </cols>
  <sheetData>
    <row r="1" spans="1:60" ht="19.5" customHeight="1" thickBot="1">
      <c r="B1" s="474" t="s">
        <v>319</v>
      </c>
      <c r="C1" s="474"/>
      <c r="D1" s="474"/>
      <c r="E1" s="474"/>
      <c r="F1" s="455" t="s">
        <v>320</v>
      </c>
      <c r="AA1" s="475" t="s">
        <v>321</v>
      </c>
      <c r="AB1" s="475"/>
      <c r="AC1" t="str">
        <f>'1 Runde'!K3</f>
        <v>Iris</v>
      </c>
      <c r="AD1" t="str">
        <f>'1 Runde'!N3</f>
        <v>Adde</v>
      </c>
      <c r="AE1" t="str">
        <f>'1 Runde'!Q3</f>
        <v>Dieter G.</v>
      </c>
      <c r="AK1">
        <f>'1 Runde'!S3</f>
        <v>0</v>
      </c>
      <c r="AL1" t="str">
        <f>'1 Runde'!T3</f>
        <v>Rommet</v>
      </c>
      <c r="AO1" t="str">
        <f>'1 Runde'!W3</f>
        <v>Rainer</v>
      </c>
      <c r="AP1" t="str">
        <f>'1 Runde'!Z3</f>
        <v>Carmen</v>
      </c>
      <c r="AQ1" t="str">
        <f>'1 Runde'!AC3</f>
        <v>Dieter M.</v>
      </c>
      <c r="AR1" t="str">
        <f>'1 Runde'!AF3</f>
        <v>Thomas</v>
      </c>
      <c r="AS1" t="str">
        <f>'1 Runde'!AI3</f>
        <v>Adde</v>
      </c>
      <c r="AT1" t="str">
        <f>'1 Runde'!AL3</f>
        <v>Dieter G.</v>
      </c>
      <c r="AU1" t="str">
        <f>'1 Runde'!AO3</f>
        <v>Rommet</v>
      </c>
      <c r="AV1" t="str">
        <f>'1 Runde'!AR3</f>
        <v>Rainer</v>
      </c>
      <c r="AW1" t="str">
        <f>'1 Runde'!AU3</f>
        <v>Carmen</v>
      </c>
      <c r="AX1" t="str">
        <f>'1 Runde'!AX3</f>
        <v>Dieter M.</v>
      </c>
      <c r="AY1" t="str">
        <f>'1 Runde'!BA3</f>
        <v>Thomas</v>
      </c>
      <c r="AZ1" t="str">
        <f>'1 Runde'!BD3</f>
        <v>Iris</v>
      </c>
      <c r="BA1" t="str">
        <f>'1 Runde'!BG3</f>
        <v>Dieter G.</v>
      </c>
      <c r="BB1" t="str">
        <f>'1 Runde'!BJ3</f>
        <v>Rommet</v>
      </c>
      <c r="BC1" t="str">
        <f>'1 Runde'!BM3</f>
        <v>Rainer</v>
      </c>
      <c r="BD1" t="str">
        <f>'1 Runde'!BP3</f>
        <v>Carmen</v>
      </c>
      <c r="BE1" t="str">
        <f>'1 Runde'!BS3</f>
        <v>Dieter M.</v>
      </c>
      <c r="BF1" t="str">
        <f>'1 Runde'!BV3</f>
        <v>Thomas</v>
      </c>
      <c r="BG1" t="str">
        <f>'1 Runde'!BY3</f>
        <v>Iris</v>
      </c>
      <c r="BH1" t="str">
        <f>'1 Runde'!CB3</f>
        <v>Adde</v>
      </c>
    </row>
    <row r="2" spans="1:60" ht="21.75" customHeight="1" thickTop="1" thickBot="1">
      <c r="C2" s="89" t="s">
        <v>336</v>
      </c>
      <c r="D2" s="89" t="s">
        <v>337</v>
      </c>
      <c r="E2" s="89" t="s">
        <v>338</v>
      </c>
      <c r="F2" s="456"/>
      <c r="T2" s="476" t="s">
        <v>322</v>
      </c>
      <c r="U2" s="476"/>
      <c r="V2" s="477">
        <f>IF(R7+R9=0,0,IF(R7&gt;R9,N7,N9))</f>
        <v>0</v>
      </c>
      <c r="W2" s="477"/>
      <c r="X2" s="478" t="s">
        <v>323</v>
      </c>
      <c r="Y2" s="478"/>
      <c r="Z2" s="64" t="str">
        <f>AD4</f>
        <v/>
      </c>
      <c r="AA2" s="475"/>
      <c r="AB2" s="475"/>
      <c r="AC2">
        <f>'1 Runde'!K5</f>
        <v>0</v>
      </c>
      <c r="AD2">
        <f>'1 Runde'!L5</f>
        <v>0</v>
      </c>
    </row>
    <row r="3" spans="1:60" ht="24.95" customHeight="1" thickTop="1" thickBot="1">
      <c r="A3" s="90" t="str">
        <f>'1 Runde'!K3</f>
        <v>Iris</v>
      </c>
      <c r="B3" s="65" t="str">
        <f>A3</f>
        <v>Iris</v>
      </c>
      <c r="C3" s="66" t="str">
        <f>IF('1 Runde'!K5=301,1,"")</f>
        <v/>
      </c>
      <c r="D3" s="66" t="str">
        <f>IF('1 Runde'!BD5=301,1,"")</f>
        <v/>
      </c>
      <c r="E3" s="66" t="str">
        <f>IF('1 Runde'!BY5=301,1,"")</f>
        <v/>
      </c>
      <c r="F3" s="67">
        <f>SUM(C3:E3)</f>
        <v>0</v>
      </c>
      <c r="T3" s="457" t="s">
        <v>324</v>
      </c>
      <c r="U3" s="457"/>
      <c r="V3" s="458">
        <f>IF(R7+R9=0,0,IF(R7&lt;R9,N7,N9))</f>
        <v>0</v>
      </c>
      <c r="W3" s="458"/>
      <c r="X3" s="470" t="s">
        <v>323</v>
      </c>
      <c r="Y3" s="470"/>
      <c r="Z3" s="68" t="str">
        <f>AD5</f>
        <v/>
      </c>
      <c r="AA3" s="69"/>
      <c r="AB3" s="70" t="s">
        <v>325</v>
      </c>
      <c r="AE3" s="71"/>
    </row>
    <row r="4" spans="1:60" ht="24.95" customHeight="1" thickTop="1" thickBot="1">
      <c r="A4" s="90" t="str">
        <f>'1 Runde'!$N$3</f>
        <v>Adde</v>
      </c>
      <c r="B4" s="65" t="str">
        <f>A4</f>
        <v>Adde</v>
      </c>
      <c r="C4" s="66" t="str">
        <f>IF('1 Runde'!N5=301,1,"")</f>
        <v/>
      </c>
      <c r="D4" s="66" t="str">
        <f>IF('1 Runde'!AI5=301,1,"")</f>
        <v/>
      </c>
      <c r="E4" s="66" t="str">
        <f>IF('1 Runde'!CB5=301,1,"")</f>
        <v/>
      </c>
      <c r="F4" s="67">
        <f>SUM(C4:E4)</f>
        <v>0</v>
      </c>
      <c r="H4" s="460" t="s">
        <v>326</v>
      </c>
      <c r="I4" s="460"/>
      <c r="J4" s="460"/>
      <c r="K4" s="460"/>
      <c r="L4" s="455" t="s">
        <v>320</v>
      </c>
      <c r="T4" s="471" t="s">
        <v>327</v>
      </c>
      <c r="U4" s="471"/>
      <c r="V4" s="472">
        <f>IF(R15+R16=0,0,IF(R15&gt;R16,N15,N16))</f>
        <v>0</v>
      </c>
      <c r="W4" s="472"/>
      <c r="X4" s="473" t="s">
        <v>323</v>
      </c>
      <c r="Y4" s="473"/>
      <c r="Z4" s="72" t="str">
        <f>AD6</f>
        <v/>
      </c>
      <c r="AA4" s="73" t="s">
        <v>328</v>
      </c>
      <c r="AB4" s="74">
        <v>1</v>
      </c>
      <c r="AC4" s="75" t="s">
        <v>329</v>
      </c>
      <c r="AD4" s="76" t="str">
        <f>IFERROR(LARGE(AE6:AN6,#REF!),"")</f>
        <v/>
      </c>
      <c r="AE4" s="77" t="str">
        <f>IF($AB$7 = 1, $AB$7, "")</f>
        <v/>
      </c>
      <c r="AF4" s="77" t="str">
        <f>IF($AB$7 = 2, $AB$7, "")</f>
        <v/>
      </c>
      <c r="AG4" s="77" t="str">
        <f>IF($AB$7 = 3, $AB$7, "")</f>
        <v/>
      </c>
      <c r="AH4" s="77" t="str">
        <f>IF($AB$7 = 4, $AB$7, "")</f>
        <v/>
      </c>
      <c r="AI4" s="77" t="str">
        <f>IF($AB$7 = 5, $AB$7, "")</f>
        <v/>
      </c>
      <c r="AJ4" s="77" t="str">
        <f>IF($AB$7 = 6, $AB$7, "")</f>
        <v/>
      </c>
      <c r="AK4" s="77" t="str">
        <f>IF($AB$7 = 71, $AB$7, "")</f>
        <v/>
      </c>
      <c r="AL4" s="77" t="str">
        <f>IF($AB$7 = 8, $AB$7, "")</f>
        <v/>
      </c>
      <c r="AM4" s="77" t="str">
        <f>IF($AB$7 =9, $AB$7, "")</f>
        <v/>
      </c>
      <c r="AN4" s="77" t="str">
        <f>IF($AB$7 =10, $AB$7, "")</f>
        <v/>
      </c>
      <c r="AO4">
        <v>1</v>
      </c>
    </row>
    <row r="5" spans="1:60" ht="24.95" customHeight="1" thickTop="1" thickBot="1">
      <c r="B5" s="78"/>
      <c r="C5" s="89" t="s">
        <v>336</v>
      </c>
      <c r="D5" s="89" t="s">
        <v>337</v>
      </c>
      <c r="E5" s="89" t="s">
        <v>338</v>
      </c>
      <c r="L5" s="459"/>
      <c r="N5" s="460" t="s">
        <v>330</v>
      </c>
      <c r="O5" s="460"/>
      <c r="P5" s="460"/>
      <c r="Q5" s="460"/>
      <c r="R5" s="455" t="s">
        <v>320</v>
      </c>
      <c r="AA5" s="79">
        <f>AB4*3*8</f>
        <v>24</v>
      </c>
      <c r="AC5" s="80">
        <f>AB4*3</f>
        <v>3</v>
      </c>
      <c r="AD5" s="76" t="str">
        <f>IFERROR(LARGE(AE7:AN7,#REF!),"")</f>
        <v/>
      </c>
      <c r="AE5" s="81" t="str">
        <f>IFERROR(AE4*3*8,"")</f>
        <v/>
      </c>
      <c r="AF5" s="81" t="str">
        <f>IFERROR(AF4*3*8,"")</f>
        <v/>
      </c>
      <c r="AG5" s="81" t="str">
        <f>IFERROR(AG4*3*8,"")</f>
        <v/>
      </c>
      <c r="AH5" s="81" t="str">
        <f t="shared" ref="AH5:AN5" si="0">IFERROR(AH4*3*8,"")</f>
        <v/>
      </c>
      <c r="AI5" s="81" t="str">
        <f t="shared" si="0"/>
        <v/>
      </c>
      <c r="AJ5" s="81" t="str">
        <f t="shared" si="0"/>
        <v/>
      </c>
      <c r="AK5" s="81" t="str">
        <f t="shared" si="0"/>
        <v/>
      </c>
      <c r="AL5" s="81" t="str">
        <f t="shared" si="0"/>
        <v/>
      </c>
      <c r="AM5" s="81" t="str">
        <f t="shared" si="0"/>
        <v/>
      </c>
      <c r="AN5" s="81" t="str">
        <f t="shared" si="0"/>
        <v/>
      </c>
    </row>
    <row r="6" spans="1:60" ht="24.95" customHeight="1" thickTop="1" thickBot="1">
      <c r="A6" s="91" t="str">
        <f>'1 Runde'!Q3</f>
        <v>Dieter G.</v>
      </c>
      <c r="B6" s="65" t="str">
        <f>A6</f>
        <v>Dieter G.</v>
      </c>
      <c r="C6" s="66" t="str">
        <f>IF('1 Runde'!Q5=301,1,"")</f>
        <v/>
      </c>
      <c r="D6" s="66" t="str">
        <f>IF('1 Runde'!AL5=301,1,"")</f>
        <v/>
      </c>
      <c r="E6" s="66" t="str">
        <f>IF('1 Runde'!BG5=301,1,"")</f>
        <v/>
      </c>
      <c r="F6" s="67">
        <f>IFERROR(SUM(C6:E6),"")</f>
        <v>0</v>
      </c>
      <c r="H6" s="82">
        <f>IF(F3+F4=0,0,IF(F3&gt;F4,B3,B4))</f>
        <v>0</v>
      </c>
      <c r="I6" s="66"/>
      <c r="J6" s="66"/>
      <c r="K6" s="66"/>
      <c r="L6" s="67">
        <f>SUM(I6:K6)</f>
        <v>0</v>
      </c>
      <c r="R6" s="456"/>
      <c r="T6" s="461" t="str">
        <f>IF(R7+R9=0,0,IF(R7&gt;R9,N7,N9))&amp;"  " &amp;"ist"&amp;"  "&amp;"Gewinner"</f>
        <v>0  ist  Gewinner</v>
      </c>
      <c r="U6" s="462"/>
      <c r="V6" s="462"/>
      <c r="W6" s="462"/>
      <c r="X6" s="462"/>
      <c r="Y6" s="462"/>
      <c r="Z6" s="463"/>
      <c r="AD6" s="76" t="str">
        <f>IFERROR(LARGE(AE8:AN8,#REF!),"")</f>
        <v/>
      </c>
      <c r="AE6" s="83">
        <f t="shared" ref="AE6:AF8" si="1">IFERROR(AE16,"")</f>
        <v>0</v>
      </c>
      <c r="AF6" s="83">
        <f t="shared" si="1"/>
        <v>0</v>
      </c>
      <c r="AG6" s="83">
        <f t="shared" ref="AG6:AN8" si="2">IFERROR(AG16,"")</f>
        <v>0</v>
      </c>
      <c r="AH6" s="83">
        <f t="shared" si="2"/>
        <v>0</v>
      </c>
      <c r="AI6" s="83">
        <f t="shared" si="2"/>
        <v>0</v>
      </c>
      <c r="AJ6" s="83">
        <f t="shared" si="2"/>
        <v>0</v>
      </c>
      <c r="AK6" s="83">
        <f t="shared" si="2"/>
        <v>0</v>
      </c>
      <c r="AL6" s="83">
        <f t="shared" si="2"/>
        <v>0</v>
      </c>
      <c r="AM6" s="83">
        <f t="shared" si="2"/>
        <v>0</v>
      </c>
      <c r="AN6" s="83">
        <f t="shared" si="2"/>
        <v>0</v>
      </c>
    </row>
    <row r="7" spans="1:60" ht="24.95" customHeight="1" thickTop="1" thickBot="1">
      <c r="A7" s="91" t="str">
        <f>'1 Runde'!T3</f>
        <v>Rommet</v>
      </c>
      <c r="B7" s="65" t="str">
        <f>A7</f>
        <v>Rommet</v>
      </c>
      <c r="C7" s="66" t="str">
        <f>IF('1 Runde'!T5=301,1,"")</f>
        <v/>
      </c>
      <c r="D7" s="66" t="str">
        <f>IF('1 Runde'!AO5=301,1,"")</f>
        <v/>
      </c>
      <c r="E7" s="66" t="str">
        <f>IF('1 Runde'!BJ5=301,1,"")</f>
        <v/>
      </c>
      <c r="F7" s="67">
        <f>SUM(C7:E7)</f>
        <v>0</v>
      </c>
      <c r="H7" s="82">
        <f>IF(F6+F7=0,0,IF(F6&gt;F7,B6,B7))</f>
        <v>0</v>
      </c>
      <c r="I7" s="66"/>
      <c r="J7" s="66"/>
      <c r="K7" s="66"/>
      <c r="L7" s="67">
        <f>SUM(I7:K7)</f>
        <v>0</v>
      </c>
      <c r="N7" s="82">
        <f>IF(L6+L7=0,0,IF(L6&gt;L7,H6,H7))</f>
        <v>0</v>
      </c>
      <c r="O7" s="66"/>
      <c r="P7" s="66"/>
      <c r="Q7" s="66"/>
      <c r="R7" s="67">
        <f>SUM(O7:Q7)</f>
        <v>0</v>
      </c>
      <c r="T7" s="464"/>
      <c r="U7" s="465"/>
      <c r="V7" s="465"/>
      <c r="W7" s="465"/>
      <c r="X7" s="465"/>
      <c r="Y7" s="465"/>
      <c r="Z7" s="466"/>
      <c r="AE7" s="83">
        <f t="shared" si="1"/>
        <v>0</v>
      </c>
      <c r="AF7" s="83">
        <f t="shared" si="1"/>
        <v>0</v>
      </c>
      <c r="AG7" s="83">
        <f t="shared" si="2"/>
        <v>0</v>
      </c>
      <c r="AH7" s="83">
        <f t="shared" si="2"/>
        <v>0</v>
      </c>
      <c r="AI7" s="83">
        <f t="shared" si="2"/>
        <v>0</v>
      </c>
      <c r="AJ7" s="83">
        <f t="shared" si="2"/>
        <v>0</v>
      </c>
      <c r="AK7" s="83">
        <f t="shared" si="2"/>
        <v>0</v>
      </c>
      <c r="AL7" s="83">
        <f t="shared" si="2"/>
        <v>0</v>
      </c>
      <c r="AM7" s="83">
        <f t="shared" si="2"/>
        <v>0</v>
      </c>
      <c r="AN7" s="83">
        <f t="shared" si="2"/>
        <v>0</v>
      </c>
    </row>
    <row r="8" spans="1:60" ht="24.95" customHeight="1" thickTop="1" thickBot="1">
      <c r="A8" s="92"/>
      <c r="B8" s="78"/>
      <c r="C8" s="89" t="s">
        <v>336</v>
      </c>
      <c r="D8" s="89" t="s">
        <v>337</v>
      </c>
      <c r="E8" s="89" t="s">
        <v>338</v>
      </c>
      <c r="H8" s="78"/>
      <c r="T8" s="464"/>
      <c r="U8" s="465"/>
      <c r="V8" s="465"/>
      <c r="W8" s="465"/>
      <c r="X8" s="465"/>
      <c r="Y8" s="465"/>
      <c r="Z8" s="466"/>
      <c r="AE8" s="83">
        <f t="shared" si="1"/>
        <v>0</v>
      </c>
      <c r="AF8" s="83">
        <f t="shared" si="1"/>
        <v>0</v>
      </c>
      <c r="AG8" s="83">
        <f t="shared" si="2"/>
        <v>0</v>
      </c>
      <c r="AH8" s="83">
        <f t="shared" si="2"/>
        <v>0</v>
      </c>
      <c r="AI8" s="83">
        <f t="shared" si="2"/>
        <v>0</v>
      </c>
      <c r="AJ8" s="83">
        <f t="shared" si="2"/>
        <v>0</v>
      </c>
      <c r="AK8" s="83">
        <f t="shared" si="2"/>
        <v>0</v>
      </c>
      <c r="AL8" s="83">
        <f t="shared" si="2"/>
        <v>0</v>
      </c>
      <c r="AM8" s="83">
        <f t="shared" si="2"/>
        <v>0</v>
      </c>
      <c r="AN8" s="83">
        <f t="shared" si="2"/>
        <v>0</v>
      </c>
    </row>
    <row r="9" spans="1:60" ht="24.95" customHeight="1" thickTop="1" thickBot="1">
      <c r="A9" s="90" t="str">
        <f>'1 Runde'!W3</f>
        <v>Rainer</v>
      </c>
      <c r="B9" s="65" t="str">
        <f>A9</f>
        <v>Rainer</v>
      </c>
      <c r="C9" s="66" t="str">
        <f>IF('1 Runde'!W5=301,1,"")</f>
        <v/>
      </c>
      <c r="D9" s="66" t="str">
        <f>IF('1 Runde'!AR5=301,1,"")</f>
        <v/>
      </c>
      <c r="E9" s="66" t="str">
        <f>IF('1 Runde'!BM5=301,1,"")</f>
        <v/>
      </c>
      <c r="F9" s="67">
        <f>SUM(C9:E9)</f>
        <v>0</v>
      </c>
      <c r="H9" s="82">
        <f>IF(F9+F10=0,0,IF(F9&gt;F10,B9,B10))</f>
        <v>0</v>
      </c>
      <c r="I9" s="66"/>
      <c r="J9" s="66"/>
      <c r="K9" s="66"/>
      <c r="L9" s="67">
        <f>I9+J9+K9</f>
        <v>0</v>
      </c>
      <c r="N9" s="82">
        <f>IF(L9+L10=0,0,IF(L9&gt;L10,H9,H10))</f>
        <v>0</v>
      </c>
      <c r="O9" s="66"/>
      <c r="P9" s="66"/>
      <c r="Q9" s="66"/>
      <c r="R9" s="67">
        <f>SUM(O8:Q8)</f>
        <v>0</v>
      </c>
      <c r="T9" s="464"/>
      <c r="U9" s="465"/>
      <c r="V9" s="465"/>
      <c r="W9" s="465"/>
      <c r="X9" s="465"/>
      <c r="Y9" s="465"/>
      <c r="Z9" s="466"/>
      <c r="AE9" s="83">
        <f t="shared" ref="AE9:AN9" si="3">SUM(AE6:AE8)</f>
        <v>0</v>
      </c>
      <c r="AF9" s="83">
        <f t="shared" si="3"/>
        <v>0</v>
      </c>
      <c r="AG9" s="83">
        <f t="shared" si="3"/>
        <v>0</v>
      </c>
      <c r="AH9" s="83">
        <f t="shared" si="3"/>
        <v>0</v>
      </c>
      <c r="AI9" s="83">
        <f t="shared" si="3"/>
        <v>0</v>
      </c>
      <c r="AJ9" s="83">
        <f t="shared" si="3"/>
        <v>0</v>
      </c>
      <c r="AK9" s="83">
        <f t="shared" si="3"/>
        <v>0</v>
      </c>
      <c r="AL9" s="83">
        <f t="shared" si="3"/>
        <v>0</v>
      </c>
      <c r="AM9" s="83">
        <f t="shared" si="3"/>
        <v>0</v>
      </c>
      <c r="AN9" s="83">
        <f t="shared" si="3"/>
        <v>0</v>
      </c>
    </row>
    <row r="10" spans="1:60" ht="24.95" customHeight="1" thickTop="1" thickBot="1">
      <c r="A10" s="91" t="str">
        <f>'1 Runde'!Z3</f>
        <v>Carmen</v>
      </c>
      <c r="B10" s="65" t="str">
        <f>A10</f>
        <v>Carmen</v>
      </c>
      <c r="C10" s="66" t="str">
        <f>IF('1 Runde'!Z5=301,1,"")</f>
        <v/>
      </c>
      <c r="D10" s="66" t="str">
        <f>IF('1 Runde'!AU5=301,1,"")</f>
        <v/>
      </c>
      <c r="E10" s="66" t="str">
        <f>IF('1 Runde'!BP5=301,1,"")</f>
        <v/>
      </c>
      <c r="F10" s="67">
        <f>SUM(C10:E10)</f>
        <v>0</v>
      </c>
      <c r="H10" s="82">
        <f>IF(F12+F13=0,0,IF(F12&gt;F13,B12,B13))</f>
        <v>0</v>
      </c>
      <c r="I10" s="66"/>
      <c r="J10" s="66"/>
      <c r="K10" s="66"/>
      <c r="L10" s="67">
        <f>I10+J10+K10</f>
        <v>0</v>
      </c>
      <c r="T10" s="464"/>
      <c r="U10" s="465"/>
      <c r="V10" s="465"/>
      <c r="W10" s="465"/>
      <c r="X10" s="465"/>
      <c r="Y10" s="465"/>
      <c r="Z10" s="466"/>
      <c r="AE10" s="84">
        <v>0.5</v>
      </c>
      <c r="AF10" s="84">
        <v>0.5</v>
      </c>
      <c r="AG10" s="84">
        <v>0.5</v>
      </c>
      <c r="AH10" s="84">
        <v>0.5</v>
      </c>
      <c r="AI10" s="84">
        <v>0.5</v>
      </c>
      <c r="AJ10" s="84">
        <v>0.5</v>
      </c>
      <c r="AK10" s="84">
        <v>0.505</v>
      </c>
      <c r="AL10" s="84">
        <v>0.49</v>
      </c>
      <c r="AM10" s="84">
        <v>0.505</v>
      </c>
      <c r="AN10" s="84">
        <v>0.54</v>
      </c>
    </row>
    <row r="11" spans="1:60" ht="24.95" customHeight="1" thickTop="1" thickBot="1">
      <c r="B11" s="78"/>
      <c r="C11" s="89" t="s">
        <v>336</v>
      </c>
      <c r="D11" s="89" t="s">
        <v>337</v>
      </c>
      <c r="E11" s="89" t="s">
        <v>338</v>
      </c>
      <c r="L11" s="455" t="s">
        <v>320</v>
      </c>
      <c r="T11" s="467"/>
      <c r="U11" s="468"/>
      <c r="V11" s="468"/>
      <c r="W11" s="468"/>
      <c r="X11" s="468"/>
      <c r="Y11" s="468"/>
      <c r="Z11" s="469"/>
      <c r="AE11" s="85">
        <v>0.3</v>
      </c>
      <c r="AF11" s="85">
        <v>0.3</v>
      </c>
      <c r="AG11" s="85">
        <v>0.32</v>
      </c>
      <c r="AH11" s="85">
        <v>0.33</v>
      </c>
      <c r="AI11" s="85">
        <v>0.33</v>
      </c>
      <c r="AJ11" s="85">
        <v>0.33</v>
      </c>
      <c r="AK11" s="85">
        <v>0.34499999999999997</v>
      </c>
      <c r="AL11" s="85">
        <v>0.33500000000000002</v>
      </c>
      <c r="AM11" s="85">
        <v>0.34499999999999997</v>
      </c>
      <c r="AN11" s="85">
        <v>0.28999999999999998</v>
      </c>
    </row>
    <row r="12" spans="1:60" ht="24.95" customHeight="1" thickTop="1" thickBot="1">
      <c r="A12" s="91" t="str">
        <f>'1 Runde'!AC3</f>
        <v>Dieter M.</v>
      </c>
      <c r="B12" s="65" t="str">
        <f>A12</f>
        <v>Dieter M.</v>
      </c>
      <c r="C12" s="66" t="str">
        <f>IF('1 Runde'!AC5=301,1,"")</f>
        <v/>
      </c>
      <c r="D12" s="66" t="str">
        <f>IF('1 Runde'!AX5=301,1,"")</f>
        <v/>
      </c>
      <c r="E12" s="66" t="str">
        <f>IF('1 Runde'!BS5=301,1,"")</f>
        <v/>
      </c>
      <c r="F12" s="67">
        <f>SUM(C12:E12)</f>
        <v>0</v>
      </c>
      <c r="L12" s="459"/>
      <c r="AE12" s="85">
        <v>0.17</v>
      </c>
      <c r="AF12" s="85">
        <v>0.2</v>
      </c>
      <c r="AG12" s="85">
        <v>0.18</v>
      </c>
      <c r="AH12" s="85">
        <v>0.17</v>
      </c>
      <c r="AI12" s="85">
        <v>0.16</v>
      </c>
      <c r="AJ12" s="85">
        <v>0.17</v>
      </c>
      <c r="AK12" s="85">
        <v>0.15</v>
      </c>
      <c r="AL12" s="85">
        <v>0.17</v>
      </c>
      <c r="AM12" s="85">
        <v>0.14499999999999999</v>
      </c>
      <c r="AN12" s="85">
        <v>0.17</v>
      </c>
    </row>
    <row r="13" spans="1:60" ht="24.95" customHeight="1" thickTop="1" thickBot="1">
      <c r="A13" s="93" t="str">
        <f>'1 Runde'!AF3</f>
        <v>Thomas</v>
      </c>
      <c r="B13" s="65" t="str">
        <f>A13</f>
        <v>Thomas</v>
      </c>
      <c r="C13" s="66" t="str">
        <f>IF('1 Runde'!AF5=301,1,"")</f>
        <v/>
      </c>
      <c r="D13" s="66" t="str">
        <f>IF('1 Runde'!BA5=301,1,"")</f>
        <v/>
      </c>
      <c r="E13" s="66" t="str">
        <f>IF('1 Runde'!BV5=301,1,"")</f>
        <v/>
      </c>
      <c r="F13" s="67">
        <f>SUM(C13:E13)</f>
        <v>0</v>
      </c>
      <c r="S13" s="86"/>
      <c r="AE13" s="87">
        <f>IFERROR($AF$8*AE10,"")</f>
        <v>0</v>
      </c>
      <c r="AF13" s="87">
        <f>IFERROR($AF$8*AF10,"")</f>
        <v>0</v>
      </c>
      <c r="AG13" s="87">
        <f>IFERROR($AG$8*AG10,"")</f>
        <v>0</v>
      </c>
      <c r="AH13" s="87">
        <f>IFERROR($AH$8*AH10,"")</f>
        <v>0</v>
      </c>
      <c r="AI13" s="88">
        <f>IFERROR($AI$8*AI10,"")</f>
        <v>0</v>
      </c>
      <c r="AJ13" s="88">
        <f>IFERROR($AJ$8*AJ10,"")</f>
        <v>0</v>
      </c>
      <c r="AK13" s="88">
        <f>IFERROR($AK$8*AK10,"")</f>
        <v>0</v>
      </c>
      <c r="AL13" s="88">
        <f>IFERROR($AL$8*AL10,"")</f>
        <v>0</v>
      </c>
      <c r="AM13" s="88">
        <f>IFERROR($AM$8*AM10,"")</f>
        <v>0</v>
      </c>
      <c r="AN13" s="88">
        <f>IFERROR($AN$8*AN10,"")</f>
        <v>0</v>
      </c>
    </row>
    <row r="14" spans="1:60" ht="24.95" customHeight="1" thickTop="1" thickBot="1">
      <c r="F14" s="455" t="s">
        <v>320</v>
      </c>
      <c r="N14" s="460" t="s">
        <v>331</v>
      </c>
      <c r="O14" s="460"/>
      <c r="P14" s="460"/>
      <c r="Q14" s="460"/>
      <c r="AE14" s="87">
        <f>IFERROR($AE$8*AE11,"")</f>
        <v>0</v>
      </c>
      <c r="AF14" s="87">
        <f>IFERROR($AF$8*AF11,"")</f>
        <v>0</v>
      </c>
      <c r="AG14" s="87">
        <f>IFERROR($AG$8*AG11,"")</f>
        <v>0</v>
      </c>
      <c r="AH14" s="87">
        <f>IFERROR($AH$8*AH11,"")</f>
        <v>0</v>
      </c>
      <c r="AI14" s="88">
        <f>IFERROR($AI$8*AI11,"")</f>
        <v>0</v>
      </c>
      <c r="AJ14" s="88">
        <f>IFERROR($AJ$8*AJ11,"")</f>
        <v>0</v>
      </c>
      <c r="AK14" s="88">
        <f>IFERROR($AK$8*AK11,"")</f>
        <v>0</v>
      </c>
      <c r="AL14" s="88">
        <f>IFERROR($AL$8*AL11,"")</f>
        <v>0</v>
      </c>
      <c r="AM14" s="88">
        <f>IFERROR($AM$8*AM11,"")</f>
        <v>0</v>
      </c>
      <c r="AN14" s="88">
        <f>IFERROR($AN$8*AN11,"")</f>
        <v>0</v>
      </c>
    </row>
    <row r="15" spans="1:60" ht="24.95" customHeight="1" thickTop="1" thickBot="1">
      <c r="F15" s="459"/>
      <c r="N15" s="82">
        <f>IF(L9+L10=0,0,IF(L9&lt;L10,H9,H10))</f>
        <v>0</v>
      </c>
      <c r="O15" s="66"/>
      <c r="P15" s="66"/>
      <c r="Q15" s="66"/>
      <c r="R15" s="67">
        <f>O15+P15+Q15</f>
        <v>0</v>
      </c>
      <c r="AE15" s="87">
        <f>IFERROR($AE$8*AE12,"")</f>
        <v>0</v>
      </c>
      <c r="AF15" s="87">
        <f>IFERROR($AF$8*AF12,"")</f>
        <v>0</v>
      </c>
      <c r="AG15" s="87">
        <f>IFERROR($AG$8*AG12,"")</f>
        <v>0</v>
      </c>
      <c r="AH15" s="87">
        <f>IFERROR($AH$8*AH12,"")</f>
        <v>0</v>
      </c>
      <c r="AI15" s="88">
        <f>IFERROR($AI$8*AI12,"")</f>
        <v>0</v>
      </c>
      <c r="AJ15" s="88">
        <f>IFERROR($AJ$8*AJ12,"")</f>
        <v>0</v>
      </c>
      <c r="AK15" s="88">
        <f>IFERROR($AK$8*AK12,"")</f>
        <v>0</v>
      </c>
      <c r="AL15" s="88">
        <f>IFERROR($AL$8*AL12,"")</f>
        <v>0</v>
      </c>
      <c r="AM15" s="88">
        <f>IFERROR($AM$8*AM12,"")</f>
        <v>0</v>
      </c>
      <c r="AN15" s="88">
        <f>IFERROR($AN$8*AN12,"")</f>
        <v>0</v>
      </c>
    </row>
    <row r="16" spans="1:60" ht="24.95" customHeight="1" thickTop="1" thickBot="1">
      <c r="N16" s="82">
        <f>IF(L6+L7=0,0,IF(L6&lt;L7,H6,H7))</f>
        <v>0</v>
      </c>
      <c r="O16" s="66"/>
      <c r="P16" s="66"/>
      <c r="Q16" s="66"/>
      <c r="R16" s="67">
        <f>O16+P16+Q16</f>
        <v>0</v>
      </c>
      <c r="AE16" s="87">
        <f>IFERROR(ROUNDUP(AE13,0),"")</f>
        <v>0</v>
      </c>
      <c r="AF16" s="87">
        <f t="shared" ref="AF16:AN16" si="4">IFERROR(ROUNDUP(AF13,0),"")</f>
        <v>0</v>
      </c>
      <c r="AG16" s="87">
        <f t="shared" si="4"/>
        <v>0</v>
      </c>
      <c r="AH16" s="87">
        <f t="shared" si="4"/>
        <v>0</v>
      </c>
      <c r="AI16" s="88">
        <f t="shared" si="4"/>
        <v>0</v>
      </c>
      <c r="AJ16" s="88">
        <f t="shared" si="4"/>
        <v>0</v>
      </c>
      <c r="AK16" s="88">
        <f t="shared" si="4"/>
        <v>0</v>
      </c>
      <c r="AL16" s="88">
        <f t="shared" si="4"/>
        <v>0</v>
      </c>
      <c r="AM16" s="88">
        <f t="shared" si="4"/>
        <v>0</v>
      </c>
      <c r="AN16" s="88">
        <f t="shared" si="4"/>
        <v>0</v>
      </c>
    </row>
    <row r="17" spans="18:18" ht="24.95" customHeight="1" thickTop="1">
      <c r="R17" s="455" t="s">
        <v>320</v>
      </c>
    </row>
    <row r="18" spans="18:18" ht="24.95" customHeight="1">
      <c r="R18" s="456"/>
    </row>
    <row r="19" spans="18:18" ht="15.75" customHeight="1"/>
    <row r="20" spans="18:18" ht="15.75" customHeight="1"/>
    <row r="21" spans="18:18" ht="15.75" customHeight="1"/>
    <row r="22" spans="18:18" ht="15.75" customHeight="1"/>
    <row r="23" spans="18:18" ht="15.75" customHeight="1"/>
    <row r="24" spans="18:18" ht="15.75" customHeight="1"/>
  </sheetData>
  <mergeCells count="21">
    <mergeCell ref="B1:E1"/>
    <mergeCell ref="F1:F2"/>
    <mergeCell ref="AA1:AB2"/>
    <mergeCell ref="T2:U2"/>
    <mergeCell ref="V2:W2"/>
    <mergeCell ref="X2:Y2"/>
    <mergeCell ref="R17:R18"/>
    <mergeCell ref="T3:U3"/>
    <mergeCell ref="V3:W3"/>
    <mergeCell ref="F14:F15"/>
    <mergeCell ref="N5:Q5"/>
    <mergeCell ref="R5:R6"/>
    <mergeCell ref="T6:Z11"/>
    <mergeCell ref="N14:Q14"/>
    <mergeCell ref="L11:L12"/>
    <mergeCell ref="X3:Y3"/>
    <mergeCell ref="H4:K4"/>
    <mergeCell ref="L4:L5"/>
    <mergeCell ref="T4:U4"/>
    <mergeCell ref="V4:W4"/>
    <mergeCell ref="X4:Y4"/>
  </mergeCells>
  <conditionalFormatting sqref="I9:L10 O15:R16 I6:L7 O7:R7 O9:R9 C3:F4 C6:F7 C9:F10 C12:F13">
    <cfRule type="cellIs" dxfId="57" priority="62" operator="lessThan">
      <formula>1</formula>
    </cfRule>
    <cfRule type="cellIs" dxfId="56" priority="63" operator="greaterThan">
      <formula>0</formula>
    </cfRule>
  </conditionalFormatting>
  <conditionalFormatting sqref="L9:L10 R15:R16 F3:F4 F6:F7 F9:F10 F12:F13 L6:L7 R7 R9">
    <cfRule type="cellIs" dxfId="55" priority="61" operator="equal">
      <formula>1</formula>
    </cfRule>
  </conditionalFormatting>
  <conditionalFormatting sqref="B3">
    <cfRule type="expression" dxfId="54" priority="6">
      <formula>$F$6&gt;$F$7</formula>
    </cfRule>
    <cfRule type="expression" dxfId="53" priority="59">
      <formula>$F$6&lt;2</formula>
    </cfRule>
    <cfRule type="expression" dxfId="52" priority="60">
      <formula>$F$6=2</formula>
    </cfRule>
  </conditionalFormatting>
  <conditionalFormatting sqref="B4">
    <cfRule type="expression" dxfId="51" priority="57">
      <formula>$F$7&lt;2</formula>
    </cfRule>
    <cfRule type="expression" dxfId="50" priority="58">
      <formula>$F$7&gt;1</formula>
    </cfRule>
  </conditionalFormatting>
  <conditionalFormatting sqref="B3:B4">
    <cfRule type="expression" dxfId="49" priority="55">
      <formula>$F$6=$F$7</formula>
    </cfRule>
    <cfRule type="cellIs" dxfId="48" priority="56" operator="equal">
      <formula>F3=F4</formula>
    </cfRule>
  </conditionalFormatting>
  <conditionalFormatting sqref="B6">
    <cfRule type="expression" dxfId="47" priority="7">
      <formula>$F$9&gt;$F$10</formula>
    </cfRule>
    <cfRule type="expression" dxfId="46" priority="53">
      <formula>$F$9&lt;$F$10</formula>
    </cfRule>
    <cfRule type="expression" dxfId="45" priority="54">
      <formula>$F$9=2</formula>
    </cfRule>
  </conditionalFormatting>
  <conditionalFormatting sqref="B7">
    <cfRule type="expression" dxfId="44" priority="51">
      <formula>$F$10&gt;$F$9</formula>
    </cfRule>
    <cfRule type="expression" dxfId="43" priority="52">
      <formula>$F$10&lt;$F$9</formula>
    </cfRule>
  </conditionalFormatting>
  <conditionalFormatting sqref="B6:B7">
    <cfRule type="expression" dxfId="42" priority="50">
      <formula>$F$9=$F$10</formula>
    </cfRule>
  </conditionalFormatting>
  <conditionalFormatting sqref="B9">
    <cfRule type="expression" dxfId="41" priority="47">
      <formula>$F$12&lt;$F$13</formula>
    </cfRule>
    <cfRule type="expression" dxfId="40" priority="48">
      <formula>$F$12=$F$13</formula>
    </cfRule>
    <cfRule type="expression" dxfId="39" priority="49">
      <formula>$F$12&gt;$F$13</formula>
    </cfRule>
  </conditionalFormatting>
  <conditionalFormatting sqref="B10">
    <cfRule type="expression" dxfId="38" priority="44">
      <formula>$F$12=$F$13</formula>
    </cfRule>
    <cfRule type="expression" dxfId="37" priority="45">
      <formula>$F$13&lt;$F$12</formula>
    </cfRule>
    <cfRule type="expression" dxfId="36" priority="46">
      <formula>$F$13&gt;$F$12</formula>
    </cfRule>
  </conditionalFormatting>
  <conditionalFormatting sqref="B12">
    <cfRule type="expression" dxfId="35" priority="41">
      <formula>$F$15=$F$16</formula>
    </cfRule>
    <cfRule type="expression" dxfId="34" priority="42">
      <formula>$F$15&lt;$F$16</formula>
    </cfRule>
    <cfRule type="expression" dxfId="33" priority="43">
      <formula>$F$15&gt;$F$16</formula>
    </cfRule>
  </conditionalFormatting>
  <conditionalFormatting sqref="B13">
    <cfRule type="expression" dxfId="32" priority="38">
      <formula>$F$16=$F$15</formula>
    </cfRule>
    <cfRule type="expression" dxfId="31" priority="39">
      <formula>$F$16&lt;$F$15</formula>
    </cfRule>
    <cfRule type="expression" dxfId="30" priority="40">
      <formula>$F$16&gt;$F$15</formula>
    </cfRule>
  </conditionalFormatting>
  <conditionalFormatting sqref="H6">
    <cfRule type="expression" dxfId="29" priority="35">
      <formula>$L$9=$L$10</formula>
    </cfRule>
    <cfRule type="expression" dxfId="28" priority="36">
      <formula>$L$9&lt;$L$10</formula>
    </cfRule>
    <cfRule type="expression" dxfId="27" priority="37">
      <formula>$L$9&gt;$L$10</formula>
    </cfRule>
  </conditionalFormatting>
  <conditionalFormatting sqref="H7">
    <cfRule type="expression" dxfId="26" priority="32">
      <formula>$L$9=$L$10</formula>
    </cfRule>
    <cfRule type="expression" dxfId="25" priority="33">
      <formula>$L$10&lt;$L$9</formula>
    </cfRule>
    <cfRule type="expression" dxfId="24" priority="34">
      <formula>$L$10&gt;$L$9</formula>
    </cfRule>
  </conditionalFormatting>
  <conditionalFormatting sqref="H9">
    <cfRule type="expression" dxfId="23" priority="29">
      <formula>$L$12=$L$13</formula>
    </cfRule>
    <cfRule type="expression" dxfId="22" priority="30">
      <formula>$L$12&lt;$L$13</formula>
    </cfRule>
    <cfRule type="expression" dxfId="21" priority="31">
      <formula>$L$12&gt;$L$13</formula>
    </cfRule>
  </conditionalFormatting>
  <conditionalFormatting sqref="H10">
    <cfRule type="expression" dxfId="20" priority="26">
      <formula>$L$13=$L$12</formula>
    </cfRule>
    <cfRule type="expression" dxfId="19" priority="27">
      <formula>$L$13&lt;$L$12</formula>
    </cfRule>
    <cfRule type="expression" dxfId="18" priority="28">
      <formula>$L$13&gt;$L$12</formula>
    </cfRule>
  </conditionalFormatting>
  <conditionalFormatting sqref="N15">
    <cfRule type="expression" dxfId="17" priority="5">
      <formula>$R$18&gt;#REF!</formula>
    </cfRule>
    <cfRule type="expression" dxfId="16" priority="8">
      <formula>$R$18&lt;#REF!</formula>
    </cfRule>
    <cfRule type="expression" dxfId="15" priority="9">
      <formula>$R$18=#REF!</formula>
    </cfRule>
    <cfRule type="expression" dxfId="14" priority="16">
      <formula>$R$15=$R$16</formula>
    </cfRule>
    <cfRule type="expression" dxfId="13" priority="17">
      <formula>$R$15&lt;$R$16</formula>
    </cfRule>
    <cfRule type="expression" dxfId="12" priority="18">
      <formula>$R$15&gt;$R$16</formula>
    </cfRule>
  </conditionalFormatting>
  <conditionalFormatting sqref="N16">
    <cfRule type="expression" dxfId="11" priority="4">
      <formula>#REF!&lt;$R$18</formula>
    </cfRule>
    <cfRule type="expression" dxfId="10" priority="10">
      <formula>#REF!=$R$18</formula>
    </cfRule>
    <cfRule type="expression" dxfId="9" priority="11">
      <formula>#REF!&gt;$R$18</formula>
    </cfRule>
    <cfRule type="expression" dxfId="8" priority="12">
      <formula>$R$16=$R$15</formula>
    </cfRule>
    <cfRule type="expression" dxfId="7" priority="13">
      <formula>$R$16&lt;$R$15</formula>
    </cfRule>
    <cfRule type="expression" priority="14">
      <formula>$R$16&lt;$R$15</formula>
    </cfRule>
    <cfRule type="expression" dxfId="6" priority="15">
      <formula>$R$16&gt;$R$15</formula>
    </cfRule>
  </conditionalFormatting>
  <conditionalFormatting sqref="N7">
    <cfRule type="expression" dxfId="5" priority="64">
      <formula>$R$15=$R$16</formula>
    </cfRule>
    <cfRule type="expression" dxfId="4" priority="65">
      <formula>$R$15&lt;$R$16</formula>
    </cfRule>
    <cfRule type="expression" dxfId="3" priority="66">
      <formula>$R$15&gt;$R$16</formula>
    </cfRule>
  </conditionalFormatting>
  <conditionalFormatting sqref="N9">
    <cfRule type="expression" dxfId="2" priority="67">
      <formula>$R$16=$R$15</formula>
    </cfRule>
    <cfRule type="expression" dxfId="1" priority="68">
      <formula>$R$16&lt;$R$15</formula>
    </cfRule>
    <cfRule type="expression" priority="69">
      <formula>$R$16&lt;$R$15</formula>
    </cfRule>
    <cfRule type="expression" dxfId="0" priority="70">
      <formula>$R$16&gt;$R$15</formula>
    </cfRule>
  </conditionalFormatting>
  <pageMargins left="0.7" right="0.7" top="0.78740157499999996" bottom="0.78740157499999996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T171"/>
  <sheetViews>
    <sheetView topLeftCell="A145" workbookViewId="0">
      <selection activeCell="F183" sqref="F183"/>
    </sheetView>
  </sheetViews>
  <sheetFormatPr baseColWidth="10" defaultRowHeight="14.25"/>
  <sheetData>
    <row r="1" spans="1:20" ht="25.5">
      <c r="A1" s="3">
        <v>170</v>
      </c>
      <c r="B1" s="6" t="s">
        <v>5</v>
      </c>
      <c r="C1" s="6"/>
      <c r="D1" s="3">
        <v>170</v>
      </c>
      <c r="E1" s="6" t="s">
        <v>5</v>
      </c>
      <c r="F1" s="5"/>
      <c r="G1" s="3">
        <v>170</v>
      </c>
      <c r="H1" s="6" t="s">
        <v>5</v>
      </c>
      <c r="I1" s="5"/>
      <c r="J1" s="3">
        <v>170</v>
      </c>
      <c r="K1" s="6" t="s">
        <v>5</v>
      </c>
      <c r="L1" s="5"/>
      <c r="M1" s="3">
        <v>170</v>
      </c>
      <c r="N1" s="6" t="s">
        <v>5</v>
      </c>
      <c r="O1" s="5"/>
      <c r="P1" s="3">
        <v>170</v>
      </c>
      <c r="Q1" s="6" t="s">
        <v>5</v>
      </c>
      <c r="R1" s="5"/>
      <c r="S1" s="3">
        <v>170</v>
      </c>
      <c r="T1" s="6" t="s">
        <v>5</v>
      </c>
    </row>
    <row r="2" spans="1:20">
      <c r="A2" s="3">
        <v>169</v>
      </c>
      <c r="B2" s="4" t="s">
        <v>4</v>
      </c>
      <c r="C2" s="4"/>
      <c r="D2" s="3">
        <v>169</v>
      </c>
      <c r="E2" s="4" t="s">
        <v>4</v>
      </c>
      <c r="F2" s="5"/>
      <c r="G2" s="3">
        <v>169</v>
      </c>
      <c r="H2" s="4" t="s">
        <v>4</v>
      </c>
      <c r="I2" s="5"/>
      <c r="J2" s="3">
        <v>169</v>
      </c>
      <c r="K2" s="4" t="s">
        <v>4</v>
      </c>
      <c r="L2" s="5"/>
      <c r="M2" s="3">
        <v>169</v>
      </c>
      <c r="N2" s="4" t="s">
        <v>4</v>
      </c>
      <c r="O2" s="5"/>
      <c r="P2" s="3">
        <v>169</v>
      </c>
      <c r="Q2" s="4" t="s">
        <v>4</v>
      </c>
      <c r="R2" s="5"/>
      <c r="S2" s="3">
        <v>169</v>
      </c>
      <c r="T2" s="4" t="s">
        <v>4</v>
      </c>
    </row>
    <row r="3" spans="1:20">
      <c r="A3" s="3">
        <v>168</v>
      </c>
      <c r="B3" s="4" t="s">
        <v>4</v>
      </c>
      <c r="C3" s="4"/>
      <c r="D3" s="3">
        <v>168</v>
      </c>
      <c r="E3" s="4" t="s">
        <v>4</v>
      </c>
      <c r="F3" s="5"/>
      <c r="G3" s="3">
        <v>168</v>
      </c>
      <c r="H3" s="4" t="s">
        <v>4</v>
      </c>
      <c r="I3" s="5"/>
      <c r="J3" s="3">
        <v>168</v>
      </c>
      <c r="K3" s="4" t="s">
        <v>4</v>
      </c>
      <c r="L3" s="5"/>
      <c r="M3" s="3">
        <v>168</v>
      </c>
      <c r="N3" s="4" t="s">
        <v>4</v>
      </c>
      <c r="O3" s="5"/>
      <c r="P3" s="3">
        <v>168</v>
      </c>
      <c r="Q3" s="4" t="s">
        <v>4</v>
      </c>
      <c r="R3" s="5"/>
      <c r="S3" s="3">
        <v>168</v>
      </c>
      <c r="T3" s="4" t="s">
        <v>4</v>
      </c>
    </row>
    <row r="4" spans="1:20" ht="25.5">
      <c r="A4" s="3">
        <v>167</v>
      </c>
      <c r="B4" s="6" t="s">
        <v>6</v>
      </c>
      <c r="C4" s="6"/>
      <c r="D4" s="3">
        <v>167</v>
      </c>
      <c r="E4" s="6" t="s">
        <v>6</v>
      </c>
      <c r="F4" s="5"/>
      <c r="G4" s="3">
        <v>167</v>
      </c>
      <c r="H4" s="6" t="s">
        <v>6</v>
      </c>
      <c r="I4" s="5"/>
      <c r="J4" s="3">
        <v>167</v>
      </c>
      <c r="K4" s="6" t="s">
        <v>6</v>
      </c>
      <c r="L4" s="5"/>
      <c r="M4" s="3">
        <v>167</v>
      </c>
      <c r="N4" s="6" t="s">
        <v>6</v>
      </c>
      <c r="O4" s="5"/>
      <c r="P4" s="3">
        <v>167</v>
      </c>
      <c r="Q4" s="6" t="s">
        <v>6</v>
      </c>
      <c r="R4" s="5"/>
      <c r="S4" s="3">
        <v>167</v>
      </c>
      <c r="T4" s="6" t="s">
        <v>6</v>
      </c>
    </row>
    <row r="5" spans="1:20">
      <c r="A5" s="3">
        <v>166</v>
      </c>
      <c r="B5" s="4" t="s">
        <v>4</v>
      </c>
      <c r="C5" s="4"/>
      <c r="D5" s="3">
        <v>166</v>
      </c>
      <c r="E5" s="4" t="s">
        <v>4</v>
      </c>
      <c r="F5" s="5"/>
      <c r="G5" s="3">
        <v>166</v>
      </c>
      <c r="H5" s="4" t="s">
        <v>4</v>
      </c>
      <c r="I5" s="5"/>
      <c r="J5" s="3">
        <v>166</v>
      </c>
      <c r="K5" s="4" t="s">
        <v>4</v>
      </c>
      <c r="L5" s="5"/>
      <c r="M5" s="3">
        <v>166</v>
      </c>
      <c r="N5" s="4" t="s">
        <v>4</v>
      </c>
      <c r="O5" s="5"/>
      <c r="P5" s="3">
        <v>166</v>
      </c>
      <c r="Q5" s="4" t="s">
        <v>4</v>
      </c>
      <c r="R5" s="5"/>
      <c r="S5" s="3">
        <v>166</v>
      </c>
      <c r="T5" s="4" t="s">
        <v>4</v>
      </c>
    </row>
    <row r="6" spans="1:20">
      <c r="A6" s="3">
        <v>165</v>
      </c>
      <c r="B6" s="4" t="s">
        <v>4</v>
      </c>
      <c r="C6" s="4"/>
      <c r="D6" s="3">
        <v>165</v>
      </c>
      <c r="E6" s="4" t="s">
        <v>4</v>
      </c>
      <c r="F6" s="5"/>
      <c r="G6" s="3">
        <v>165</v>
      </c>
      <c r="H6" s="4" t="s">
        <v>4</v>
      </c>
      <c r="I6" s="5"/>
      <c r="J6" s="3">
        <v>165</v>
      </c>
      <c r="K6" s="4" t="s">
        <v>4</v>
      </c>
      <c r="L6" s="5"/>
      <c r="M6" s="3">
        <v>165</v>
      </c>
      <c r="N6" s="4" t="s">
        <v>4</v>
      </c>
      <c r="O6" s="5"/>
      <c r="P6" s="3">
        <v>165</v>
      </c>
      <c r="Q6" s="4" t="s">
        <v>4</v>
      </c>
      <c r="R6" s="5"/>
      <c r="S6" s="3">
        <v>165</v>
      </c>
      <c r="T6" s="4" t="s">
        <v>4</v>
      </c>
    </row>
    <row r="7" spans="1:20" ht="25.5">
      <c r="A7" s="3">
        <v>164</v>
      </c>
      <c r="B7" s="6" t="s">
        <v>7</v>
      </c>
      <c r="C7" s="6"/>
      <c r="D7" s="3">
        <v>164</v>
      </c>
      <c r="E7" s="6" t="s">
        <v>7</v>
      </c>
      <c r="F7" s="5"/>
      <c r="G7" s="3">
        <v>164</v>
      </c>
      <c r="H7" s="6" t="s">
        <v>7</v>
      </c>
      <c r="I7" s="5"/>
      <c r="J7" s="3">
        <v>164</v>
      </c>
      <c r="K7" s="6" t="s">
        <v>7</v>
      </c>
      <c r="L7" s="5"/>
      <c r="M7" s="3">
        <v>164</v>
      </c>
      <c r="N7" s="6" t="s">
        <v>7</v>
      </c>
      <c r="O7" s="5"/>
      <c r="P7" s="3">
        <v>164</v>
      </c>
      <c r="Q7" s="6" t="s">
        <v>7</v>
      </c>
      <c r="R7" s="5"/>
      <c r="S7" s="3">
        <v>164</v>
      </c>
      <c r="T7" s="6" t="s">
        <v>7</v>
      </c>
    </row>
    <row r="8" spans="1:20">
      <c r="A8" s="3">
        <v>163</v>
      </c>
      <c r="B8" s="4" t="s">
        <v>4</v>
      </c>
      <c r="C8" s="4"/>
      <c r="D8" s="3">
        <v>163</v>
      </c>
      <c r="E8" s="4" t="s">
        <v>4</v>
      </c>
      <c r="F8" s="5"/>
      <c r="G8" s="3">
        <v>163</v>
      </c>
      <c r="H8" s="4" t="s">
        <v>4</v>
      </c>
      <c r="I8" s="5"/>
      <c r="J8" s="3">
        <v>163</v>
      </c>
      <c r="K8" s="4" t="s">
        <v>4</v>
      </c>
      <c r="L8" s="5"/>
      <c r="M8" s="3">
        <v>163</v>
      </c>
      <c r="N8" s="4" t="s">
        <v>4</v>
      </c>
      <c r="O8" s="5"/>
      <c r="P8" s="3">
        <v>163</v>
      </c>
      <c r="Q8" s="4" t="s">
        <v>4</v>
      </c>
      <c r="R8" s="5"/>
      <c r="S8" s="3">
        <v>163</v>
      </c>
      <c r="T8" s="4" t="s">
        <v>4</v>
      </c>
    </row>
    <row r="9" spans="1:20">
      <c r="A9" s="3">
        <v>162</v>
      </c>
      <c r="B9" s="4" t="s">
        <v>4</v>
      </c>
      <c r="C9" s="4"/>
      <c r="D9" s="3">
        <v>162</v>
      </c>
      <c r="E9" s="4" t="s">
        <v>4</v>
      </c>
      <c r="F9" s="5"/>
      <c r="G9" s="3">
        <v>162</v>
      </c>
      <c r="H9" s="4" t="s">
        <v>4</v>
      </c>
      <c r="I9" s="5"/>
      <c r="J9" s="3">
        <v>162</v>
      </c>
      <c r="K9" s="4" t="s">
        <v>4</v>
      </c>
      <c r="L9" s="5"/>
      <c r="M9" s="3">
        <v>162</v>
      </c>
      <c r="N9" s="4" t="s">
        <v>4</v>
      </c>
      <c r="O9" s="5"/>
      <c r="P9" s="3">
        <v>162</v>
      </c>
      <c r="Q9" s="4" t="s">
        <v>4</v>
      </c>
      <c r="R9" s="5"/>
      <c r="S9" s="3">
        <v>162</v>
      </c>
      <c r="T9" s="4" t="s">
        <v>4</v>
      </c>
    </row>
    <row r="10" spans="1:20" ht="25.5">
      <c r="A10" s="3">
        <v>161</v>
      </c>
      <c r="B10" s="6" t="s">
        <v>8</v>
      </c>
      <c r="C10" s="6"/>
      <c r="D10" s="3">
        <v>161</v>
      </c>
      <c r="E10" s="6" t="s">
        <v>8</v>
      </c>
      <c r="F10" s="5"/>
      <c r="G10" s="3">
        <v>161</v>
      </c>
      <c r="H10" s="6" t="s">
        <v>8</v>
      </c>
      <c r="I10" s="5"/>
      <c r="J10" s="3">
        <v>161</v>
      </c>
      <c r="K10" s="6" t="s">
        <v>8</v>
      </c>
      <c r="L10" s="5"/>
      <c r="M10" s="3">
        <v>161</v>
      </c>
      <c r="N10" s="6" t="s">
        <v>8</v>
      </c>
      <c r="O10" s="5"/>
      <c r="P10" s="3">
        <v>161</v>
      </c>
      <c r="Q10" s="6" t="s">
        <v>8</v>
      </c>
      <c r="R10" s="5"/>
      <c r="S10" s="3">
        <v>161</v>
      </c>
      <c r="T10" s="6" t="s">
        <v>8</v>
      </c>
    </row>
    <row r="11" spans="1:20" ht="25.5">
      <c r="A11" s="3">
        <v>160</v>
      </c>
      <c r="B11" s="6" t="s">
        <v>9</v>
      </c>
      <c r="C11" s="6"/>
      <c r="D11" s="3">
        <v>160</v>
      </c>
      <c r="E11" s="6" t="s">
        <v>10</v>
      </c>
      <c r="F11" s="5"/>
      <c r="G11" s="3">
        <v>160</v>
      </c>
      <c r="H11" s="6" t="s">
        <v>10</v>
      </c>
      <c r="I11" s="5"/>
      <c r="J11" s="3">
        <v>160</v>
      </c>
      <c r="K11" s="6" t="s">
        <v>10</v>
      </c>
      <c r="L11" s="5"/>
      <c r="M11" s="3">
        <v>160</v>
      </c>
      <c r="N11" s="6" t="s">
        <v>10</v>
      </c>
      <c r="O11" s="5"/>
      <c r="P11" s="3">
        <v>160</v>
      </c>
      <c r="Q11" s="6" t="s">
        <v>10</v>
      </c>
      <c r="R11" s="5"/>
      <c r="S11" s="3">
        <v>160</v>
      </c>
      <c r="T11" s="6" t="s">
        <v>10</v>
      </c>
    </row>
    <row r="12" spans="1:20" ht="25.5">
      <c r="A12" s="3">
        <v>159</v>
      </c>
      <c r="B12" s="4" t="s">
        <v>11</v>
      </c>
      <c r="C12" s="4"/>
      <c r="D12" s="3">
        <v>159</v>
      </c>
      <c r="E12" s="4" t="s">
        <v>4</v>
      </c>
      <c r="F12" s="5"/>
      <c r="G12" s="3">
        <v>159</v>
      </c>
      <c r="H12" s="4" t="s">
        <v>4</v>
      </c>
      <c r="I12" s="5"/>
      <c r="J12" s="3">
        <v>159</v>
      </c>
      <c r="K12" s="4" t="s">
        <v>4</v>
      </c>
      <c r="L12" s="5"/>
      <c r="M12" s="3">
        <v>159</v>
      </c>
      <c r="N12" s="4" t="s">
        <v>4</v>
      </c>
      <c r="O12" s="5"/>
      <c r="P12" s="3">
        <v>159</v>
      </c>
      <c r="Q12" s="4" t="s">
        <v>4</v>
      </c>
      <c r="R12" s="5"/>
      <c r="S12" s="3">
        <v>159</v>
      </c>
      <c r="T12" s="4" t="s">
        <v>4</v>
      </c>
    </row>
    <row r="13" spans="1:20" ht="25.5">
      <c r="A13" s="3">
        <v>158</v>
      </c>
      <c r="B13" s="6" t="s">
        <v>12</v>
      </c>
      <c r="C13" s="6"/>
      <c r="D13" s="3">
        <v>158</v>
      </c>
      <c r="E13" s="6" t="s">
        <v>13</v>
      </c>
      <c r="F13" s="5"/>
      <c r="G13" s="3">
        <v>158</v>
      </c>
      <c r="H13" s="6" t="s">
        <v>13</v>
      </c>
      <c r="I13" s="5"/>
      <c r="J13" s="3">
        <v>158</v>
      </c>
      <c r="K13" s="6" t="s">
        <v>13</v>
      </c>
      <c r="L13" s="5"/>
      <c r="M13" s="3">
        <v>158</v>
      </c>
      <c r="N13" s="6" t="s">
        <v>13</v>
      </c>
      <c r="O13" s="5"/>
      <c r="P13" s="3">
        <v>158</v>
      </c>
      <c r="Q13" s="6" t="s">
        <v>13</v>
      </c>
      <c r="R13" s="5"/>
      <c r="S13" s="3">
        <v>158</v>
      </c>
      <c r="T13" s="6" t="s">
        <v>13</v>
      </c>
    </row>
    <row r="14" spans="1:20" ht="25.5">
      <c r="A14" s="3">
        <v>157</v>
      </c>
      <c r="B14" s="6" t="s">
        <v>14</v>
      </c>
      <c r="C14" s="6"/>
      <c r="D14" s="3">
        <v>157</v>
      </c>
      <c r="E14" s="6" t="s">
        <v>14</v>
      </c>
      <c r="F14" s="5"/>
      <c r="G14" s="3">
        <v>157</v>
      </c>
      <c r="H14" s="6" t="s">
        <v>14</v>
      </c>
      <c r="I14" s="5"/>
      <c r="J14" s="3">
        <v>157</v>
      </c>
      <c r="K14" s="6" t="s">
        <v>14</v>
      </c>
      <c r="L14" s="5"/>
      <c r="M14" s="3">
        <v>157</v>
      </c>
      <c r="N14" s="6" t="s">
        <v>14</v>
      </c>
      <c r="O14" s="5"/>
      <c r="P14" s="3">
        <v>157</v>
      </c>
      <c r="Q14" s="6" t="s">
        <v>14</v>
      </c>
      <c r="R14" s="5"/>
      <c r="S14" s="3">
        <v>157</v>
      </c>
      <c r="T14" s="6" t="s">
        <v>14</v>
      </c>
    </row>
    <row r="15" spans="1:20" ht="25.5">
      <c r="A15" s="3">
        <v>156</v>
      </c>
      <c r="B15" s="6" t="s">
        <v>15</v>
      </c>
      <c r="C15" s="6"/>
      <c r="D15" s="3">
        <v>156</v>
      </c>
      <c r="E15" s="6" t="s">
        <v>15</v>
      </c>
      <c r="F15" s="5"/>
      <c r="G15" s="3">
        <v>156</v>
      </c>
      <c r="H15" s="6" t="s">
        <v>15</v>
      </c>
      <c r="I15" s="5"/>
      <c r="J15" s="3">
        <v>156</v>
      </c>
      <c r="K15" s="6" t="s">
        <v>15</v>
      </c>
      <c r="L15" s="5"/>
      <c r="M15" s="3">
        <v>156</v>
      </c>
      <c r="N15" s="6" t="s">
        <v>15</v>
      </c>
      <c r="O15" s="5"/>
      <c r="P15" s="3">
        <v>156</v>
      </c>
      <c r="Q15" s="6" t="s">
        <v>15</v>
      </c>
      <c r="R15" s="5"/>
      <c r="S15" s="3">
        <v>156</v>
      </c>
      <c r="T15" s="6" t="s">
        <v>15</v>
      </c>
    </row>
    <row r="16" spans="1:20" ht="25.5">
      <c r="A16" s="3">
        <v>155</v>
      </c>
      <c r="B16" s="6" t="s">
        <v>16</v>
      </c>
      <c r="C16" s="6"/>
      <c r="D16" s="3">
        <v>155</v>
      </c>
      <c r="E16" s="6" t="s">
        <v>16</v>
      </c>
      <c r="F16" s="5"/>
      <c r="G16" s="3">
        <v>155</v>
      </c>
      <c r="H16" s="6" t="s">
        <v>16</v>
      </c>
      <c r="I16" s="5"/>
      <c r="J16" s="3">
        <v>155</v>
      </c>
      <c r="K16" s="6" t="s">
        <v>16</v>
      </c>
      <c r="L16" s="5"/>
      <c r="M16" s="3">
        <v>155</v>
      </c>
      <c r="N16" s="6" t="s">
        <v>16</v>
      </c>
      <c r="O16" s="5"/>
      <c r="P16" s="3">
        <v>155</v>
      </c>
      <c r="Q16" s="6" t="s">
        <v>16</v>
      </c>
      <c r="R16" s="5"/>
      <c r="S16" s="3">
        <v>155</v>
      </c>
      <c r="T16" s="6" t="s">
        <v>16</v>
      </c>
    </row>
    <row r="17" spans="1:20" ht="25.5">
      <c r="A17" s="3">
        <v>154</v>
      </c>
      <c r="B17" s="6" t="s">
        <v>17</v>
      </c>
      <c r="C17" s="6"/>
      <c r="D17" s="3">
        <v>154</v>
      </c>
      <c r="E17" s="6" t="s">
        <v>17</v>
      </c>
      <c r="F17" s="5"/>
      <c r="G17" s="3">
        <v>154</v>
      </c>
      <c r="H17" s="6" t="s">
        <v>17</v>
      </c>
      <c r="I17" s="5"/>
      <c r="J17" s="3">
        <v>154</v>
      </c>
      <c r="K17" s="6" t="s">
        <v>17</v>
      </c>
      <c r="L17" s="5"/>
      <c r="M17" s="3">
        <v>154</v>
      </c>
      <c r="N17" s="6" t="s">
        <v>17</v>
      </c>
      <c r="O17" s="5"/>
      <c r="P17" s="3">
        <v>154</v>
      </c>
      <c r="Q17" s="6" t="s">
        <v>17</v>
      </c>
      <c r="R17" s="5"/>
      <c r="S17" s="3">
        <v>154</v>
      </c>
      <c r="T17" s="6" t="s">
        <v>17</v>
      </c>
    </row>
    <row r="18" spans="1:20" ht="25.5">
      <c r="A18" s="3">
        <v>153</v>
      </c>
      <c r="B18" s="6" t="s">
        <v>18</v>
      </c>
      <c r="C18" s="6"/>
      <c r="D18" s="3">
        <v>153</v>
      </c>
      <c r="E18" s="6" t="s">
        <v>18</v>
      </c>
      <c r="F18" s="5"/>
      <c r="G18" s="3">
        <v>153</v>
      </c>
      <c r="H18" s="6" t="s">
        <v>18</v>
      </c>
      <c r="I18" s="5"/>
      <c r="J18" s="3">
        <v>153</v>
      </c>
      <c r="K18" s="6" t="s">
        <v>18</v>
      </c>
      <c r="L18" s="5"/>
      <c r="M18" s="3">
        <v>153</v>
      </c>
      <c r="N18" s="6" t="s">
        <v>18</v>
      </c>
      <c r="O18" s="5"/>
      <c r="P18" s="3">
        <v>153</v>
      </c>
      <c r="Q18" s="6" t="s">
        <v>18</v>
      </c>
      <c r="R18" s="5"/>
      <c r="S18" s="3">
        <v>153</v>
      </c>
      <c r="T18" s="6" t="s">
        <v>18</v>
      </c>
    </row>
    <row r="19" spans="1:20" ht="25.5">
      <c r="A19" s="3">
        <v>152</v>
      </c>
      <c r="B19" s="6" t="s">
        <v>19</v>
      </c>
      <c r="C19" s="6"/>
      <c r="D19" s="3">
        <v>152</v>
      </c>
      <c r="E19" s="6" t="s">
        <v>19</v>
      </c>
      <c r="F19" s="5"/>
      <c r="G19" s="3">
        <v>152</v>
      </c>
      <c r="H19" s="6" t="s">
        <v>19</v>
      </c>
      <c r="I19" s="5"/>
      <c r="J19" s="3">
        <v>152</v>
      </c>
      <c r="K19" s="6" t="s">
        <v>19</v>
      </c>
      <c r="L19" s="5"/>
      <c r="M19" s="3">
        <v>152</v>
      </c>
      <c r="N19" s="6" t="s">
        <v>19</v>
      </c>
      <c r="O19" s="5"/>
      <c r="P19" s="3">
        <v>152</v>
      </c>
      <c r="Q19" s="6" t="s">
        <v>19</v>
      </c>
      <c r="R19" s="5"/>
      <c r="S19" s="3">
        <v>152</v>
      </c>
      <c r="T19" s="6" t="s">
        <v>19</v>
      </c>
    </row>
    <row r="20" spans="1:20" ht="25.5">
      <c r="A20" s="3">
        <v>151</v>
      </c>
      <c r="B20" s="6" t="s">
        <v>20</v>
      </c>
      <c r="C20" s="6"/>
      <c r="D20" s="3">
        <v>151</v>
      </c>
      <c r="E20" s="6" t="s">
        <v>20</v>
      </c>
      <c r="F20" s="5"/>
      <c r="G20" s="3">
        <v>151</v>
      </c>
      <c r="H20" s="6" t="s">
        <v>20</v>
      </c>
      <c r="I20" s="5"/>
      <c r="J20" s="3">
        <v>151</v>
      </c>
      <c r="K20" s="6" t="s">
        <v>20</v>
      </c>
      <c r="L20" s="5"/>
      <c r="M20" s="3">
        <v>151</v>
      </c>
      <c r="N20" s="6" t="s">
        <v>20</v>
      </c>
      <c r="O20" s="5"/>
      <c r="P20" s="3">
        <v>151</v>
      </c>
      <c r="Q20" s="6" t="s">
        <v>20</v>
      </c>
      <c r="R20" s="5"/>
      <c r="S20" s="3">
        <v>151</v>
      </c>
      <c r="T20" s="6" t="s">
        <v>20</v>
      </c>
    </row>
    <row r="21" spans="1:20" ht="25.5">
      <c r="A21" s="3">
        <v>150</v>
      </c>
      <c r="B21" s="6" t="s">
        <v>21</v>
      </c>
      <c r="C21" s="6"/>
      <c r="D21" s="3">
        <v>150</v>
      </c>
      <c r="E21" s="6" t="s">
        <v>21</v>
      </c>
      <c r="F21" s="5"/>
      <c r="G21" s="3">
        <v>150</v>
      </c>
      <c r="H21" s="6" t="s">
        <v>21</v>
      </c>
      <c r="I21" s="5"/>
      <c r="J21" s="3">
        <v>150</v>
      </c>
      <c r="K21" s="6" t="s">
        <v>21</v>
      </c>
      <c r="L21" s="5"/>
      <c r="M21" s="3">
        <v>150</v>
      </c>
      <c r="N21" s="6" t="s">
        <v>21</v>
      </c>
      <c r="O21" s="5"/>
      <c r="P21" s="3">
        <v>150</v>
      </c>
      <c r="Q21" s="6" t="s">
        <v>21</v>
      </c>
      <c r="R21" s="5"/>
      <c r="S21" s="3">
        <v>150</v>
      </c>
      <c r="T21" s="6" t="s">
        <v>21</v>
      </c>
    </row>
    <row r="22" spans="1:20" ht="25.5">
      <c r="A22" s="3">
        <v>149</v>
      </c>
      <c r="B22" s="6" t="s">
        <v>22</v>
      </c>
      <c r="C22" s="6"/>
      <c r="D22" s="3">
        <v>149</v>
      </c>
      <c r="E22" s="6" t="s">
        <v>22</v>
      </c>
      <c r="F22" s="5"/>
      <c r="G22" s="3">
        <v>149</v>
      </c>
      <c r="H22" s="6" t="s">
        <v>22</v>
      </c>
      <c r="I22" s="5"/>
      <c r="J22" s="3">
        <v>149</v>
      </c>
      <c r="K22" s="6" t="s">
        <v>22</v>
      </c>
      <c r="L22" s="5"/>
      <c r="M22" s="3">
        <v>149</v>
      </c>
      <c r="N22" s="6" t="s">
        <v>22</v>
      </c>
      <c r="O22" s="5"/>
      <c r="P22" s="3">
        <v>149</v>
      </c>
      <c r="Q22" s="6" t="s">
        <v>22</v>
      </c>
      <c r="R22" s="5"/>
      <c r="S22" s="3">
        <v>149</v>
      </c>
      <c r="T22" s="6" t="s">
        <v>22</v>
      </c>
    </row>
    <row r="23" spans="1:20" ht="25.5">
      <c r="A23" s="3">
        <v>148</v>
      </c>
      <c r="B23" s="6" t="s">
        <v>23</v>
      </c>
      <c r="C23" s="6"/>
      <c r="D23" s="3">
        <v>148</v>
      </c>
      <c r="E23" s="6" t="s">
        <v>23</v>
      </c>
      <c r="F23" s="5"/>
      <c r="G23" s="3">
        <v>148</v>
      </c>
      <c r="H23" s="6" t="s">
        <v>23</v>
      </c>
      <c r="I23" s="5"/>
      <c r="J23" s="3">
        <v>148</v>
      </c>
      <c r="K23" s="6" t="s">
        <v>23</v>
      </c>
      <c r="L23" s="5"/>
      <c r="M23" s="3">
        <v>148</v>
      </c>
      <c r="N23" s="6" t="s">
        <v>23</v>
      </c>
      <c r="O23" s="5"/>
      <c r="P23" s="3">
        <v>148</v>
      </c>
      <c r="Q23" s="6" t="s">
        <v>23</v>
      </c>
      <c r="R23" s="5"/>
      <c r="S23" s="3">
        <v>148</v>
      </c>
      <c r="T23" s="6" t="s">
        <v>23</v>
      </c>
    </row>
    <row r="24" spans="1:20" ht="25.5">
      <c r="A24" s="3">
        <v>147</v>
      </c>
      <c r="B24" s="6" t="s">
        <v>24</v>
      </c>
      <c r="C24" s="6"/>
      <c r="D24" s="3">
        <v>147</v>
      </c>
      <c r="E24" s="6" t="s">
        <v>24</v>
      </c>
      <c r="F24" s="5"/>
      <c r="G24" s="3">
        <v>147</v>
      </c>
      <c r="H24" s="6" t="s">
        <v>24</v>
      </c>
      <c r="I24" s="5"/>
      <c r="J24" s="3">
        <v>147</v>
      </c>
      <c r="K24" s="6" t="s">
        <v>24</v>
      </c>
      <c r="L24" s="5"/>
      <c r="M24" s="3">
        <v>147</v>
      </c>
      <c r="N24" s="6" t="s">
        <v>24</v>
      </c>
      <c r="O24" s="5"/>
      <c r="P24" s="3">
        <v>147</v>
      </c>
      <c r="Q24" s="6" t="s">
        <v>24</v>
      </c>
      <c r="R24" s="5"/>
      <c r="S24" s="3">
        <v>147</v>
      </c>
      <c r="T24" s="6" t="s">
        <v>24</v>
      </c>
    </row>
    <row r="25" spans="1:20" ht="25.5">
      <c r="A25" s="3">
        <v>146</v>
      </c>
      <c r="B25" s="6" t="s">
        <v>25</v>
      </c>
      <c r="C25" s="6"/>
      <c r="D25" s="3">
        <v>146</v>
      </c>
      <c r="E25" s="6" t="s">
        <v>25</v>
      </c>
      <c r="F25" s="5"/>
      <c r="G25" s="3">
        <v>146</v>
      </c>
      <c r="H25" s="6" t="s">
        <v>25</v>
      </c>
      <c r="I25" s="5"/>
      <c r="J25" s="3">
        <v>146</v>
      </c>
      <c r="K25" s="6" t="s">
        <v>25</v>
      </c>
      <c r="L25" s="5"/>
      <c r="M25" s="3">
        <v>146</v>
      </c>
      <c r="N25" s="6" t="s">
        <v>25</v>
      </c>
      <c r="O25" s="5"/>
      <c r="P25" s="3">
        <v>146</v>
      </c>
      <c r="Q25" s="6" t="s">
        <v>25</v>
      </c>
      <c r="R25" s="5"/>
      <c r="S25" s="3">
        <v>146</v>
      </c>
      <c r="T25" s="6" t="s">
        <v>25</v>
      </c>
    </row>
    <row r="26" spans="1:20" ht="25.5">
      <c r="A26" s="3">
        <v>145</v>
      </c>
      <c r="B26" s="6" t="s">
        <v>26</v>
      </c>
      <c r="C26" s="6"/>
      <c r="D26" s="3">
        <v>145</v>
      </c>
      <c r="E26" s="6" t="s">
        <v>26</v>
      </c>
      <c r="F26" s="5"/>
      <c r="G26" s="3">
        <v>145</v>
      </c>
      <c r="H26" s="6" t="s">
        <v>26</v>
      </c>
      <c r="I26" s="5"/>
      <c r="J26" s="3">
        <v>145</v>
      </c>
      <c r="K26" s="6" t="s">
        <v>26</v>
      </c>
      <c r="L26" s="5"/>
      <c r="M26" s="3">
        <v>145</v>
      </c>
      <c r="N26" s="6" t="s">
        <v>26</v>
      </c>
      <c r="O26" s="5"/>
      <c r="P26" s="3">
        <v>145</v>
      </c>
      <c r="Q26" s="6" t="s">
        <v>26</v>
      </c>
      <c r="R26" s="5"/>
      <c r="S26" s="3">
        <v>145</v>
      </c>
      <c r="T26" s="6" t="s">
        <v>26</v>
      </c>
    </row>
    <row r="27" spans="1:20" ht="25.5">
      <c r="A27" s="3">
        <v>144</v>
      </c>
      <c r="B27" s="6" t="s">
        <v>27</v>
      </c>
      <c r="C27" s="6"/>
      <c r="D27" s="3">
        <v>144</v>
      </c>
      <c r="E27" s="6" t="s">
        <v>27</v>
      </c>
      <c r="F27" s="5"/>
      <c r="G27" s="3">
        <v>144</v>
      </c>
      <c r="H27" s="6" t="s">
        <v>27</v>
      </c>
      <c r="I27" s="5"/>
      <c r="J27" s="3">
        <v>144</v>
      </c>
      <c r="K27" s="6" t="s">
        <v>27</v>
      </c>
      <c r="L27" s="5"/>
      <c r="M27" s="3">
        <v>144</v>
      </c>
      <c r="N27" s="6" t="s">
        <v>27</v>
      </c>
      <c r="O27" s="5"/>
      <c r="P27" s="3">
        <v>144</v>
      </c>
      <c r="Q27" s="6" t="s">
        <v>27</v>
      </c>
      <c r="R27" s="5"/>
      <c r="S27" s="3">
        <v>144</v>
      </c>
      <c r="T27" s="6" t="s">
        <v>27</v>
      </c>
    </row>
    <row r="28" spans="1:20" ht="25.5">
      <c r="A28" s="3">
        <v>143</v>
      </c>
      <c r="B28" s="6" t="s">
        <v>28</v>
      </c>
      <c r="C28" s="6"/>
      <c r="D28" s="3">
        <v>143</v>
      </c>
      <c r="E28" s="6" t="s">
        <v>28</v>
      </c>
      <c r="F28" s="5"/>
      <c r="G28" s="3">
        <v>143</v>
      </c>
      <c r="H28" s="6" t="s">
        <v>28</v>
      </c>
      <c r="I28" s="5"/>
      <c r="J28" s="3">
        <v>143</v>
      </c>
      <c r="K28" s="6" t="s">
        <v>28</v>
      </c>
      <c r="L28" s="5"/>
      <c r="M28" s="3">
        <v>143</v>
      </c>
      <c r="N28" s="6" t="s">
        <v>28</v>
      </c>
      <c r="O28" s="5"/>
      <c r="P28" s="3">
        <v>143</v>
      </c>
      <c r="Q28" s="6" t="s">
        <v>28</v>
      </c>
      <c r="R28" s="5"/>
      <c r="S28" s="3">
        <v>143</v>
      </c>
      <c r="T28" s="6" t="s">
        <v>28</v>
      </c>
    </row>
    <row r="29" spans="1:20" ht="25.5">
      <c r="A29" s="3">
        <v>142</v>
      </c>
      <c r="B29" s="6" t="s">
        <v>29</v>
      </c>
      <c r="C29" s="6"/>
      <c r="D29" s="3">
        <v>142</v>
      </c>
      <c r="E29" s="6" t="s">
        <v>29</v>
      </c>
      <c r="F29" s="5"/>
      <c r="G29" s="3">
        <v>142</v>
      </c>
      <c r="H29" s="6" t="s">
        <v>29</v>
      </c>
      <c r="I29" s="5"/>
      <c r="J29" s="3">
        <v>142</v>
      </c>
      <c r="K29" s="6" t="s">
        <v>29</v>
      </c>
      <c r="L29" s="5"/>
      <c r="M29" s="3">
        <v>142</v>
      </c>
      <c r="N29" s="6" t="s">
        <v>29</v>
      </c>
      <c r="O29" s="5"/>
      <c r="P29" s="3">
        <v>142</v>
      </c>
      <c r="Q29" s="6" t="s">
        <v>29</v>
      </c>
      <c r="R29" s="5"/>
      <c r="S29" s="3">
        <v>142</v>
      </c>
      <c r="T29" s="6" t="s">
        <v>29</v>
      </c>
    </row>
    <row r="30" spans="1:20" ht="25.5">
      <c r="A30" s="3">
        <v>141</v>
      </c>
      <c r="B30" s="6" t="s">
        <v>30</v>
      </c>
      <c r="C30" s="6"/>
      <c r="D30" s="3">
        <v>141</v>
      </c>
      <c r="E30" s="6" t="s">
        <v>30</v>
      </c>
      <c r="F30" s="5"/>
      <c r="G30" s="3">
        <v>141</v>
      </c>
      <c r="H30" s="6" t="s">
        <v>30</v>
      </c>
      <c r="I30" s="5"/>
      <c r="J30" s="3">
        <v>141</v>
      </c>
      <c r="K30" s="6" t="s">
        <v>30</v>
      </c>
      <c r="L30" s="5"/>
      <c r="M30" s="3">
        <v>141</v>
      </c>
      <c r="N30" s="6" t="s">
        <v>30</v>
      </c>
      <c r="O30" s="5"/>
      <c r="P30" s="3">
        <v>141</v>
      </c>
      <c r="Q30" s="6" t="s">
        <v>30</v>
      </c>
      <c r="R30" s="5"/>
      <c r="S30" s="3">
        <v>141</v>
      </c>
      <c r="T30" s="6" t="s">
        <v>30</v>
      </c>
    </row>
    <row r="31" spans="1:20" ht="25.5">
      <c r="A31" s="3">
        <v>140</v>
      </c>
      <c r="B31" s="6" t="s">
        <v>31</v>
      </c>
      <c r="C31" s="6"/>
      <c r="D31" s="3">
        <v>140</v>
      </c>
      <c r="E31" s="6" t="s">
        <v>31</v>
      </c>
      <c r="F31" s="5"/>
      <c r="G31" s="3">
        <v>140</v>
      </c>
      <c r="H31" s="6" t="s">
        <v>31</v>
      </c>
      <c r="I31" s="5"/>
      <c r="J31" s="3">
        <v>140</v>
      </c>
      <c r="K31" s="6" t="s">
        <v>31</v>
      </c>
      <c r="L31" s="5"/>
      <c r="M31" s="3">
        <v>140</v>
      </c>
      <c r="N31" s="6" t="s">
        <v>31</v>
      </c>
      <c r="O31" s="5"/>
      <c r="P31" s="3">
        <v>140</v>
      </c>
      <c r="Q31" s="6" t="s">
        <v>31</v>
      </c>
      <c r="R31" s="5"/>
      <c r="S31" s="3">
        <v>140</v>
      </c>
      <c r="T31" s="6" t="s">
        <v>31</v>
      </c>
    </row>
    <row r="32" spans="1:20" ht="25.5">
      <c r="A32" s="3">
        <v>139</v>
      </c>
      <c r="B32" s="6" t="s">
        <v>32</v>
      </c>
      <c r="C32" s="6"/>
      <c r="D32" s="3">
        <v>139</v>
      </c>
      <c r="E32" s="6" t="s">
        <v>32</v>
      </c>
      <c r="F32" s="5"/>
      <c r="G32" s="3">
        <v>139</v>
      </c>
      <c r="H32" s="6" t="s">
        <v>32</v>
      </c>
      <c r="I32" s="5"/>
      <c r="J32" s="3">
        <v>139</v>
      </c>
      <c r="K32" s="6" t="s">
        <v>32</v>
      </c>
      <c r="L32" s="5"/>
      <c r="M32" s="3">
        <v>139</v>
      </c>
      <c r="N32" s="6" t="s">
        <v>32</v>
      </c>
      <c r="O32" s="5"/>
      <c r="P32" s="3">
        <v>139</v>
      </c>
      <c r="Q32" s="6" t="s">
        <v>32</v>
      </c>
      <c r="R32" s="5"/>
      <c r="S32" s="3">
        <v>139</v>
      </c>
      <c r="T32" s="6" t="s">
        <v>32</v>
      </c>
    </row>
    <row r="33" spans="1:20" ht="25.5">
      <c r="A33" s="3">
        <v>138</v>
      </c>
      <c r="B33" s="6" t="s">
        <v>33</v>
      </c>
      <c r="C33" s="6"/>
      <c r="D33" s="3">
        <v>138</v>
      </c>
      <c r="E33" s="6" t="s">
        <v>33</v>
      </c>
      <c r="F33" s="5"/>
      <c r="G33" s="3">
        <v>138</v>
      </c>
      <c r="H33" s="6" t="s">
        <v>33</v>
      </c>
      <c r="I33" s="5"/>
      <c r="J33" s="3">
        <v>138</v>
      </c>
      <c r="K33" s="6" t="s">
        <v>33</v>
      </c>
      <c r="L33" s="5"/>
      <c r="M33" s="3">
        <v>138</v>
      </c>
      <c r="N33" s="6" t="s">
        <v>33</v>
      </c>
      <c r="O33" s="5"/>
      <c r="P33" s="3">
        <v>138</v>
      </c>
      <c r="Q33" s="6" t="s">
        <v>33</v>
      </c>
      <c r="R33" s="5"/>
      <c r="S33" s="3">
        <v>138</v>
      </c>
      <c r="T33" s="6" t="s">
        <v>33</v>
      </c>
    </row>
    <row r="34" spans="1:20" ht="25.5">
      <c r="A34" s="3">
        <v>137</v>
      </c>
      <c r="B34" s="6" t="s">
        <v>34</v>
      </c>
      <c r="C34" s="6"/>
      <c r="D34" s="3">
        <v>137</v>
      </c>
      <c r="E34" s="6" t="s">
        <v>34</v>
      </c>
      <c r="F34" s="5"/>
      <c r="G34" s="3">
        <v>137</v>
      </c>
      <c r="H34" s="6" t="s">
        <v>34</v>
      </c>
      <c r="I34" s="5"/>
      <c r="J34" s="3">
        <v>137</v>
      </c>
      <c r="K34" s="6" t="s">
        <v>34</v>
      </c>
      <c r="L34" s="5"/>
      <c r="M34" s="3">
        <v>137</v>
      </c>
      <c r="N34" s="6" t="s">
        <v>34</v>
      </c>
      <c r="O34" s="5"/>
      <c r="P34" s="3">
        <v>137</v>
      </c>
      <c r="Q34" s="6" t="s">
        <v>34</v>
      </c>
      <c r="R34" s="5"/>
      <c r="S34" s="3">
        <v>137</v>
      </c>
      <c r="T34" s="6" t="s">
        <v>34</v>
      </c>
    </row>
    <row r="35" spans="1:20">
      <c r="A35" s="3">
        <v>136</v>
      </c>
      <c r="B35" s="6" t="s">
        <v>35</v>
      </c>
      <c r="C35" s="6"/>
      <c r="D35" s="3">
        <v>136</v>
      </c>
      <c r="E35" s="6" t="s">
        <v>35</v>
      </c>
      <c r="F35" s="5"/>
      <c r="G35" s="3">
        <v>136</v>
      </c>
      <c r="H35" s="6" t="s">
        <v>35</v>
      </c>
      <c r="I35" s="5"/>
      <c r="J35" s="3">
        <v>136</v>
      </c>
      <c r="K35" s="6" t="s">
        <v>35</v>
      </c>
      <c r="L35" s="5"/>
      <c r="M35" s="3">
        <v>136</v>
      </c>
      <c r="N35" s="6" t="s">
        <v>35</v>
      </c>
      <c r="O35" s="5"/>
      <c r="P35" s="3">
        <v>136</v>
      </c>
      <c r="Q35" s="6" t="s">
        <v>35</v>
      </c>
      <c r="R35" s="5"/>
      <c r="S35" s="3">
        <v>136</v>
      </c>
      <c r="T35" s="6" t="s">
        <v>35</v>
      </c>
    </row>
    <row r="36" spans="1:20" ht="25.5">
      <c r="A36" s="3">
        <v>135</v>
      </c>
      <c r="B36" s="6" t="s">
        <v>36</v>
      </c>
      <c r="C36" s="6"/>
      <c r="D36" s="3">
        <v>135</v>
      </c>
      <c r="E36" s="6" t="s">
        <v>36</v>
      </c>
      <c r="F36" s="5"/>
      <c r="G36" s="3">
        <v>135</v>
      </c>
      <c r="H36" s="6" t="s">
        <v>36</v>
      </c>
      <c r="I36" s="5"/>
      <c r="J36" s="3">
        <v>135</v>
      </c>
      <c r="K36" s="6" t="s">
        <v>36</v>
      </c>
      <c r="L36" s="5"/>
      <c r="M36" s="3">
        <v>135</v>
      </c>
      <c r="N36" s="6" t="s">
        <v>36</v>
      </c>
      <c r="O36" s="5"/>
      <c r="P36" s="3">
        <v>135</v>
      </c>
      <c r="Q36" s="6" t="s">
        <v>36</v>
      </c>
      <c r="R36" s="5"/>
      <c r="S36" s="3">
        <v>135</v>
      </c>
      <c r="T36" s="6" t="s">
        <v>36</v>
      </c>
    </row>
    <row r="37" spans="1:20" ht="25.5">
      <c r="A37" s="3">
        <v>134</v>
      </c>
      <c r="B37" s="6" t="s">
        <v>37</v>
      </c>
      <c r="C37" s="6"/>
      <c r="D37" s="3">
        <v>134</v>
      </c>
      <c r="E37" s="6" t="s">
        <v>37</v>
      </c>
      <c r="F37" s="5"/>
      <c r="G37" s="3">
        <v>134</v>
      </c>
      <c r="H37" s="6" t="s">
        <v>37</v>
      </c>
      <c r="I37" s="5"/>
      <c r="J37" s="3">
        <v>134</v>
      </c>
      <c r="K37" s="6" t="s">
        <v>37</v>
      </c>
      <c r="L37" s="5"/>
      <c r="M37" s="3">
        <v>134</v>
      </c>
      <c r="N37" s="6" t="s">
        <v>37</v>
      </c>
      <c r="O37" s="5"/>
      <c r="P37" s="3">
        <v>134</v>
      </c>
      <c r="Q37" s="6" t="s">
        <v>37</v>
      </c>
      <c r="R37" s="5"/>
      <c r="S37" s="3">
        <v>134</v>
      </c>
      <c r="T37" s="6" t="s">
        <v>37</v>
      </c>
    </row>
    <row r="38" spans="1:20" ht="25.5">
      <c r="A38" s="3">
        <v>133</v>
      </c>
      <c r="B38" s="6" t="s">
        <v>38</v>
      </c>
      <c r="C38" s="6"/>
      <c r="D38" s="3">
        <v>133</v>
      </c>
      <c r="E38" s="6" t="s">
        <v>38</v>
      </c>
      <c r="F38" s="5"/>
      <c r="G38" s="3">
        <v>133</v>
      </c>
      <c r="H38" s="6" t="s">
        <v>38</v>
      </c>
      <c r="I38" s="5"/>
      <c r="J38" s="3">
        <v>133</v>
      </c>
      <c r="K38" s="6" t="s">
        <v>38</v>
      </c>
      <c r="L38" s="5"/>
      <c r="M38" s="3">
        <v>133</v>
      </c>
      <c r="N38" s="6" t="s">
        <v>38</v>
      </c>
      <c r="O38" s="5"/>
      <c r="P38" s="3">
        <v>133</v>
      </c>
      <c r="Q38" s="6" t="s">
        <v>38</v>
      </c>
      <c r="R38" s="5"/>
      <c r="S38" s="3">
        <v>133</v>
      </c>
      <c r="T38" s="6" t="s">
        <v>38</v>
      </c>
    </row>
    <row r="39" spans="1:20" ht="25.5">
      <c r="A39" s="3">
        <v>132</v>
      </c>
      <c r="B39" s="6" t="s">
        <v>39</v>
      </c>
      <c r="C39" s="6"/>
      <c r="D39" s="3">
        <v>132</v>
      </c>
      <c r="E39" s="6" t="s">
        <v>39</v>
      </c>
      <c r="F39" s="5"/>
      <c r="G39" s="3">
        <v>132</v>
      </c>
      <c r="H39" s="6" t="s">
        <v>39</v>
      </c>
      <c r="I39" s="5"/>
      <c r="J39" s="3">
        <v>132</v>
      </c>
      <c r="K39" s="6" t="s">
        <v>39</v>
      </c>
      <c r="L39" s="5"/>
      <c r="M39" s="3">
        <v>132</v>
      </c>
      <c r="N39" s="6" t="s">
        <v>39</v>
      </c>
      <c r="O39" s="5"/>
      <c r="P39" s="3">
        <v>132</v>
      </c>
      <c r="Q39" s="6" t="s">
        <v>39</v>
      </c>
      <c r="R39" s="5"/>
      <c r="S39" s="3">
        <v>132</v>
      </c>
      <c r="T39" s="6" t="s">
        <v>39</v>
      </c>
    </row>
    <row r="40" spans="1:20" ht="25.5">
      <c r="A40" s="3">
        <v>131</v>
      </c>
      <c r="B40" s="6" t="s">
        <v>40</v>
      </c>
      <c r="C40" s="6"/>
      <c r="D40" s="3">
        <v>131</v>
      </c>
      <c r="E40" s="6" t="s">
        <v>40</v>
      </c>
      <c r="F40" s="5"/>
      <c r="G40" s="3">
        <v>131</v>
      </c>
      <c r="H40" s="6" t="s">
        <v>40</v>
      </c>
      <c r="I40" s="5"/>
      <c r="J40" s="3">
        <v>131</v>
      </c>
      <c r="K40" s="6" t="s">
        <v>40</v>
      </c>
      <c r="L40" s="5"/>
      <c r="M40" s="3">
        <v>131</v>
      </c>
      <c r="N40" s="6" t="s">
        <v>40</v>
      </c>
      <c r="O40" s="5"/>
      <c r="P40" s="3">
        <v>131</v>
      </c>
      <c r="Q40" s="6" t="s">
        <v>40</v>
      </c>
      <c r="R40" s="5"/>
      <c r="S40" s="3">
        <v>131</v>
      </c>
      <c r="T40" s="6" t="s">
        <v>40</v>
      </c>
    </row>
    <row r="41" spans="1:20" ht="25.5">
      <c r="A41" s="3">
        <v>130</v>
      </c>
      <c r="B41" s="6" t="s">
        <v>41</v>
      </c>
      <c r="C41" s="6"/>
      <c r="D41" s="3">
        <v>130</v>
      </c>
      <c r="E41" s="6" t="s">
        <v>41</v>
      </c>
      <c r="F41" s="5"/>
      <c r="G41" s="3">
        <v>130</v>
      </c>
      <c r="H41" s="6" t="s">
        <v>41</v>
      </c>
      <c r="I41" s="5"/>
      <c r="J41" s="3">
        <v>130</v>
      </c>
      <c r="K41" s="6" t="s">
        <v>41</v>
      </c>
      <c r="L41" s="5"/>
      <c r="M41" s="3">
        <v>130</v>
      </c>
      <c r="N41" s="6" t="s">
        <v>41</v>
      </c>
      <c r="O41" s="5"/>
      <c r="P41" s="3">
        <v>130</v>
      </c>
      <c r="Q41" s="6" t="s">
        <v>41</v>
      </c>
      <c r="R41" s="5"/>
      <c r="S41" s="3">
        <v>130</v>
      </c>
      <c r="T41" s="6" t="s">
        <v>41</v>
      </c>
    </row>
    <row r="42" spans="1:20" ht="25.5">
      <c r="A42" s="3">
        <v>129</v>
      </c>
      <c r="B42" s="6" t="s">
        <v>42</v>
      </c>
      <c r="C42" s="6"/>
      <c r="D42" s="3">
        <v>129</v>
      </c>
      <c r="E42" s="6" t="s">
        <v>42</v>
      </c>
      <c r="F42" s="5"/>
      <c r="G42" s="3">
        <v>129</v>
      </c>
      <c r="H42" s="6" t="s">
        <v>42</v>
      </c>
      <c r="I42" s="5"/>
      <c r="J42" s="3">
        <v>129</v>
      </c>
      <c r="K42" s="6" t="s">
        <v>42</v>
      </c>
      <c r="L42" s="5"/>
      <c r="M42" s="3">
        <v>129</v>
      </c>
      <c r="N42" s="6" t="s">
        <v>42</v>
      </c>
      <c r="O42" s="5"/>
      <c r="P42" s="3">
        <v>129</v>
      </c>
      <c r="Q42" s="6" t="s">
        <v>42</v>
      </c>
      <c r="R42" s="5"/>
      <c r="S42" s="3">
        <v>129</v>
      </c>
      <c r="T42" s="6" t="s">
        <v>42</v>
      </c>
    </row>
    <row r="43" spans="1:20" ht="25.5">
      <c r="A43" s="3">
        <v>128</v>
      </c>
      <c r="B43" s="6" t="s">
        <v>43</v>
      </c>
      <c r="C43" s="6"/>
      <c r="D43" s="3">
        <v>128</v>
      </c>
      <c r="E43" s="6" t="s">
        <v>43</v>
      </c>
      <c r="F43" s="5"/>
      <c r="G43" s="3">
        <v>128</v>
      </c>
      <c r="H43" s="6" t="s">
        <v>43</v>
      </c>
      <c r="I43" s="5"/>
      <c r="J43" s="3">
        <v>128</v>
      </c>
      <c r="K43" s="6" t="s">
        <v>43</v>
      </c>
      <c r="L43" s="5"/>
      <c r="M43" s="3">
        <v>128</v>
      </c>
      <c r="N43" s="6" t="s">
        <v>43</v>
      </c>
      <c r="O43" s="5"/>
      <c r="P43" s="3">
        <v>128</v>
      </c>
      <c r="Q43" s="6" t="s">
        <v>43</v>
      </c>
      <c r="R43" s="5"/>
      <c r="S43" s="3">
        <v>128</v>
      </c>
      <c r="T43" s="6" t="s">
        <v>43</v>
      </c>
    </row>
    <row r="44" spans="1:20">
      <c r="A44" s="3">
        <v>127</v>
      </c>
      <c r="B44" s="6" t="s">
        <v>44</v>
      </c>
      <c r="C44" s="6"/>
      <c r="D44" s="3">
        <v>127</v>
      </c>
      <c r="E44" s="6" t="s">
        <v>44</v>
      </c>
      <c r="F44" s="5"/>
      <c r="G44" s="3">
        <v>127</v>
      </c>
      <c r="H44" s="6" t="s">
        <v>44</v>
      </c>
      <c r="I44" s="5"/>
      <c r="J44" s="3">
        <v>127</v>
      </c>
      <c r="K44" s="6" t="s">
        <v>44</v>
      </c>
      <c r="L44" s="5"/>
      <c r="M44" s="3">
        <v>127</v>
      </c>
      <c r="N44" s="6" t="s">
        <v>44</v>
      </c>
      <c r="O44" s="5"/>
      <c r="P44" s="3">
        <v>127</v>
      </c>
      <c r="Q44" s="6" t="s">
        <v>44</v>
      </c>
      <c r="R44" s="5"/>
      <c r="S44" s="3">
        <v>127</v>
      </c>
      <c r="T44" s="6" t="s">
        <v>44</v>
      </c>
    </row>
    <row r="45" spans="1:20" ht="25.5">
      <c r="A45" s="3">
        <v>126</v>
      </c>
      <c r="B45" s="6" t="s">
        <v>45</v>
      </c>
      <c r="C45" s="6"/>
      <c r="D45" s="3">
        <v>126</v>
      </c>
      <c r="E45" s="6" t="s">
        <v>45</v>
      </c>
      <c r="F45" s="5"/>
      <c r="G45" s="3">
        <v>126</v>
      </c>
      <c r="H45" s="6" t="s">
        <v>45</v>
      </c>
      <c r="I45" s="5"/>
      <c r="J45" s="3">
        <v>126</v>
      </c>
      <c r="K45" s="6" t="s">
        <v>45</v>
      </c>
      <c r="L45" s="5"/>
      <c r="M45" s="3">
        <v>126</v>
      </c>
      <c r="N45" s="6" t="s">
        <v>45</v>
      </c>
      <c r="O45" s="5"/>
      <c r="P45" s="3">
        <v>126</v>
      </c>
      <c r="Q45" s="6" t="s">
        <v>45</v>
      </c>
      <c r="R45" s="5"/>
      <c r="S45" s="3">
        <v>126</v>
      </c>
      <c r="T45" s="6" t="s">
        <v>45</v>
      </c>
    </row>
    <row r="46" spans="1:20">
      <c r="A46" s="3">
        <v>125</v>
      </c>
      <c r="B46" s="6" t="s">
        <v>46</v>
      </c>
      <c r="C46" s="6"/>
      <c r="D46" s="3">
        <v>125</v>
      </c>
      <c r="E46" s="6" t="s">
        <v>46</v>
      </c>
      <c r="F46" s="5"/>
      <c r="G46" s="3">
        <v>125</v>
      </c>
      <c r="H46" s="6" t="s">
        <v>46</v>
      </c>
      <c r="I46" s="5"/>
      <c r="J46" s="3">
        <v>125</v>
      </c>
      <c r="K46" s="6" t="s">
        <v>46</v>
      </c>
      <c r="L46" s="5"/>
      <c r="M46" s="3">
        <v>125</v>
      </c>
      <c r="N46" s="6" t="s">
        <v>46</v>
      </c>
      <c r="O46" s="5"/>
      <c r="P46" s="3">
        <v>125</v>
      </c>
      <c r="Q46" s="6" t="s">
        <v>46</v>
      </c>
      <c r="R46" s="5"/>
      <c r="S46" s="3">
        <v>125</v>
      </c>
      <c r="T46" s="6" t="s">
        <v>46</v>
      </c>
    </row>
    <row r="47" spans="1:20" ht="25.5">
      <c r="A47" s="3">
        <v>124</v>
      </c>
      <c r="B47" s="6" t="s">
        <v>47</v>
      </c>
      <c r="C47" s="6"/>
      <c r="D47" s="3">
        <v>124</v>
      </c>
      <c r="E47" s="6" t="s">
        <v>47</v>
      </c>
      <c r="F47" s="5"/>
      <c r="G47" s="3">
        <v>124</v>
      </c>
      <c r="H47" s="6" t="s">
        <v>47</v>
      </c>
      <c r="I47" s="5"/>
      <c r="J47" s="3">
        <v>124</v>
      </c>
      <c r="K47" s="6" t="s">
        <v>47</v>
      </c>
      <c r="L47" s="5"/>
      <c r="M47" s="3">
        <v>124</v>
      </c>
      <c r="N47" s="6" t="s">
        <v>47</v>
      </c>
      <c r="O47" s="5"/>
      <c r="P47" s="3">
        <v>124</v>
      </c>
      <c r="Q47" s="6" t="s">
        <v>47</v>
      </c>
      <c r="R47" s="5"/>
      <c r="S47" s="3">
        <v>124</v>
      </c>
      <c r="T47" s="6" t="s">
        <v>47</v>
      </c>
    </row>
    <row r="48" spans="1:20" ht="25.5">
      <c r="A48" s="3">
        <v>123</v>
      </c>
      <c r="B48" s="6" t="s">
        <v>48</v>
      </c>
      <c r="C48" s="6"/>
      <c r="D48" s="3">
        <v>123</v>
      </c>
      <c r="E48" s="6" t="s">
        <v>48</v>
      </c>
      <c r="F48" s="5"/>
      <c r="G48" s="3">
        <v>123</v>
      </c>
      <c r="H48" s="6" t="s">
        <v>48</v>
      </c>
      <c r="I48" s="5"/>
      <c r="J48" s="3">
        <v>123</v>
      </c>
      <c r="K48" s="6" t="s">
        <v>48</v>
      </c>
      <c r="L48" s="5"/>
      <c r="M48" s="3">
        <v>123</v>
      </c>
      <c r="N48" s="6" t="s">
        <v>48</v>
      </c>
      <c r="O48" s="5"/>
      <c r="P48" s="3">
        <v>123</v>
      </c>
      <c r="Q48" s="6" t="s">
        <v>48</v>
      </c>
      <c r="R48" s="5"/>
      <c r="S48" s="3">
        <v>123</v>
      </c>
      <c r="T48" s="6" t="s">
        <v>48</v>
      </c>
    </row>
    <row r="49" spans="1:20" ht="25.5">
      <c r="A49" s="3">
        <v>122</v>
      </c>
      <c r="B49" s="6" t="s">
        <v>49</v>
      </c>
      <c r="C49" s="6"/>
      <c r="D49" s="3">
        <v>122</v>
      </c>
      <c r="E49" s="6" t="s">
        <v>49</v>
      </c>
      <c r="F49" s="5"/>
      <c r="G49" s="3">
        <v>122</v>
      </c>
      <c r="H49" s="6" t="s">
        <v>49</v>
      </c>
      <c r="I49" s="5"/>
      <c r="J49" s="3">
        <v>122</v>
      </c>
      <c r="K49" s="6" t="s">
        <v>49</v>
      </c>
      <c r="L49" s="5"/>
      <c r="M49" s="3">
        <v>122</v>
      </c>
      <c r="N49" s="6" t="s">
        <v>49</v>
      </c>
      <c r="O49" s="5"/>
      <c r="P49" s="3">
        <v>122</v>
      </c>
      <c r="Q49" s="6" t="s">
        <v>49</v>
      </c>
      <c r="R49" s="5"/>
      <c r="S49" s="3">
        <v>122</v>
      </c>
      <c r="T49" s="6" t="s">
        <v>49</v>
      </c>
    </row>
    <row r="50" spans="1:20">
      <c r="A50" s="3">
        <v>121</v>
      </c>
      <c r="B50" s="6" t="s">
        <v>50</v>
      </c>
      <c r="C50" s="6"/>
      <c r="D50" s="3">
        <v>121</v>
      </c>
      <c r="E50" s="6" t="s">
        <v>50</v>
      </c>
      <c r="F50" s="5"/>
      <c r="G50" s="3">
        <v>121</v>
      </c>
      <c r="H50" s="6" t="s">
        <v>50</v>
      </c>
      <c r="I50" s="5"/>
      <c r="J50" s="3">
        <v>121</v>
      </c>
      <c r="K50" s="6" t="s">
        <v>50</v>
      </c>
      <c r="L50" s="5"/>
      <c r="M50" s="3">
        <v>121</v>
      </c>
      <c r="N50" s="6" t="s">
        <v>50</v>
      </c>
      <c r="O50" s="5"/>
      <c r="P50" s="3">
        <v>121</v>
      </c>
      <c r="Q50" s="6" t="s">
        <v>50</v>
      </c>
      <c r="R50" s="5"/>
      <c r="S50" s="3">
        <v>121</v>
      </c>
      <c r="T50" s="6" t="s">
        <v>50</v>
      </c>
    </row>
    <row r="51" spans="1:20" ht="25.5">
      <c r="A51" s="3">
        <v>120</v>
      </c>
      <c r="B51" s="6" t="s">
        <v>51</v>
      </c>
      <c r="C51" s="6"/>
      <c r="D51" s="3">
        <v>120</v>
      </c>
      <c r="E51" s="6" t="s">
        <v>51</v>
      </c>
      <c r="F51" s="5"/>
      <c r="G51" s="3">
        <v>120</v>
      </c>
      <c r="H51" s="6" t="s">
        <v>51</v>
      </c>
      <c r="I51" s="5"/>
      <c r="J51" s="3">
        <v>120</v>
      </c>
      <c r="K51" s="6" t="s">
        <v>51</v>
      </c>
      <c r="L51" s="5"/>
      <c r="M51" s="3">
        <v>120</v>
      </c>
      <c r="N51" s="6" t="s">
        <v>51</v>
      </c>
      <c r="O51" s="5"/>
      <c r="P51" s="3">
        <v>120</v>
      </c>
      <c r="Q51" s="6" t="s">
        <v>51</v>
      </c>
      <c r="R51" s="5"/>
      <c r="S51" s="3">
        <v>120</v>
      </c>
      <c r="T51" s="6" t="s">
        <v>51</v>
      </c>
    </row>
    <row r="52" spans="1:20" ht="25.5">
      <c r="A52" s="3">
        <v>119</v>
      </c>
      <c r="B52" s="6" t="s">
        <v>52</v>
      </c>
      <c r="C52" s="6"/>
      <c r="D52" s="3">
        <v>119</v>
      </c>
      <c r="E52" s="6" t="s">
        <v>52</v>
      </c>
      <c r="F52" s="5"/>
      <c r="G52" s="3">
        <v>119</v>
      </c>
      <c r="H52" s="6" t="s">
        <v>52</v>
      </c>
      <c r="I52" s="5"/>
      <c r="J52" s="3">
        <v>119</v>
      </c>
      <c r="K52" s="6" t="s">
        <v>52</v>
      </c>
      <c r="L52" s="5"/>
      <c r="M52" s="3">
        <v>119</v>
      </c>
      <c r="N52" s="6" t="s">
        <v>52</v>
      </c>
      <c r="O52" s="5"/>
      <c r="P52" s="3">
        <v>119</v>
      </c>
      <c r="Q52" s="6" t="s">
        <v>52</v>
      </c>
      <c r="R52" s="5"/>
      <c r="S52" s="3">
        <v>119</v>
      </c>
      <c r="T52" s="6" t="s">
        <v>52</v>
      </c>
    </row>
    <row r="53" spans="1:20" ht="25.5">
      <c r="A53" s="3">
        <v>118</v>
      </c>
      <c r="B53" s="6" t="s">
        <v>53</v>
      </c>
      <c r="C53" s="6"/>
      <c r="D53" s="3">
        <v>118</v>
      </c>
      <c r="E53" s="6" t="s">
        <v>53</v>
      </c>
      <c r="F53" s="5"/>
      <c r="G53" s="3">
        <v>118</v>
      </c>
      <c r="H53" s="6" t="s">
        <v>53</v>
      </c>
      <c r="I53" s="5"/>
      <c r="J53" s="3">
        <v>118</v>
      </c>
      <c r="K53" s="6" t="s">
        <v>53</v>
      </c>
      <c r="L53" s="5"/>
      <c r="M53" s="3">
        <v>118</v>
      </c>
      <c r="N53" s="6" t="s">
        <v>53</v>
      </c>
      <c r="O53" s="5"/>
      <c r="P53" s="3">
        <v>118</v>
      </c>
      <c r="Q53" s="6" t="s">
        <v>53</v>
      </c>
      <c r="R53" s="5"/>
      <c r="S53" s="3">
        <v>118</v>
      </c>
      <c r="T53" s="6" t="s">
        <v>53</v>
      </c>
    </row>
    <row r="54" spans="1:20" ht="25.5">
      <c r="A54" s="3">
        <v>117</v>
      </c>
      <c r="B54" s="6" t="s">
        <v>54</v>
      </c>
      <c r="C54" s="6"/>
      <c r="D54" s="3">
        <v>117</v>
      </c>
      <c r="E54" s="6" t="s">
        <v>54</v>
      </c>
      <c r="F54" s="5"/>
      <c r="G54" s="3">
        <v>117</v>
      </c>
      <c r="H54" s="6" t="s">
        <v>54</v>
      </c>
      <c r="I54" s="5"/>
      <c r="J54" s="3">
        <v>117</v>
      </c>
      <c r="K54" s="6" t="s">
        <v>54</v>
      </c>
      <c r="L54" s="5"/>
      <c r="M54" s="3">
        <v>117</v>
      </c>
      <c r="N54" s="6" t="s">
        <v>54</v>
      </c>
      <c r="O54" s="5"/>
      <c r="P54" s="3">
        <v>117</v>
      </c>
      <c r="Q54" s="6" t="s">
        <v>54</v>
      </c>
      <c r="R54" s="5"/>
      <c r="S54" s="3">
        <v>117</v>
      </c>
      <c r="T54" s="6" t="s">
        <v>54</v>
      </c>
    </row>
    <row r="55" spans="1:20" ht="25.5">
      <c r="A55" s="3">
        <v>116</v>
      </c>
      <c r="B55" s="6" t="s">
        <v>55</v>
      </c>
      <c r="C55" s="6"/>
      <c r="D55" s="3">
        <v>116</v>
      </c>
      <c r="E55" s="6" t="s">
        <v>55</v>
      </c>
      <c r="F55" s="5"/>
      <c r="G55" s="3">
        <v>116</v>
      </c>
      <c r="H55" s="6" t="s">
        <v>55</v>
      </c>
      <c r="I55" s="5"/>
      <c r="J55" s="3">
        <v>116</v>
      </c>
      <c r="K55" s="6" t="s">
        <v>55</v>
      </c>
      <c r="L55" s="5"/>
      <c r="M55" s="3">
        <v>116</v>
      </c>
      <c r="N55" s="6" t="s">
        <v>55</v>
      </c>
      <c r="O55" s="5"/>
      <c r="P55" s="3">
        <v>116</v>
      </c>
      <c r="Q55" s="6" t="s">
        <v>55</v>
      </c>
      <c r="R55" s="5"/>
      <c r="S55" s="3">
        <v>116</v>
      </c>
      <c r="T55" s="6" t="s">
        <v>55</v>
      </c>
    </row>
    <row r="56" spans="1:20" ht="25.5">
      <c r="A56" s="3">
        <v>115</v>
      </c>
      <c r="B56" s="6" t="s">
        <v>56</v>
      </c>
      <c r="C56" s="6"/>
      <c r="D56" s="3">
        <v>115</v>
      </c>
      <c r="E56" s="6" t="s">
        <v>56</v>
      </c>
      <c r="F56" s="5"/>
      <c r="G56" s="3">
        <v>115</v>
      </c>
      <c r="H56" s="6" t="s">
        <v>56</v>
      </c>
      <c r="I56" s="5"/>
      <c r="J56" s="3">
        <v>115</v>
      </c>
      <c r="K56" s="6" t="s">
        <v>56</v>
      </c>
      <c r="L56" s="5"/>
      <c r="M56" s="3">
        <v>115</v>
      </c>
      <c r="N56" s="6" t="s">
        <v>56</v>
      </c>
      <c r="O56" s="5"/>
      <c r="P56" s="3">
        <v>115</v>
      </c>
      <c r="Q56" s="6" t="s">
        <v>56</v>
      </c>
      <c r="R56" s="5"/>
      <c r="S56" s="3">
        <v>115</v>
      </c>
      <c r="T56" s="6" t="s">
        <v>56</v>
      </c>
    </row>
    <row r="57" spans="1:20" ht="25.5">
      <c r="A57" s="3">
        <v>114</v>
      </c>
      <c r="B57" s="6" t="s">
        <v>57</v>
      </c>
      <c r="C57" s="6"/>
      <c r="D57" s="3">
        <v>114</v>
      </c>
      <c r="E57" s="6" t="s">
        <v>57</v>
      </c>
      <c r="F57" s="5"/>
      <c r="G57" s="3">
        <v>114</v>
      </c>
      <c r="H57" s="6" t="s">
        <v>57</v>
      </c>
      <c r="I57" s="5"/>
      <c r="J57" s="3">
        <v>114</v>
      </c>
      <c r="K57" s="6" t="s">
        <v>57</v>
      </c>
      <c r="L57" s="5"/>
      <c r="M57" s="3">
        <v>114</v>
      </c>
      <c r="N57" s="6" t="s">
        <v>57</v>
      </c>
      <c r="O57" s="5"/>
      <c r="P57" s="3">
        <v>114</v>
      </c>
      <c r="Q57" s="6" t="s">
        <v>57</v>
      </c>
      <c r="R57" s="5"/>
      <c r="S57" s="3">
        <v>114</v>
      </c>
      <c r="T57" s="6" t="s">
        <v>57</v>
      </c>
    </row>
    <row r="58" spans="1:20" ht="25.5">
      <c r="A58" s="3">
        <v>113</v>
      </c>
      <c r="B58" s="6" t="s">
        <v>58</v>
      </c>
      <c r="C58" s="6"/>
      <c r="D58" s="3">
        <v>113</v>
      </c>
      <c r="E58" s="6" t="s">
        <v>58</v>
      </c>
      <c r="F58" s="5"/>
      <c r="G58" s="3">
        <v>113</v>
      </c>
      <c r="H58" s="6" t="s">
        <v>58</v>
      </c>
      <c r="I58" s="5"/>
      <c r="J58" s="3">
        <v>113</v>
      </c>
      <c r="K58" s="6" t="s">
        <v>58</v>
      </c>
      <c r="L58" s="5"/>
      <c r="M58" s="3">
        <v>113</v>
      </c>
      <c r="N58" s="6" t="s">
        <v>58</v>
      </c>
      <c r="O58" s="5"/>
      <c r="P58" s="3">
        <v>113</v>
      </c>
      <c r="Q58" s="6" t="s">
        <v>58</v>
      </c>
      <c r="R58" s="5"/>
      <c r="S58" s="3">
        <v>113</v>
      </c>
      <c r="T58" s="6" t="s">
        <v>58</v>
      </c>
    </row>
    <row r="59" spans="1:20" ht="25.5">
      <c r="A59" s="3">
        <v>112</v>
      </c>
      <c r="B59" s="6" t="s">
        <v>59</v>
      </c>
      <c r="C59" s="6"/>
      <c r="D59" s="3">
        <v>112</v>
      </c>
      <c r="E59" s="6" t="s">
        <v>59</v>
      </c>
      <c r="F59" s="5"/>
      <c r="G59" s="3">
        <v>112</v>
      </c>
      <c r="H59" s="6" t="s">
        <v>59</v>
      </c>
      <c r="I59" s="5"/>
      <c r="J59" s="3">
        <v>112</v>
      </c>
      <c r="K59" s="6" t="s">
        <v>59</v>
      </c>
      <c r="L59" s="5"/>
      <c r="M59" s="3">
        <v>112</v>
      </c>
      <c r="N59" s="6" t="s">
        <v>59</v>
      </c>
      <c r="O59" s="5"/>
      <c r="P59" s="3">
        <v>112</v>
      </c>
      <c r="Q59" s="6" t="s">
        <v>59</v>
      </c>
      <c r="R59" s="5"/>
      <c r="S59" s="3">
        <v>112</v>
      </c>
      <c r="T59" s="6" t="s">
        <v>59</v>
      </c>
    </row>
    <row r="60" spans="1:20" ht="25.5">
      <c r="A60" s="3">
        <v>111</v>
      </c>
      <c r="B60" s="6" t="s">
        <v>60</v>
      </c>
      <c r="C60" s="6"/>
      <c r="D60" s="3">
        <v>111</v>
      </c>
      <c r="E60" s="6" t="s">
        <v>60</v>
      </c>
      <c r="F60" s="5"/>
      <c r="G60" s="3">
        <v>111</v>
      </c>
      <c r="H60" s="6" t="s">
        <v>60</v>
      </c>
      <c r="I60" s="5"/>
      <c r="J60" s="3">
        <v>111</v>
      </c>
      <c r="K60" s="6" t="s">
        <v>60</v>
      </c>
      <c r="L60" s="5"/>
      <c r="M60" s="3">
        <v>111</v>
      </c>
      <c r="N60" s="6" t="s">
        <v>60</v>
      </c>
      <c r="O60" s="5"/>
      <c r="P60" s="3">
        <v>111</v>
      </c>
      <c r="Q60" s="6" t="s">
        <v>60</v>
      </c>
      <c r="R60" s="5"/>
      <c r="S60" s="3">
        <v>111</v>
      </c>
      <c r="T60" s="6" t="s">
        <v>60</v>
      </c>
    </row>
    <row r="61" spans="1:20" ht="25.5">
      <c r="A61" s="3">
        <v>110</v>
      </c>
      <c r="B61" s="6" t="s">
        <v>61</v>
      </c>
      <c r="C61" s="6"/>
      <c r="D61" s="3">
        <v>110</v>
      </c>
      <c r="E61" s="6" t="s">
        <v>61</v>
      </c>
      <c r="F61" s="5"/>
      <c r="G61" s="3">
        <v>110</v>
      </c>
      <c r="H61" s="6" t="s">
        <v>61</v>
      </c>
      <c r="I61" s="5"/>
      <c r="J61" s="3">
        <v>110</v>
      </c>
      <c r="K61" s="6" t="s">
        <v>61</v>
      </c>
      <c r="L61" s="5"/>
      <c r="M61" s="3">
        <v>110</v>
      </c>
      <c r="N61" s="6" t="s">
        <v>61</v>
      </c>
      <c r="O61" s="5"/>
      <c r="P61" s="3">
        <v>110</v>
      </c>
      <c r="Q61" s="6" t="s">
        <v>61</v>
      </c>
      <c r="R61" s="5"/>
      <c r="S61" s="3">
        <v>110</v>
      </c>
      <c r="T61" s="6" t="s">
        <v>61</v>
      </c>
    </row>
    <row r="62" spans="1:20" ht="25.5">
      <c r="A62" s="3">
        <v>109</v>
      </c>
      <c r="B62" s="6" t="s">
        <v>62</v>
      </c>
      <c r="C62" s="6"/>
      <c r="D62" s="3">
        <v>109</v>
      </c>
      <c r="E62" s="6" t="s">
        <v>62</v>
      </c>
      <c r="F62" s="5"/>
      <c r="G62" s="3">
        <v>109</v>
      </c>
      <c r="H62" s="6" t="s">
        <v>62</v>
      </c>
      <c r="I62" s="5"/>
      <c r="J62" s="3">
        <v>109</v>
      </c>
      <c r="K62" s="6" t="s">
        <v>62</v>
      </c>
      <c r="L62" s="5"/>
      <c r="M62" s="3">
        <v>109</v>
      </c>
      <c r="N62" s="6" t="s">
        <v>62</v>
      </c>
      <c r="O62" s="5"/>
      <c r="P62" s="3">
        <v>109</v>
      </c>
      <c r="Q62" s="6" t="s">
        <v>62</v>
      </c>
      <c r="R62" s="5"/>
      <c r="S62" s="3">
        <v>109</v>
      </c>
      <c r="T62" s="6" t="s">
        <v>62</v>
      </c>
    </row>
    <row r="63" spans="1:20" ht="25.5">
      <c r="A63" s="3">
        <v>108</v>
      </c>
      <c r="B63" s="6" t="s">
        <v>63</v>
      </c>
      <c r="C63" s="6"/>
      <c r="D63" s="3">
        <v>108</v>
      </c>
      <c r="E63" s="6" t="s">
        <v>63</v>
      </c>
      <c r="F63" s="5"/>
      <c r="G63" s="3">
        <v>108</v>
      </c>
      <c r="H63" s="6" t="s">
        <v>63</v>
      </c>
      <c r="I63" s="5"/>
      <c r="J63" s="3">
        <v>108</v>
      </c>
      <c r="K63" s="6" t="s">
        <v>63</v>
      </c>
      <c r="L63" s="5"/>
      <c r="M63" s="3">
        <v>108</v>
      </c>
      <c r="N63" s="6" t="s">
        <v>63</v>
      </c>
      <c r="O63" s="5"/>
      <c r="P63" s="3">
        <v>108</v>
      </c>
      <c r="Q63" s="6" t="s">
        <v>63</v>
      </c>
      <c r="R63" s="5"/>
      <c r="S63" s="3">
        <v>108</v>
      </c>
      <c r="T63" s="6" t="s">
        <v>63</v>
      </c>
    </row>
    <row r="64" spans="1:20">
      <c r="A64" s="3">
        <v>107</v>
      </c>
      <c r="B64" s="6" t="s">
        <v>64</v>
      </c>
      <c r="C64" s="6"/>
      <c r="D64" s="3">
        <v>107</v>
      </c>
      <c r="E64" s="6" t="s">
        <v>64</v>
      </c>
      <c r="F64" s="5"/>
      <c r="G64" s="3">
        <v>107</v>
      </c>
      <c r="H64" s="6" t="s">
        <v>64</v>
      </c>
      <c r="I64" s="5"/>
      <c r="J64" s="3">
        <v>107</v>
      </c>
      <c r="K64" s="6" t="s">
        <v>64</v>
      </c>
      <c r="L64" s="5"/>
      <c r="M64" s="3">
        <v>107</v>
      </c>
      <c r="N64" s="6" t="s">
        <v>64</v>
      </c>
      <c r="O64" s="5"/>
      <c r="P64" s="3">
        <v>107</v>
      </c>
      <c r="Q64" s="6" t="s">
        <v>64</v>
      </c>
      <c r="R64" s="5"/>
      <c r="S64" s="3">
        <v>107</v>
      </c>
      <c r="T64" s="6" t="s">
        <v>64</v>
      </c>
    </row>
    <row r="65" spans="1:20" ht="25.5">
      <c r="A65" s="3">
        <v>106</v>
      </c>
      <c r="B65" s="6" t="s">
        <v>65</v>
      </c>
      <c r="C65" s="6"/>
      <c r="D65" s="3">
        <v>106</v>
      </c>
      <c r="E65" s="6" t="s">
        <v>65</v>
      </c>
      <c r="F65" s="5"/>
      <c r="G65" s="3">
        <v>106</v>
      </c>
      <c r="H65" s="6" t="s">
        <v>65</v>
      </c>
      <c r="I65" s="5"/>
      <c r="J65" s="3">
        <v>106</v>
      </c>
      <c r="K65" s="6" t="s">
        <v>65</v>
      </c>
      <c r="L65" s="5"/>
      <c r="M65" s="3">
        <v>106</v>
      </c>
      <c r="N65" s="6" t="s">
        <v>65</v>
      </c>
      <c r="O65" s="5"/>
      <c r="P65" s="3">
        <v>106</v>
      </c>
      <c r="Q65" s="6" t="s">
        <v>65</v>
      </c>
      <c r="R65" s="5"/>
      <c r="S65" s="3">
        <v>106</v>
      </c>
      <c r="T65" s="6" t="s">
        <v>65</v>
      </c>
    </row>
    <row r="66" spans="1:20" ht="25.5">
      <c r="A66" s="3">
        <v>105</v>
      </c>
      <c r="B66" s="6" t="s">
        <v>66</v>
      </c>
      <c r="C66" s="6"/>
      <c r="D66" s="3">
        <v>105</v>
      </c>
      <c r="E66" s="6" t="s">
        <v>66</v>
      </c>
      <c r="F66" s="5"/>
      <c r="G66" s="3">
        <v>105</v>
      </c>
      <c r="H66" s="6" t="s">
        <v>66</v>
      </c>
      <c r="I66" s="5"/>
      <c r="J66" s="3">
        <v>105</v>
      </c>
      <c r="K66" s="6" t="s">
        <v>66</v>
      </c>
      <c r="L66" s="5"/>
      <c r="M66" s="3">
        <v>105</v>
      </c>
      <c r="N66" s="6" t="s">
        <v>66</v>
      </c>
      <c r="O66" s="5"/>
      <c r="P66" s="3">
        <v>105</v>
      </c>
      <c r="Q66" s="6" t="s">
        <v>66</v>
      </c>
      <c r="R66" s="5"/>
      <c r="S66" s="3">
        <v>105</v>
      </c>
      <c r="T66" s="6" t="s">
        <v>66</v>
      </c>
    </row>
    <row r="67" spans="1:20">
      <c r="A67" s="3">
        <v>104</v>
      </c>
      <c r="B67" s="6" t="s">
        <v>67</v>
      </c>
      <c r="C67" s="6"/>
      <c r="D67" s="3">
        <v>104</v>
      </c>
      <c r="E67" s="6" t="s">
        <v>67</v>
      </c>
      <c r="F67" s="5"/>
      <c r="G67" s="3">
        <v>104</v>
      </c>
      <c r="H67" s="6" t="s">
        <v>67</v>
      </c>
      <c r="I67" s="5"/>
      <c r="J67" s="3">
        <v>104</v>
      </c>
      <c r="K67" s="6" t="s">
        <v>67</v>
      </c>
      <c r="L67" s="5"/>
      <c r="M67" s="3">
        <v>104</v>
      </c>
      <c r="N67" s="6" t="s">
        <v>67</v>
      </c>
      <c r="O67" s="5"/>
      <c r="P67" s="3">
        <v>104</v>
      </c>
      <c r="Q67" s="6" t="s">
        <v>67</v>
      </c>
      <c r="R67" s="5"/>
      <c r="S67" s="3">
        <v>104</v>
      </c>
      <c r="T67" s="6" t="s">
        <v>67</v>
      </c>
    </row>
    <row r="68" spans="1:20">
      <c r="A68" s="3">
        <v>103</v>
      </c>
      <c r="B68" s="6" t="s">
        <v>68</v>
      </c>
      <c r="C68" s="6"/>
      <c r="D68" s="3">
        <v>103</v>
      </c>
      <c r="E68" s="6" t="s">
        <v>68</v>
      </c>
      <c r="F68" s="5"/>
      <c r="G68" s="3">
        <v>103</v>
      </c>
      <c r="H68" s="6" t="s">
        <v>68</v>
      </c>
      <c r="I68" s="5"/>
      <c r="J68" s="3">
        <v>103</v>
      </c>
      <c r="K68" s="6" t="s">
        <v>68</v>
      </c>
      <c r="L68" s="5"/>
      <c r="M68" s="3">
        <v>103</v>
      </c>
      <c r="N68" s="6" t="s">
        <v>68</v>
      </c>
      <c r="O68" s="5"/>
      <c r="P68" s="3">
        <v>103</v>
      </c>
      <c r="Q68" s="6" t="s">
        <v>68</v>
      </c>
      <c r="R68" s="5"/>
      <c r="S68" s="3">
        <v>103</v>
      </c>
      <c r="T68" s="6" t="s">
        <v>68</v>
      </c>
    </row>
    <row r="69" spans="1:20" ht="25.5">
      <c r="A69" s="3">
        <v>102</v>
      </c>
      <c r="B69" s="6" t="s">
        <v>69</v>
      </c>
      <c r="C69" s="6"/>
      <c r="D69" s="3">
        <v>102</v>
      </c>
      <c r="E69" s="6" t="s">
        <v>69</v>
      </c>
      <c r="F69" s="5"/>
      <c r="G69" s="3">
        <v>102</v>
      </c>
      <c r="H69" s="6" t="s">
        <v>69</v>
      </c>
      <c r="I69" s="5"/>
      <c r="J69" s="3">
        <v>102</v>
      </c>
      <c r="K69" s="6" t="s">
        <v>69</v>
      </c>
      <c r="L69" s="5"/>
      <c r="M69" s="3">
        <v>102</v>
      </c>
      <c r="N69" s="6" t="s">
        <v>69</v>
      </c>
      <c r="O69" s="5"/>
      <c r="P69" s="3">
        <v>102</v>
      </c>
      <c r="Q69" s="6" t="s">
        <v>69</v>
      </c>
      <c r="R69" s="5"/>
      <c r="S69" s="3">
        <v>102</v>
      </c>
      <c r="T69" s="6" t="s">
        <v>69</v>
      </c>
    </row>
    <row r="70" spans="1:20">
      <c r="A70" s="3">
        <v>101</v>
      </c>
      <c r="B70" s="6" t="s">
        <v>70</v>
      </c>
      <c r="C70" s="6"/>
      <c r="D70" s="3">
        <v>101</v>
      </c>
      <c r="E70" s="6" t="s">
        <v>70</v>
      </c>
      <c r="F70" s="5"/>
      <c r="G70" s="3">
        <v>101</v>
      </c>
      <c r="H70" s="6" t="s">
        <v>70</v>
      </c>
      <c r="I70" s="5"/>
      <c r="J70" s="3">
        <v>101</v>
      </c>
      <c r="K70" s="6" t="s">
        <v>70</v>
      </c>
      <c r="L70" s="5"/>
      <c r="M70" s="3">
        <v>101</v>
      </c>
      <c r="N70" s="6" t="s">
        <v>70</v>
      </c>
      <c r="O70" s="5"/>
      <c r="P70" s="3">
        <v>101</v>
      </c>
      <c r="Q70" s="6" t="s">
        <v>70</v>
      </c>
      <c r="R70" s="5"/>
      <c r="S70" s="3">
        <v>101</v>
      </c>
      <c r="T70" s="6" t="s">
        <v>70</v>
      </c>
    </row>
    <row r="71" spans="1:20">
      <c r="A71" s="3">
        <v>100</v>
      </c>
      <c r="B71" s="6" t="s">
        <v>71</v>
      </c>
      <c r="C71" s="6"/>
      <c r="D71" s="3">
        <v>100</v>
      </c>
      <c r="E71" s="6" t="s">
        <v>71</v>
      </c>
      <c r="F71" s="5"/>
      <c r="G71" s="3">
        <v>100</v>
      </c>
      <c r="H71" s="6" t="s">
        <v>71</v>
      </c>
      <c r="I71" s="5"/>
      <c r="J71" s="3">
        <v>100</v>
      </c>
      <c r="K71" s="6" t="s">
        <v>71</v>
      </c>
      <c r="L71" s="5"/>
      <c r="M71" s="3">
        <v>100</v>
      </c>
      <c r="N71" s="6" t="s">
        <v>71</v>
      </c>
      <c r="O71" s="5"/>
      <c r="P71" s="3">
        <v>100</v>
      </c>
      <c r="Q71" s="6" t="s">
        <v>71</v>
      </c>
      <c r="R71" s="5"/>
      <c r="S71" s="3">
        <v>100</v>
      </c>
      <c r="T71" s="6" t="s">
        <v>71</v>
      </c>
    </row>
    <row r="72" spans="1:20">
      <c r="A72" s="3">
        <v>99</v>
      </c>
      <c r="B72" s="6" t="s">
        <v>72</v>
      </c>
      <c r="C72" s="6"/>
      <c r="D72" s="3">
        <v>99</v>
      </c>
      <c r="E72" s="6" t="s">
        <v>72</v>
      </c>
      <c r="F72" s="5"/>
      <c r="G72" s="3">
        <v>99</v>
      </c>
      <c r="H72" s="6" t="s">
        <v>72</v>
      </c>
      <c r="I72" s="5"/>
      <c r="J72" s="3">
        <v>99</v>
      </c>
      <c r="K72" s="6" t="s">
        <v>72</v>
      </c>
      <c r="L72" s="5"/>
      <c r="M72" s="3">
        <v>99</v>
      </c>
      <c r="N72" s="6" t="s">
        <v>72</v>
      </c>
      <c r="O72" s="5"/>
      <c r="P72" s="3">
        <v>99</v>
      </c>
      <c r="Q72" s="6" t="s">
        <v>72</v>
      </c>
      <c r="R72" s="5"/>
      <c r="S72" s="3">
        <v>99</v>
      </c>
      <c r="T72" s="6" t="s">
        <v>72</v>
      </c>
    </row>
    <row r="73" spans="1:20">
      <c r="A73" s="3">
        <v>98</v>
      </c>
      <c r="B73" s="6" t="s">
        <v>73</v>
      </c>
      <c r="C73" s="6"/>
      <c r="D73" s="3">
        <v>98</v>
      </c>
      <c r="E73" s="6" t="s">
        <v>73</v>
      </c>
      <c r="F73" s="5"/>
      <c r="G73" s="3">
        <v>98</v>
      </c>
      <c r="H73" s="6" t="s">
        <v>73</v>
      </c>
      <c r="I73" s="5"/>
      <c r="J73" s="3">
        <v>98</v>
      </c>
      <c r="K73" s="6" t="s">
        <v>73</v>
      </c>
      <c r="L73" s="5"/>
      <c r="M73" s="3">
        <v>98</v>
      </c>
      <c r="N73" s="6" t="s">
        <v>73</v>
      </c>
      <c r="O73" s="5"/>
      <c r="P73" s="3">
        <v>98</v>
      </c>
      <c r="Q73" s="6" t="s">
        <v>73</v>
      </c>
      <c r="R73" s="5"/>
      <c r="S73" s="3">
        <v>98</v>
      </c>
      <c r="T73" s="6" t="s">
        <v>73</v>
      </c>
    </row>
    <row r="74" spans="1:20">
      <c r="A74" s="3">
        <v>97</v>
      </c>
      <c r="B74" s="6" t="s">
        <v>74</v>
      </c>
      <c r="C74" s="6"/>
      <c r="D74" s="3">
        <v>97</v>
      </c>
      <c r="E74" s="6" t="s">
        <v>74</v>
      </c>
      <c r="F74" s="5"/>
      <c r="G74" s="3">
        <v>97</v>
      </c>
      <c r="H74" s="6" t="s">
        <v>74</v>
      </c>
      <c r="I74" s="5"/>
      <c r="J74" s="3">
        <v>97</v>
      </c>
      <c r="K74" s="6" t="s">
        <v>74</v>
      </c>
      <c r="L74" s="5"/>
      <c r="M74" s="3">
        <v>97</v>
      </c>
      <c r="N74" s="6" t="s">
        <v>74</v>
      </c>
      <c r="O74" s="5"/>
      <c r="P74" s="3">
        <v>97</v>
      </c>
      <c r="Q74" s="6" t="s">
        <v>74</v>
      </c>
      <c r="R74" s="5"/>
      <c r="S74" s="3">
        <v>97</v>
      </c>
      <c r="T74" s="6" t="s">
        <v>74</v>
      </c>
    </row>
    <row r="75" spans="1:20">
      <c r="A75" s="3">
        <v>96</v>
      </c>
      <c r="B75" s="6" t="s">
        <v>75</v>
      </c>
      <c r="C75" s="6"/>
      <c r="D75" s="3">
        <v>96</v>
      </c>
      <c r="E75" s="6" t="s">
        <v>75</v>
      </c>
      <c r="F75" s="5"/>
      <c r="G75" s="3">
        <v>96</v>
      </c>
      <c r="H75" s="6" t="s">
        <v>75</v>
      </c>
      <c r="I75" s="5"/>
      <c r="J75" s="3">
        <v>96</v>
      </c>
      <c r="K75" s="6" t="s">
        <v>75</v>
      </c>
      <c r="L75" s="5"/>
      <c r="M75" s="3">
        <v>96</v>
      </c>
      <c r="N75" s="6" t="s">
        <v>75</v>
      </c>
      <c r="O75" s="5"/>
      <c r="P75" s="3">
        <v>96</v>
      </c>
      <c r="Q75" s="6" t="s">
        <v>75</v>
      </c>
      <c r="R75" s="5"/>
      <c r="S75" s="3">
        <v>96</v>
      </c>
      <c r="T75" s="6" t="s">
        <v>75</v>
      </c>
    </row>
    <row r="76" spans="1:20">
      <c r="A76" s="3">
        <v>95</v>
      </c>
      <c r="B76" s="6" t="s">
        <v>76</v>
      </c>
      <c r="C76" s="6"/>
      <c r="D76" s="3">
        <v>95</v>
      </c>
      <c r="E76" s="6" t="s">
        <v>76</v>
      </c>
      <c r="F76" s="5"/>
      <c r="G76" s="3">
        <v>95</v>
      </c>
      <c r="H76" s="6" t="s">
        <v>76</v>
      </c>
      <c r="I76" s="5"/>
      <c r="J76" s="3">
        <v>95</v>
      </c>
      <c r="K76" s="6" t="s">
        <v>76</v>
      </c>
      <c r="L76" s="5"/>
      <c r="M76" s="3">
        <v>95</v>
      </c>
      <c r="N76" s="6" t="s">
        <v>76</v>
      </c>
      <c r="O76" s="5"/>
      <c r="P76" s="3">
        <v>95</v>
      </c>
      <c r="Q76" s="6" t="s">
        <v>76</v>
      </c>
      <c r="R76" s="5"/>
      <c r="S76" s="3">
        <v>95</v>
      </c>
      <c r="T76" s="6" t="s">
        <v>76</v>
      </c>
    </row>
    <row r="77" spans="1:20">
      <c r="A77" s="3">
        <v>94</v>
      </c>
      <c r="B77" s="6" t="s">
        <v>77</v>
      </c>
      <c r="C77" s="6"/>
      <c r="D77" s="3">
        <v>94</v>
      </c>
      <c r="E77" s="6" t="s">
        <v>77</v>
      </c>
      <c r="F77" s="5"/>
      <c r="G77" s="3">
        <v>94</v>
      </c>
      <c r="H77" s="6" t="s">
        <v>77</v>
      </c>
      <c r="I77" s="5"/>
      <c r="J77" s="3">
        <v>94</v>
      </c>
      <c r="K77" s="6" t="s">
        <v>77</v>
      </c>
      <c r="L77" s="5"/>
      <c r="M77" s="3">
        <v>94</v>
      </c>
      <c r="N77" s="6" t="s">
        <v>77</v>
      </c>
      <c r="O77" s="5"/>
      <c r="P77" s="3">
        <v>94</v>
      </c>
      <c r="Q77" s="6" t="s">
        <v>77</v>
      </c>
      <c r="R77" s="5"/>
      <c r="S77" s="3">
        <v>94</v>
      </c>
      <c r="T77" s="6" t="s">
        <v>77</v>
      </c>
    </row>
    <row r="78" spans="1:20">
      <c r="A78" s="3">
        <v>93</v>
      </c>
      <c r="B78" s="6" t="s">
        <v>78</v>
      </c>
      <c r="C78" s="6"/>
      <c r="D78" s="3">
        <v>93</v>
      </c>
      <c r="E78" s="6" t="s">
        <v>78</v>
      </c>
      <c r="F78" s="5"/>
      <c r="G78" s="3">
        <v>93</v>
      </c>
      <c r="H78" s="6" t="s">
        <v>78</v>
      </c>
      <c r="I78" s="5"/>
      <c r="J78" s="3">
        <v>93</v>
      </c>
      <c r="K78" s="6" t="s">
        <v>78</v>
      </c>
      <c r="L78" s="5"/>
      <c r="M78" s="3">
        <v>93</v>
      </c>
      <c r="N78" s="6" t="s">
        <v>78</v>
      </c>
      <c r="O78" s="5"/>
      <c r="P78" s="3">
        <v>93</v>
      </c>
      <c r="Q78" s="6" t="s">
        <v>78</v>
      </c>
      <c r="R78" s="5"/>
      <c r="S78" s="3">
        <v>93</v>
      </c>
      <c r="T78" s="6" t="s">
        <v>78</v>
      </c>
    </row>
    <row r="79" spans="1:20">
      <c r="A79" s="3">
        <v>92</v>
      </c>
      <c r="B79" s="6" t="s">
        <v>79</v>
      </c>
      <c r="C79" s="6"/>
      <c r="D79" s="3">
        <v>92</v>
      </c>
      <c r="E79" s="6" t="s">
        <v>79</v>
      </c>
      <c r="F79" s="5"/>
      <c r="G79" s="3">
        <v>92</v>
      </c>
      <c r="H79" s="6" t="s">
        <v>79</v>
      </c>
      <c r="I79" s="5"/>
      <c r="J79" s="3">
        <v>92</v>
      </c>
      <c r="K79" s="6" t="s">
        <v>79</v>
      </c>
      <c r="L79" s="5"/>
      <c r="M79" s="3">
        <v>92</v>
      </c>
      <c r="N79" s="6" t="s">
        <v>79</v>
      </c>
      <c r="O79" s="5"/>
      <c r="P79" s="3">
        <v>92</v>
      </c>
      <c r="Q79" s="6" t="s">
        <v>79</v>
      </c>
      <c r="R79" s="5"/>
      <c r="S79" s="3">
        <v>92</v>
      </c>
      <c r="T79" s="6" t="s">
        <v>79</v>
      </c>
    </row>
    <row r="80" spans="1:20">
      <c r="A80" s="3">
        <v>91</v>
      </c>
      <c r="B80" s="6" t="s">
        <v>80</v>
      </c>
      <c r="C80" s="6"/>
      <c r="D80" s="3">
        <v>91</v>
      </c>
      <c r="E80" s="6" t="s">
        <v>80</v>
      </c>
      <c r="F80" s="5"/>
      <c r="G80" s="3">
        <v>91</v>
      </c>
      <c r="H80" s="6" t="s">
        <v>80</v>
      </c>
      <c r="I80" s="5"/>
      <c r="J80" s="3">
        <v>91</v>
      </c>
      <c r="K80" s="6" t="s">
        <v>80</v>
      </c>
      <c r="L80" s="5"/>
      <c r="M80" s="3">
        <v>91</v>
      </c>
      <c r="N80" s="6" t="s">
        <v>80</v>
      </c>
      <c r="O80" s="5"/>
      <c r="P80" s="3">
        <v>91</v>
      </c>
      <c r="Q80" s="6" t="s">
        <v>80</v>
      </c>
      <c r="R80" s="5"/>
      <c r="S80" s="3">
        <v>91</v>
      </c>
      <c r="T80" s="6" t="s">
        <v>80</v>
      </c>
    </row>
    <row r="81" spans="1:20">
      <c r="A81" s="3">
        <v>90</v>
      </c>
      <c r="B81" s="6" t="s">
        <v>81</v>
      </c>
      <c r="C81" s="6"/>
      <c r="D81" s="3">
        <v>90</v>
      </c>
      <c r="E81" s="6" t="s">
        <v>81</v>
      </c>
      <c r="F81" s="5"/>
      <c r="G81" s="3">
        <v>90</v>
      </c>
      <c r="H81" s="6" t="s">
        <v>81</v>
      </c>
      <c r="I81" s="5"/>
      <c r="J81" s="3">
        <v>90</v>
      </c>
      <c r="K81" s="6" t="s">
        <v>81</v>
      </c>
      <c r="L81" s="5"/>
      <c r="M81" s="3">
        <v>90</v>
      </c>
      <c r="N81" s="6" t="s">
        <v>81</v>
      </c>
      <c r="O81" s="5"/>
      <c r="P81" s="3">
        <v>90</v>
      </c>
      <c r="Q81" s="6" t="s">
        <v>81</v>
      </c>
      <c r="R81" s="5"/>
      <c r="S81" s="3">
        <v>90</v>
      </c>
      <c r="T81" s="6" t="s">
        <v>81</v>
      </c>
    </row>
    <row r="82" spans="1:20">
      <c r="A82" s="3">
        <v>89</v>
      </c>
      <c r="B82" s="6" t="s">
        <v>82</v>
      </c>
      <c r="C82" s="6"/>
      <c r="D82" s="3">
        <v>89</v>
      </c>
      <c r="E82" s="6" t="s">
        <v>82</v>
      </c>
      <c r="F82" s="5"/>
      <c r="G82" s="3">
        <v>89</v>
      </c>
      <c r="H82" s="6" t="s">
        <v>82</v>
      </c>
      <c r="I82" s="5"/>
      <c r="J82" s="3">
        <v>89</v>
      </c>
      <c r="K82" s="6" t="s">
        <v>82</v>
      </c>
      <c r="L82" s="5"/>
      <c r="M82" s="3">
        <v>89</v>
      </c>
      <c r="N82" s="6" t="s">
        <v>82</v>
      </c>
      <c r="O82" s="5"/>
      <c r="P82" s="3">
        <v>89</v>
      </c>
      <c r="Q82" s="6" t="s">
        <v>82</v>
      </c>
      <c r="R82" s="5"/>
      <c r="S82" s="3">
        <v>89</v>
      </c>
      <c r="T82" s="6" t="s">
        <v>82</v>
      </c>
    </row>
    <row r="83" spans="1:20">
      <c r="A83" s="3">
        <v>88</v>
      </c>
      <c r="B83" s="6" t="s">
        <v>83</v>
      </c>
      <c r="C83" s="6"/>
      <c r="D83" s="3">
        <v>88</v>
      </c>
      <c r="E83" s="6" t="s">
        <v>83</v>
      </c>
      <c r="F83" s="5"/>
      <c r="G83" s="3">
        <v>88</v>
      </c>
      <c r="H83" s="6" t="s">
        <v>83</v>
      </c>
      <c r="I83" s="5"/>
      <c r="J83" s="3">
        <v>88</v>
      </c>
      <c r="K83" s="6" t="s">
        <v>83</v>
      </c>
      <c r="L83" s="5"/>
      <c r="M83" s="3">
        <v>88</v>
      </c>
      <c r="N83" s="6" t="s">
        <v>83</v>
      </c>
      <c r="O83" s="5"/>
      <c r="P83" s="3">
        <v>88</v>
      </c>
      <c r="Q83" s="6" t="s">
        <v>83</v>
      </c>
      <c r="R83" s="5"/>
      <c r="S83" s="3">
        <v>88</v>
      </c>
      <c r="T83" s="6" t="s">
        <v>83</v>
      </c>
    </row>
    <row r="84" spans="1:20">
      <c r="A84" s="3">
        <v>87</v>
      </c>
      <c r="B84" s="6" t="s">
        <v>84</v>
      </c>
      <c r="C84" s="6"/>
      <c r="D84" s="3">
        <v>87</v>
      </c>
      <c r="E84" s="6" t="s">
        <v>84</v>
      </c>
      <c r="F84" s="5"/>
      <c r="G84" s="3">
        <v>87</v>
      </c>
      <c r="H84" s="6" t="s">
        <v>84</v>
      </c>
      <c r="I84" s="5"/>
      <c r="J84" s="3">
        <v>87</v>
      </c>
      <c r="K84" s="6" t="s">
        <v>84</v>
      </c>
      <c r="L84" s="5"/>
      <c r="M84" s="3">
        <v>87</v>
      </c>
      <c r="N84" s="6" t="s">
        <v>84</v>
      </c>
      <c r="O84" s="5"/>
      <c r="P84" s="3">
        <v>87</v>
      </c>
      <c r="Q84" s="6" t="s">
        <v>84</v>
      </c>
      <c r="R84" s="5"/>
      <c r="S84" s="3">
        <v>87</v>
      </c>
      <c r="T84" s="6" t="s">
        <v>84</v>
      </c>
    </row>
    <row r="85" spans="1:20">
      <c r="A85" s="3">
        <v>86</v>
      </c>
      <c r="B85" s="6" t="s">
        <v>85</v>
      </c>
      <c r="C85" s="6"/>
      <c r="D85" s="3">
        <v>86</v>
      </c>
      <c r="E85" s="6" t="s">
        <v>85</v>
      </c>
      <c r="F85" s="5"/>
      <c r="G85" s="3">
        <v>86</v>
      </c>
      <c r="H85" s="6" t="s">
        <v>85</v>
      </c>
      <c r="I85" s="5"/>
      <c r="J85" s="3">
        <v>86</v>
      </c>
      <c r="K85" s="6" t="s">
        <v>85</v>
      </c>
      <c r="L85" s="5"/>
      <c r="M85" s="3">
        <v>86</v>
      </c>
      <c r="N85" s="6" t="s">
        <v>85</v>
      </c>
      <c r="O85" s="5"/>
      <c r="P85" s="3">
        <v>86</v>
      </c>
      <c r="Q85" s="6" t="s">
        <v>85</v>
      </c>
      <c r="R85" s="5"/>
      <c r="S85" s="3">
        <v>86</v>
      </c>
      <c r="T85" s="6" t="s">
        <v>85</v>
      </c>
    </row>
    <row r="86" spans="1:20">
      <c r="A86" s="3">
        <v>85</v>
      </c>
      <c r="B86" s="6" t="s">
        <v>86</v>
      </c>
      <c r="C86" s="6"/>
      <c r="D86" s="3">
        <v>85</v>
      </c>
      <c r="E86" s="6" t="s">
        <v>86</v>
      </c>
      <c r="F86" s="5"/>
      <c r="G86" s="3">
        <v>85</v>
      </c>
      <c r="H86" s="6" t="s">
        <v>86</v>
      </c>
      <c r="I86" s="5"/>
      <c r="J86" s="3">
        <v>85</v>
      </c>
      <c r="K86" s="6" t="s">
        <v>86</v>
      </c>
      <c r="L86" s="5"/>
      <c r="M86" s="3">
        <v>85</v>
      </c>
      <c r="N86" s="6" t="s">
        <v>86</v>
      </c>
      <c r="O86" s="5"/>
      <c r="P86" s="3">
        <v>85</v>
      </c>
      <c r="Q86" s="6" t="s">
        <v>86</v>
      </c>
      <c r="R86" s="5"/>
      <c r="S86" s="3">
        <v>85</v>
      </c>
      <c r="T86" s="6" t="s">
        <v>86</v>
      </c>
    </row>
    <row r="87" spans="1:20">
      <c r="A87" s="3">
        <v>84</v>
      </c>
      <c r="B87" s="6" t="s">
        <v>87</v>
      </c>
      <c r="C87" s="6"/>
      <c r="D87" s="3">
        <v>84</v>
      </c>
      <c r="E87" s="6" t="s">
        <v>87</v>
      </c>
      <c r="F87" s="5"/>
      <c r="G87" s="3">
        <v>84</v>
      </c>
      <c r="H87" s="6" t="s">
        <v>87</v>
      </c>
      <c r="I87" s="5"/>
      <c r="J87" s="3">
        <v>84</v>
      </c>
      <c r="K87" s="6" t="s">
        <v>87</v>
      </c>
      <c r="L87" s="5"/>
      <c r="M87" s="3">
        <v>84</v>
      </c>
      <c r="N87" s="6" t="s">
        <v>87</v>
      </c>
      <c r="O87" s="5"/>
      <c r="P87" s="3">
        <v>84</v>
      </c>
      <c r="Q87" s="6" t="s">
        <v>87</v>
      </c>
      <c r="R87" s="5"/>
      <c r="S87" s="3">
        <v>84</v>
      </c>
      <c r="T87" s="6" t="s">
        <v>87</v>
      </c>
    </row>
    <row r="88" spans="1:20">
      <c r="A88" s="3">
        <v>83</v>
      </c>
      <c r="B88" s="6" t="s">
        <v>88</v>
      </c>
      <c r="C88" s="6"/>
      <c r="D88" s="3">
        <v>83</v>
      </c>
      <c r="E88" s="6" t="s">
        <v>88</v>
      </c>
      <c r="F88" s="5"/>
      <c r="G88" s="3">
        <v>83</v>
      </c>
      <c r="H88" s="6" t="s">
        <v>88</v>
      </c>
      <c r="I88" s="5"/>
      <c r="J88" s="3">
        <v>83</v>
      </c>
      <c r="K88" s="6" t="s">
        <v>88</v>
      </c>
      <c r="L88" s="5"/>
      <c r="M88" s="3">
        <v>83</v>
      </c>
      <c r="N88" s="6" t="s">
        <v>88</v>
      </c>
      <c r="O88" s="5"/>
      <c r="P88" s="3">
        <v>83</v>
      </c>
      <c r="Q88" s="6" t="s">
        <v>88</v>
      </c>
      <c r="R88" s="5"/>
      <c r="S88" s="3">
        <v>83</v>
      </c>
      <c r="T88" s="6" t="s">
        <v>88</v>
      </c>
    </row>
    <row r="89" spans="1:20">
      <c r="A89" s="3">
        <v>82</v>
      </c>
      <c r="B89" s="6" t="s">
        <v>89</v>
      </c>
      <c r="C89" s="6"/>
      <c r="D89" s="3">
        <v>82</v>
      </c>
      <c r="E89" s="6" t="s">
        <v>89</v>
      </c>
      <c r="F89" s="5"/>
      <c r="G89" s="3">
        <v>82</v>
      </c>
      <c r="H89" s="6" t="s">
        <v>89</v>
      </c>
      <c r="I89" s="5"/>
      <c r="J89" s="3">
        <v>82</v>
      </c>
      <c r="K89" s="6" t="s">
        <v>89</v>
      </c>
      <c r="L89" s="5"/>
      <c r="M89" s="3">
        <v>82</v>
      </c>
      <c r="N89" s="6" t="s">
        <v>89</v>
      </c>
      <c r="O89" s="5"/>
      <c r="P89" s="3">
        <v>82</v>
      </c>
      <c r="Q89" s="6" t="s">
        <v>89</v>
      </c>
      <c r="R89" s="5"/>
      <c r="S89" s="3">
        <v>82</v>
      </c>
      <c r="T89" s="6" t="s">
        <v>89</v>
      </c>
    </row>
    <row r="90" spans="1:20">
      <c r="A90" s="3">
        <v>81</v>
      </c>
      <c r="B90" s="6" t="s">
        <v>90</v>
      </c>
      <c r="C90" s="6"/>
      <c r="D90" s="3">
        <v>81</v>
      </c>
      <c r="E90" s="6" t="s">
        <v>90</v>
      </c>
      <c r="F90" s="5"/>
      <c r="G90" s="3">
        <v>81</v>
      </c>
      <c r="H90" s="6" t="s">
        <v>90</v>
      </c>
      <c r="I90" s="5"/>
      <c r="J90" s="3">
        <v>81</v>
      </c>
      <c r="K90" s="6" t="s">
        <v>90</v>
      </c>
      <c r="L90" s="5"/>
      <c r="M90" s="3">
        <v>81</v>
      </c>
      <c r="N90" s="6" t="s">
        <v>90</v>
      </c>
      <c r="O90" s="5"/>
      <c r="P90" s="3">
        <v>81</v>
      </c>
      <c r="Q90" s="6" t="s">
        <v>90</v>
      </c>
      <c r="R90" s="5"/>
      <c r="S90" s="3">
        <v>81</v>
      </c>
      <c r="T90" s="6" t="s">
        <v>90</v>
      </c>
    </row>
    <row r="91" spans="1:20">
      <c r="A91" s="3">
        <v>80</v>
      </c>
      <c r="B91" s="6" t="s">
        <v>91</v>
      </c>
      <c r="C91" s="6"/>
      <c r="D91" s="3">
        <v>80</v>
      </c>
      <c r="E91" s="6" t="s">
        <v>91</v>
      </c>
      <c r="F91" s="5"/>
      <c r="G91" s="3">
        <v>80</v>
      </c>
      <c r="H91" s="6" t="s">
        <v>91</v>
      </c>
      <c r="I91" s="5"/>
      <c r="J91" s="3">
        <v>80</v>
      </c>
      <c r="K91" s="6" t="s">
        <v>91</v>
      </c>
      <c r="L91" s="5"/>
      <c r="M91" s="3">
        <v>80</v>
      </c>
      <c r="N91" s="6" t="s">
        <v>91</v>
      </c>
      <c r="O91" s="5"/>
      <c r="P91" s="3">
        <v>80</v>
      </c>
      <c r="Q91" s="6" t="s">
        <v>91</v>
      </c>
      <c r="R91" s="5"/>
      <c r="S91" s="3">
        <v>80</v>
      </c>
      <c r="T91" s="6" t="s">
        <v>91</v>
      </c>
    </row>
    <row r="92" spans="1:20">
      <c r="A92" s="3">
        <v>79</v>
      </c>
      <c r="B92" s="6" t="s">
        <v>92</v>
      </c>
      <c r="C92" s="6"/>
      <c r="D92" s="3">
        <v>79</v>
      </c>
      <c r="E92" s="6" t="s">
        <v>92</v>
      </c>
      <c r="F92" s="5"/>
      <c r="G92" s="3">
        <v>79</v>
      </c>
      <c r="H92" s="6" t="s">
        <v>92</v>
      </c>
      <c r="I92" s="5"/>
      <c r="J92" s="3">
        <v>79</v>
      </c>
      <c r="K92" s="6" t="s">
        <v>92</v>
      </c>
      <c r="L92" s="5"/>
      <c r="M92" s="3">
        <v>79</v>
      </c>
      <c r="N92" s="6" t="s">
        <v>92</v>
      </c>
      <c r="O92" s="5"/>
      <c r="P92" s="3">
        <v>79</v>
      </c>
      <c r="Q92" s="6" t="s">
        <v>92</v>
      </c>
      <c r="R92" s="5"/>
      <c r="S92" s="3">
        <v>79</v>
      </c>
      <c r="T92" s="6" t="s">
        <v>92</v>
      </c>
    </row>
    <row r="93" spans="1:20">
      <c r="A93" s="3">
        <v>78</v>
      </c>
      <c r="B93" s="6" t="s">
        <v>93</v>
      </c>
      <c r="C93" s="6"/>
      <c r="D93" s="3">
        <v>78</v>
      </c>
      <c r="E93" s="6" t="s">
        <v>93</v>
      </c>
      <c r="F93" s="5"/>
      <c r="G93" s="3">
        <v>78</v>
      </c>
      <c r="H93" s="6" t="s">
        <v>93</v>
      </c>
      <c r="I93" s="5"/>
      <c r="J93" s="3">
        <v>78</v>
      </c>
      <c r="K93" s="6" t="s">
        <v>93</v>
      </c>
      <c r="L93" s="5"/>
      <c r="M93" s="3">
        <v>78</v>
      </c>
      <c r="N93" s="6" t="s">
        <v>93</v>
      </c>
      <c r="O93" s="5"/>
      <c r="P93" s="3">
        <v>78</v>
      </c>
      <c r="Q93" s="6" t="s">
        <v>93</v>
      </c>
      <c r="R93" s="5"/>
      <c r="S93" s="3">
        <v>78</v>
      </c>
      <c r="T93" s="6" t="s">
        <v>93</v>
      </c>
    </row>
    <row r="94" spans="1:20">
      <c r="A94" s="3">
        <v>77</v>
      </c>
      <c r="B94" s="6" t="s">
        <v>94</v>
      </c>
      <c r="C94" s="6"/>
      <c r="D94" s="3">
        <v>77</v>
      </c>
      <c r="E94" s="6" t="s">
        <v>94</v>
      </c>
      <c r="F94" s="5"/>
      <c r="G94" s="3">
        <v>77</v>
      </c>
      <c r="H94" s="6" t="s">
        <v>94</v>
      </c>
      <c r="I94" s="5"/>
      <c r="J94" s="3">
        <v>77</v>
      </c>
      <c r="K94" s="6" t="s">
        <v>94</v>
      </c>
      <c r="L94" s="5"/>
      <c r="M94" s="3">
        <v>77</v>
      </c>
      <c r="N94" s="6" t="s">
        <v>94</v>
      </c>
      <c r="O94" s="5"/>
      <c r="P94" s="3">
        <v>77</v>
      </c>
      <c r="Q94" s="6" t="s">
        <v>94</v>
      </c>
      <c r="R94" s="5"/>
      <c r="S94" s="3">
        <v>77</v>
      </c>
      <c r="T94" s="6" t="s">
        <v>94</v>
      </c>
    </row>
    <row r="95" spans="1:20">
      <c r="A95" s="3">
        <v>76</v>
      </c>
      <c r="B95" s="6" t="s">
        <v>95</v>
      </c>
      <c r="C95" s="6"/>
      <c r="D95" s="3">
        <v>76</v>
      </c>
      <c r="E95" s="6" t="s">
        <v>95</v>
      </c>
      <c r="F95" s="5"/>
      <c r="G95" s="3">
        <v>76</v>
      </c>
      <c r="H95" s="6" t="s">
        <v>95</v>
      </c>
      <c r="I95" s="5"/>
      <c r="J95" s="3">
        <v>76</v>
      </c>
      <c r="K95" s="6" t="s">
        <v>95</v>
      </c>
      <c r="L95" s="5"/>
      <c r="M95" s="3">
        <v>76</v>
      </c>
      <c r="N95" s="6" t="s">
        <v>95</v>
      </c>
      <c r="O95" s="5"/>
      <c r="P95" s="3">
        <v>76</v>
      </c>
      <c r="Q95" s="6" t="s">
        <v>95</v>
      </c>
      <c r="R95" s="5"/>
      <c r="S95" s="3">
        <v>76</v>
      </c>
      <c r="T95" s="6" t="s">
        <v>95</v>
      </c>
    </row>
    <row r="96" spans="1:20">
      <c r="A96" s="3">
        <v>75</v>
      </c>
      <c r="B96" s="6" t="s">
        <v>96</v>
      </c>
      <c r="C96" s="6"/>
      <c r="D96" s="3">
        <v>75</v>
      </c>
      <c r="E96" s="6" t="s">
        <v>96</v>
      </c>
      <c r="F96" s="5"/>
      <c r="G96" s="3">
        <v>75</v>
      </c>
      <c r="H96" s="6" t="s">
        <v>96</v>
      </c>
      <c r="I96" s="5"/>
      <c r="J96" s="3">
        <v>75</v>
      </c>
      <c r="K96" s="6" t="s">
        <v>96</v>
      </c>
      <c r="L96" s="5"/>
      <c r="M96" s="3">
        <v>75</v>
      </c>
      <c r="N96" s="6" t="s">
        <v>96</v>
      </c>
      <c r="O96" s="5"/>
      <c r="P96" s="3">
        <v>75</v>
      </c>
      <c r="Q96" s="6" t="s">
        <v>96</v>
      </c>
      <c r="R96" s="5"/>
      <c r="S96" s="3">
        <v>75</v>
      </c>
      <c r="T96" s="6" t="s">
        <v>96</v>
      </c>
    </row>
    <row r="97" spans="1:20">
      <c r="A97" s="3">
        <v>74</v>
      </c>
      <c r="B97" s="6" t="s">
        <v>97</v>
      </c>
      <c r="C97" s="6"/>
      <c r="D97" s="3">
        <v>74</v>
      </c>
      <c r="E97" s="6" t="s">
        <v>97</v>
      </c>
      <c r="F97" s="5"/>
      <c r="G97" s="3">
        <v>74</v>
      </c>
      <c r="H97" s="6" t="s">
        <v>97</v>
      </c>
      <c r="I97" s="5"/>
      <c r="J97" s="3">
        <v>74</v>
      </c>
      <c r="K97" s="6" t="s">
        <v>97</v>
      </c>
      <c r="L97" s="5"/>
      <c r="M97" s="3">
        <v>74</v>
      </c>
      <c r="N97" s="6" t="s">
        <v>97</v>
      </c>
      <c r="O97" s="5"/>
      <c r="P97" s="3">
        <v>74</v>
      </c>
      <c r="Q97" s="6" t="s">
        <v>97</v>
      </c>
      <c r="R97" s="5"/>
      <c r="S97" s="3">
        <v>74</v>
      </c>
      <c r="T97" s="6" t="s">
        <v>97</v>
      </c>
    </row>
    <row r="98" spans="1:20">
      <c r="A98" s="3">
        <v>73</v>
      </c>
      <c r="B98" s="6" t="s">
        <v>98</v>
      </c>
      <c r="C98" s="6"/>
      <c r="D98" s="3">
        <v>73</v>
      </c>
      <c r="E98" s="6" t="s">
        <v>98</v>
      </c>
      <c r="F98" s="5"/>
      <c r="G98" s="3">
        <v>73</v>
      </c>
      <c r="H98" s="6" t="s">
        <v>98</v>
      </c>
      <c r="I98" s="5"/>
      <c r="J98" s="3">
        <v>73</v>
      </c>
      <c r="K98" s="6" t="s">
        <v>98</v>
      </c>
      <c r="L98" s="5"/>
      <c r="M98" s="3">
        <v>73</v>
      </c>
      <c r="N98" s="6" t="s">
        <v>98</v>
      </c>
      <c r="O98" s="5"/>
      <c r="P98" s="3">
        <v>73</v>
      </c>
      <c r="Q98" s="6" t="s">
        <v>98</v>
      </c>
      <c r="R98" s="5"/>
      <c r="S98" s="3">
        <v>73</v>
      </c>
      <c r="T98" s="6" t="s">
        <v>98</v>
      </c>
    </row>
    <row r="99" spans="1:20">
      <c r="A99" s="3">
        <v>72</v>
      </c>
      <c r="B99" s="6" t="s">
        <v>99</v>
      </c>
      <c r="C99" s="6"/>
      <c r="D99" s="3">
        <v>72</v>
      </c>
      <c r="E99" s="6" t="s">
        <v>99</v>
      </c>
      <c r="F99" s="5"/>
      <c r="G99" s="3">
        <v>72</v>
      </c>
      <c r="H99" s="6" t="s">
        <v>99</v>
      </c>
      <c r="I99" s="5"/>
      <c r="J99" s="3">
        <v>72</v>
      </c>
      <c r="K99" s="6" t="s">
        <v>99</v>
      </c>
      <c r="L99" s="5"/>
      <c r="M99" s="3">
        <v>72</v>
      </c>
      <c r="N99" s="6" t="s">
        <v>99</v>
      </c>
      <c r="O99" s="5"/>
      <c r="P99" s="3">
        <v>72</v>
      </c>
      <c r="Q99" s="6" t="s">
        <v>99</v>
      </c>
      <c r="R99" s="5"/>
      <c r="S99" s="3">
        <v>72</v>
      </c>
      <c r="T99" s="6" t="s">
        <v>99</v>
      </c>
    </row>
    <row r="100" spans="1:20">
      <c r="A100" s="3">
        <v>71</v>
      </c>
      <c r="B100" s="6" t="s">
        <v>100</v>
      </c>
      <c r="C100" s="6"/>
      <c r="D100" s="3">
        <v>71</v>
      </c>
      <c r="E100" s="6" t="s">
        <v>100</v>
      </c>
      <c r="F100" s="5"/>
      <c r="G100" s="3">
        <v>71</v>
      </c>
      <c r="H100" s="6" t="s">
        <v>100</v>
      </c>
      <c r="I100" s="5"/>
      <c r="J100" s="3">
        <v>71</v>
      </c>
      <c r="K100" s="6" t="s">
        <v>100</v>
      </c>
      <c r="L100" s="5"/>
      <c r="M100" s="3">
        <v>71</v>
      </c>
      <c r="N100" s="6" t="s">
        <v>100</v>
      </c>
      <c r="O100" s="5"/>
      <c r="P100" s="3">
        <v>71</v>
      </c>
      <c r="Q100" s="6" t="s">
        <v>100</v>
      </c>
      <c r="R100" s="5"/>
      <c r="S100" s="3">
        <v>71</v>
      </c>
      <c r="T100" s="6" t="s">
        <v>100</v>
      </c>
    </row>
    <row r="101" spans="1:20">
      <c r="A101" s="3">
        <v>70</v>
      </c>
      <c r="B101" s="6" t="s">
        <v>101</v>
      </c>
      <c r="C101" s="6"/>
      <c r="D101" s="3">
        <v>70</v>
      </c>
      <c r="E101" s="6" t="s">
        <v>101</v>
      </c>
      <c r="F101" s="5"/>
      <c r="G101" s="3">
        <v>70</v>
      </c>
      <c r="H101" s="6" t="s">
        <v>101</v>
      </c>
      <c r="I101" s="5"/>
      <c r="J101" s="3">
        <v>70</v>
      </c>
      <c r="K101" s="6" t="s">
        <v>101</v>
      </c>
      <c r="L101" s="5"/>
      <c r="M101" s="3">
        <v>70</v>
      </c>
      <c r="N101" s="6" t="s">
        <v>101</v>
      </c>
      <c r="O101" s="5"/>
      <c r="P101" s="3">
        <v>70</v>
      </c>
      <c r="Q101" s="6" t="s">
        <v>101</v>
      </c>
      <c r="R101" s="5"/>
      <c r="S101" s="3">
        <v>70</v>
      </c>
      <c r="T101" s="6" t="s">
        <v>101</v>
      </c>
    </row>
    <row r="102" spans="1:20">
      <c r="A102" s="3">
        <v>69</v>
      </c>
      <c r="B102" s="6" t="s">
        <v>102</v>
      </c>
      <c r="C102" s="6"/>
      <c r="D102" s="3">
        <v>69</v>
      </c>
      <c r="E102" s="6" t="s">
        <v>102</v>
      </c>
      <c r="F102" s="5"/>
      <c r="G102" s="3">
        <v>69</v>
      </c>
      <c r="H102" s="6" t="s">
        <v>102</v>
      </c>
      <c r="I102" s="5"/>
      <c r="J102" s="3">
        <v>69</v>
      </c>
      <c r="K102" s="6" t="s">
        <v>102</v>
      </c>
      <c r="L102" s="5"/>
      <c r="M102" s="3">
        <v>69</v>
      </c>
      <c r="N102" s="6" t="s">
        <v>102</v>
      </c>
      <c r="O102" s="5"/>
      <c r="P102" s="3">
        <v>69</v>
      </c>
      <c r="Q102" s="6" t="s">
        <v>102</v>
      </c>
      <c r="R102" s="5"/>
      <c r="S102" s="3">
        <v>69</v>
      </c>
      <c r="T102" s="6" t="s">
        <v>102</v>
      </c>
    </row>
    <row r="103" spans="1:20">
      <c r="A103" s="3">
        <v>68</v>
      </c>
      <c r="B103" s="6" t="s">
        <v>103</v>
      </c>
      <c r="C103" s="6"/>
      <c r="D103" s="3">
        <v>68</v>
      </c>
      <c r="E103" s="6" t="s">
        <v>103</v>
      </c>
      <c r="F103" s="5"/>
      <c r="G103" s="3">
        <v>68</v>
      </c>
      <c r="H103" s="6" t="s">
        <v>103</v>
      </c>
      <c r="I103" s="5"/>
      <c r="J103" s="3">
        <v>68</v>
      </c>
      <c r="K103" s="6" t="s">
        <v>103</v>
      </c>
      <c r="L103" s="5"/>
      <c r="M103" s="3">
        <v>68</v>
      </c>
      <c r="N103" s="6" t="s">
        <v>103</v>
      </c>
      <c r="O103" s="5"/>
      <c r="P103" s="3">
        <v>68</v>
      </c>
      <c r="Q103" s="6" t="s">
        <v>103</v>
      </c>
      <c r="R103" s="5"/>
      <c r="S103" s="3">
        <v>68</v>
      </c>
      <c r="T103" s="6" t="s">
        <v>103</v>
      </c>
    </row>
    <row r="104" spans="1:20">
      <c r="A104" s="3">
        <v>67</v>
      </c>
      <c r="B104" s="6" t="s">
        <v>104</v>
      </c>
      <c r="C104" s="6"/>
      <c r="D104" s="3">
        <v>67</v>
      </c>
      <c r="E104" s="6" t="s">
        <v>104</v>
      </c>
      <c r="F104" s="5"/>
      <c r="G104" s="3">
        <v>67</v>
      </c>
      <c r="H104" s="6" t="s">
        <v>104</v>
      </c>
      <c r="I104" s="5"/>
      <c r="J104" s="3">
        <v>67</v>
      </c>
      <c r="K104" s="6" t="s">
        <v>104</v>
      </c>
      <c r="L104" s="5"/>
      <c r="M104" s="3">
        <v>67</v>
      </c>
      <c r="N104" s="6" t="s">
        <v>104</v>
      </c>
      <c r="O104" s="5"/>
      <c r="P104" s="3">
        <v>67</v>
      </c>
      <c r="Q104" s="6" t="s">
        <v>104</v>
      </c>
      <c r="R104" s="5"/>
      <c r="S104" s="3">
        <v>67</v>
      </c>
      <c r="T104" s="6" t="s">
        <v>104</v>
      </c>
    </row>
    <row r="105" spans="1:20">
      <c r="A105" s="3">
        <v>66</v>
      </c>
      <c r="B105" s="6" t="s">
        <v>105</v>
      </c>
      <c r="C105" s="6"/>
      <c r="D105" s="3">
        <v>66</v>
      </c>
      <c r="E105" s="6" t="s">
        <v>105</v>
      </c>
      <c r="F105" s="5"/>
      <c r="G105" s="3">
        <v>66</v>
      </c>
      <c r="H105" s="6" t="s">
        <v>105</v>
      </c>
      <c r="I105" s="5"/>
      <c r="J105" s="3">
        <v>66</v>
      </c>
      <c r="K105" s="6" t="s">
        <v>105</v>
      </c>
      <c r="L105" s="5"/>
      <c r="M105" s="3">
        <v>66</v>
      </c>
      <c r="N105" s="6" t="s">
        <v>105</v>
      </c>
      <c r="O105" s="5"/>
      <c r="P105" s="3">
        <v>66</v>
      </c>
      <c r="Q105" s="6" t="s">
        <v>105</v>
      </c>
      <c r="R105" s="5"/>
      <c r="S105" s="3">
        <v>66</v>
      </c>
      <c r="T105" s="6" t="s">
        <v>105</v>
      </c>
    </row>
    <row r="106" spans="1:20">
      <c r="A106" s="3">
        <v>65</v>
      </c>
      <c r="B106" s="6" t="s">
        <v>106</v>
      </c>
      <c r="C106" s="6"/>
      <c r="D106" s="3">
        <v>65</v>
      </c>
      <c r="E106" s="6" t="s">
        <v>106</v>
      </c>
      <c r="F106" s="5"/>
      <c r="G106" s="3">
        <v>65</v>
      </c>
      <c r="H106" s="6" t="s">
        <v>106</v>
      </c>
      <c r="I106" s="5"/>
      <c r="J106" s="3">
        <v>65</v>
      </c>
      <c r="K106" s="6" t="s">
        <v>106</v>
      </c>
      <c r="L106" s="5"/>
      <c r="M106" s="3">
        <v>65</v>
      </c>
      <c r="N106" s="6" t="s">
        <v>106</v>
      </c>
      <c r="O106" s="5"/>
      <c r="P106" s="3">
        <v>65</v>
      </c>
      <c r="Q106" s="6" t="s">
        <v>106</v>
      </c>
      <c r="R106" s="5"/>
      <c r="S106" s="3">
        <v>65</v>
      </c>
      <c r="T106" s="6" t="s">
        <v>106</v>
      </c>
    </row>
    <row r="107" spans="1:20">
      <c r="A107" s="3">
        <v>64</v>
      </c>
      <c r="B107" s="6" t="s">
        <v>107</v>
      </c>
      <c r="C107" s="6"/>
      <c r="D107" s="3">
        <v>64</v>
      </c>
      <c r="E107" s="6" t="s">
        <v>108</v>
      </c>
      <c r="F107" s="5"/>
      <c r="G107" s="3">
        <v>64</v>
      </c>
      <c r="H107" s="6" t="s">
        <v>108</v>
      </c>
      <c r="I107" s="5"/>
      <c r="J107" s="3">
        <v>64</v>
      </c>
      <c r="K107" s="6" t="s">
        <v>108</v>
      </c>
      <c r="L107" s="5"/>
      <c r="M107" s="3">
        <v>64</v>
      </c>
      <c r="N107" s="6" t="s">
        <v>108</v>
      </c>
      <c r="O107" s="5"/>
      <c r="P107" s="3">
        <v>64</v>
      </c>
      <c r="Q107" s="6" t="s">
        <v>108</v>
      </c>
      <c r="R107" s="5"/>
      <c r="S107" s="3">
        <v>64</v>
      </c>
      <c r="T107" s="6" t="s">
        <v>108</v>
      </c>
    </row>
    <row r="108" spans="1:20">
      <c r="A108" s="3">
        <v>63</v>
      </c>
      <c r="B108" s="6" t="s">
        <v>109</v>
      </c>
      <c r="C108" s="6"/>
      <c r="D108" s="3">
        <v>63</v>
      </c>
      <c r="E108" s="6" t="s">
        <v>109</v>
      </c>
      <c r="F108" s="5"/>
      <c r="G108" s="3">
        <v>63</v>
      </c>
      <c r="H108" s="6" t="s">
        <v>109</v>
      </c>
      <c r="I108" s="5"/>
      <c r="J108" s="3">
        <v>63</v>
      </c>
      <c r="K108" s="6" t="s">
        <v>109</v>
      </c>
      <c r="L108" s="5"/>
      <c r="M108" s="3">
        <v>63</v>
      </c>
      <c r="N108" s="6" t="s">
        <v>109</v>
      </c>
      <c r="O108" s="5"/>
      <c r="P108" s="3">
        <v>63</v>
      </c>
      <c r="Q108" s="6" t="s">
        <v>109</v>
      </c>
      <c r="R108" s="5"/>
      <c r="S108" s="3">
        <v>63</v>
      </c>
      <c r="T108" s="6" t="s">
        <v>109</v>
      </c>
    </row>
    <row r="109" spans="1:20">
      <c r="A109" s="3">
        <v>62</v>
      </c>
      <c r="B109" s="6" t="s">
        <v>110</v>
      </c>
      <c r="C109" s="6"/>
      <c r="D109" s="3">
        <v>62</v>
      </c>
      <c r="E109" s="6" t="s">
        <v>111</v>
      </c>
      <c r="F109" s="5"/>
      <c r="G109" s="3">
        <v>62</v>
      </c>
      <c r="H109" s="6" t="s">
        <v>111</v>
      </c>
      <c r="I109" s="5"/>
      <c r="J109" s="3">
        <v>62</v>
      </c>
      <c r="K109" s="6" t="s">
        <v>111</v>
      </c>
      <c r="L109" s="5"/>
      <c r="M109" s="3">
        <v>62</v>
      </c>
      <c r="N109" s="6" t="s">
        <v>111</v>
      </c>
      <c r="O109" s="5"/>
      <c r="P109" s="3">
        <v>62</v>
      </c>
      <c r="Q109" s="6" t="s">
        <v>111</v>
      </c>
      <c r="R109" s="5"/>
      <c r="S109" s="3">
        <v>62</v>
      </c>
      <c r="T109" s="6" t="s">
        <v>111</v>
      </c>
    </row>
    <row r="110" spans="1:20" ht="25.5">
      <c r="A110" s="3">
        <v>61</v>
      </c>
      <c r="B110" s="6" t="s">
        <v>112</v>
      </c>
      <c r="C110" s="6"/>
      <c r="D110" s="3">
        <v>61</v>
      </c>
      <c r="E110" s="6" t="s">
        <v>113</v>
      </c>
      <c r="F110" s="5"/>
      <c r="G110" s="3">
        <v>61</v>
      </c>
      <c r="H110" s="6" t="s">
        <v>113</v>
      </c>
      <c r="I110" s="5"/>
      <c r="J110" s="3">
        <v>61</v>
      </c>
      <c r="K110" s="6" t="s">
        <v>113</v>
      </c>
      <c r="L110" s="5"/>
      <c r="M110" s="3">
        <v>61</v>
      </c>
      <c r="N110" s="6" t="s">
        <v>113</v>
      </c>
      <c r="O110" s="5"/>
      <c r="P110" s="3">
        <v>61</v>
      </c>
      <c r="Q110" s="6" t="s">
        <v>113</v>
      </c>
      <c r="R110" s="5"/>
      <c r="S110" s="3">
        <v>61</v>
      </c>
      <c r="T110" s="6" t="s">
        <v>113</v>
      </c>
    </row>
    <row r="111" spans="1:20">
      <c r="A111" s="3">
        <v>60</v>
      </c>
      <c r="B111" s="6" t="s">
        <v>114</v>
      </c>
      <c r="C111" s="6"/>
      <c r="D111" s="3">
        <v>60</v>
      </c>
      <c r="E111" s="6" t="s">
        <v>114</v>
      </c>
      <c r="F111" s="5"/>
      <c r="G111" s="3">
        <v>60</v>
      </c>
      <c r="H111" s="6" t="s">
        <v>114</v>
      </c>
      <c r="I111" s="5"/>
      <c r="J111" s="3">
        <v>60</v>
      </c>
      <c r="K111" s="6" t="s">
        <v>114</v>
      </c>
      <c r="L111" s="5"/>
      <c r="M111" s="3">
        <v>60</v>
      </c>
      <c r="N111" s="6" t="s">
        <v>114</v>
      </c>
      <c r="O111" s="5"/>
      <c r="P111" s="3">
        <v>60</v>
      </c>
      <c r="Q111" s="6" t="s">
        <v>114</v>
      </c>
      <c r="R111" s="5"/>
      <c r="S111" s="3">
        <v>60</v>
      </c>
      <c r="T111" s="6" t="s">
        <v>114</v>
      </c>
    </row>
    <row r="112" spans="1:20">
      <c r="A112" s="3">
        <v>59</v>
      </c>
      <c r="B112" s="7" t="s">
        <v>115</v>
      </c>
      <c r="C112" s="7"/>
      <c r="D112" s="3">
        <v>59</v>
      </c>
      <c r="E112" s="7" t="s">
        <v>115</v>
      </c>
      <c r="F112" s="5"/>
      <c r="G112" s="3">
        <v>59</v>
      </c>
      <c r="H112" s="7" t="s">
        <v>115</v>
      </c>
      <c r="I112" s="5"/>
      <c r="J112" s="3">
        <v>59</v>
      </c>
      <c r="K112" s="7" t="s">
        <v>115</v>
      </c>
      <c r="L112" s="5"/>
      <c r="M112" s="3">
        <v>59</v>
      </c>
      <c r="N112" s="7" t="s">
        <v>115</v>
      </c>
      <c r="O112" s="5"/>
      <c r="P112" s="3">
        <v>59</v>
      </c>
      <c r="Q112" s="7" t="s">
        <v>115</v>
      </c>
      <c r="R112" s="5"/>
      <c r="S112" s="3">
        <v>59</v>
      </c>
      <c r="T112" s="7" t="s">
        <v>115</v>
      </c>
    </row>
    <row r="113" spans="1:20">
      <c r="A113" s="3">
        <v>58</v>
      </c>
      <c r="B113" s="7" t="s">
        <v>116</v>
      </c>
      <c r="C113" s="7"/>
      <c r="D113" s="3">
        <v>58</v>
      </c>
      <c r="E113" s="7" t="s">
        <v>116</v>
      </c>
      <c r="F113" s="5"/>
      <c r="G113" s="3">
        <v>58</v>
      </c>
      <c r="H113" s="7" t="s">
        <v>116</v>
      </c>
      <c r="I113" s="5"/>
      <c r="J113" s="3">
        <v>58</v>
      </c>
      <c r="K113" s="7" t="s">
        <v>116</v>
      </c>
      <c r="L113" s="5"/>
      <c r="M113" s="3">
        <v>58</v>
      </c>
      <c r="N113" s="7" t="s">
        <v>116</v>
      </c>
      <c r="O113" s="5"/>
      <c r="P113" s="3">
        <v>58</v>
      </c>
      <c r="Q113" s="7" t="s">
        <v>116</v>
      </c>
      <c r="R113" s="5"/>
      <c r="S113" s="3">
        <v>58</v>
      </c>
      <c r="T113" s="7" t="s">
        <v>116</v>
      </c>
    </row>
    <row r="114" spans="1:20">
      <c r="A114" s="3">
        <v>57</v>
      </c>
      <c r="B114" s="8" t="s">
        <v>117</v>
      </c>
      <c r="C114" s="8"/>
      <c r="D114" s="3">
        <v>57</v>
      </c>
      <c r="E114" s="8" t="s">
        <v>117</v>
      </c>
      <c r="F114" s="5"/>
      <c r="G114" s="3">
        <v>57</v>
      </c>
      <c r="H114" s="8" t="s">
        <v>117</v>
      </c>
      <c r="I114" s="5"/>
      <c r="J114" s="3">
        <v>57</v>
      </c>
      <c r="K114" s="8" t="s">
        <v>117</v>
      </c>
      <c r="L114" s="5"/>
      <c r="M114" s="3">
        <v>57</v>
      </c>
      <c r="N114" s="8" t="s">
        <v>117</v>
      </c>
      <c r="O114" s="5"/>
      <c r="P114" s="3">
        <v>57</v>
      </c>
      <c r="Q114" s="8" t="s">
        <v>117</v>
      </c>
      <c r="R114" s="5"/>
      <c r="S114" s="3">
        <v>57</v>
      </c>
      <c r="T114" s="8" t="s">
        <v>117</v>
      </c>
    </row>
    <row r="115" spans="1:20">
      <c r="A115" s="3">
        <v>56</v>
      </c>
      <c r="B115" s="8" t="s">
        <v>118</v>
      </c>
      <c r="C115" s="8"/>
      <c r="D115" s="3">
        <v>56</v>
      </c>
      <c r="E115" s="8" t="s">
        <v>118</v>
      </c>
      <c r="F115" s="5"/>
      <c r="G115" s="3">
        <v>56</v>
      </c>
      <c r="H115" s="8" t="s">
        <v>118</v>
      </c>
      <c r="I115" s="5"/>
      <c r="J115" s="3">
        <v>56</v>
      </c>
      <c r="K115" s="8" t="s">
        <v>118</v>
      </c>
      <c r="L115" s="5"/>
      <c r="M115" s="3">
        <v>56</v>
      </c>
      <c r="N115" s="8" t="s">
        <v>118</v>
      </c>
      <c r="O115" s="5"/>
      <c r="P115" s="3">
        <v>56</v>
      </c>
      <c r="Q115" s="8" t="s">
        <v>118</v>
      </c>
      <c r="R115" s="5"/>
      <c r="S115" s="3">
        <v>56</v>
      </c>
      <c r="T115" s="8" t="s">
        <v>118</v>
      </c>
    </row>
    <row r="116" spans="1:20">
      <c r="A116" s="3">
        <v>55</v>
      </c>
      <c r="B116" s="8" t="s">
        <v>119</v>
      </c>
      <c r="C116" s="8"/>
      <c r="D116" s="3">
        <v>55</v>
      </c>
      <c r="E116" s="8" t="s">
        <v>119</v>
      </c>
      <c r="F116" s="5"/>
      <c r="G116" s="3">
        <v>55</v>
      </c>
      <c r="H116" s="8" t="s">
        <v>119</v>
      </c>
      <c r="I116" s="5"/>
      <c r="J116" s="3">
        <v>55</v>
      </c>
      <c r="K116" s="8" t="s">
        <v>119</v>
      </c>
      <c r="L116" s="5"/>
      <c r="M116" s="3">
        <v>55</v>
      </c>
      <c r="N116" s="8" t="s">
        <v>119</v>
      </c>
      <c r="O116" s="5"/>
      <c r="P116" s="3">
        <v>55</v>
      </c>
      <c r="Q116" s="8" t="s">
        <v>119</v>
      </c>
      <c r="R116" s="5"/>
      <c r="S116" s="3">
        <v>55</v>
      </c>
      <c r="T116" s="8" t="s">
        <v>119</v>
      </c>
    </row>
    <row r="117" spans="1:20">
      <c r="A117" s="3">
        <v>54</v>
      </c>
      <c r="B117" s="8" t="s">
        <v>120</v>
      </c>
      <c r="C117" s="8"/>
      <c r="D117" s="3">
        <v>54</v>
      </c>
      <c r="E117" s="8" t="s">
        <v>120</v>
      </c>
      <c r="F117" s="5"/>
      <c r="G117" s="3">
        <v>54</v>
      </c>
      <c r="H117" s="8" t="s">
        <v>120</v>
      </c>
      <c r="I117" s="5"/>
      <c r="J117" s="3">
        <v>54</v>
      </c>
      <c r="K117" s="8" t="s">
        <v>120</v>
      </c>
      <c r="L117" s="5"/>
      <c r="M117" s="3">
        <v>54</v>
      </c>
      <c r="N117" s="8" t="s">
        <v>120</v>
      </c>
      <c r="O117" s="5"/>
      <c r="P117" s="3">
        <v>54</v>
      </c>
      <c r="Q117" s="8" t="s">
        <v>120</v>
      </c>
      <c r="R117" s="5"/>
      <c r="S117" s="3">
        <v>54</v>
      </c>
      <c r="T117" s="8" t="s">
        <v>120</v>
      </c>
    </row>
    <row r="118" spans="1:20">
      <c r="A118" s="3">
        <v>53</v>
      </c>
      <c r="B118" s="8" t="s">
        <v>121</v>
      </c>
      <c r="C118" s="8"/>
      <c r="D118" s="3">
        <v>53</v>
      </c>
      <c r="E118" s="8" t="s">
        <v>121</v>
      </c>
      <c r="F118" s="5"/>
      <c r="G118" s="3">
        <v>53</v>
      </c>
      <c r="H118" s="8" t="s">
        <v>121</v>
      </c>
      <c r="I118" s="5"/>
      <c r="J118" s="3">
        <v>53</v>
      </c>
      <c r="K118" s="8" t="s">
        <v>121</v>
      </c>
      <c r="L118" s="5"/>
      <c r="M118" s="3">
        <v>53</v>
      </c>
      <c r="N118" s="8" t="s">
        <v>121</v>
      </c>
      <c r="O118" s="5"/>
      <c r="P118" s="3">
        <v>53</v>
      </c>
      <c r="Q118" s="8" t="s">
        <v>121</v>
      </c>
      <c r="R118" s="5"/>
      <c r="S118" s="3">
        <v>53</v>
      </c>
      <c r="T118" s="8" t="s">
        <v>121</v>
      </c>
    </row>
    <row r="119" spans="1:20">
      <c r="A119" s="3">
        <v>52</v>
      </c>
      <c r="B119" s="8" t="s">
        <v>122</v>
      </c>
      <c r="C119" s="8"/>
      <c r="D119" s="3">
        <v>52</v>
      </c>
      <c r="E119" s="8" t="s">
        <v>122</v>
      </c>
      <c r="F119" s="5"/>
      <c r="G119" s="3">
        <v>52</v>
      </c>
      <c r="H119" s="8" t="s">
        <v>122</v>
      </c>
      <c r="I119" s="5"/>
      <c r="J119" s="3">
        <v>52</v>
      </c>
      <c r="K119" s="8" t="s">
        <v>122</v>
      </c>
      <c r="L119" s="5"/>
      <c r="M119" s="3">
        <v>52</v>
      </c>
      <c r="N119" s="8" t="s">
        <v>122</v>
      </c>
      <c r="O119" s="5"/>
      <c r="P119" s="3">
        <v>52</v>
      </c>
      <c r="Q119" s="8" t="s">
        <v>122</v>
      </c>
      <c r="R119" s="5"/>
      <c r="S119" s="3">
        <v>52</v>
      </c>
      <c r="T119" s="8" t="s">
        <v>122</v>
      </c>
    </row>
    <row r="120" spans="1:20">
      <c r="A120" s="3">
        <v>51</v>
      </c>
      <c r="B120" s="8" t="s">
        <v>123</v>
      </c>
      <c r="C120" s="8"/>
      <c r="D120" s="3">
        <v>51</v>
      </c>
      <c r="E120" s="8" t="s">
        <v>123</v>
      </c>
      <c r="F120" s="5"/>
      <c r="G120" s="3">
        <v>51</v>
      </c>
      <c r="H120" s="8" t="s">
        <v>123</v>
      </c>
      <c r="I120" s="5"/>
      <c r="J120" s="3">
        <v>51</v>
      </c>
      <c r="K120" s="8" t="s">
        <v>123</v>
      </c>
      <c r="L120" s="5"/>
      <c r="M120" s="3">
        <v>51</v>
      </c>
      <c r="N120" s="8" t="s">
        <v>123</v>
      </c>
      <c r="O120" s="5"/>
      <c r="P120" s="3">
        <v>51</v>
      </c>
      <c r="Q120" s="8" t="s">
        <v>123</v>
      </c>
      <c r="R120" s="5"/>
      <c r="S120" s="3">
        <v>51</v>
      </c>
      <c r="T120" s="8" t="s">
        <v>123</v>
      </c>
    </row>
    <row r="121" spans="1:20">
      <c r="A121" s="3">
        <v>50</v>
      </c>
      <c r="B121" s="8" t="s">
        <v>124</v>
      </c>
      <c r="C121" s="8"/>
      <c r="D121" s="3">
        <v>50</v>
      </c>
      <c r="E121" s="8" t="s">
        <v>124</v>
      </c>
      <c r="F121" s="5"/>
      <c r="G121" s="3">
        <v>50</v>
      </c>
      <c r="H121" s="8" t="s">
        <v>124</v>
      </c>
      <c r="I121" s="5"/>
      <c r="J121" s="3">
        <v>50</v>
      </c>
      <c r="K121" s="8" t="s">
        <v>124</v>
      </c>
      <c r="L121" s="5"/>
      <c r="M121" s="3">
        <v>50</v>
      </c>
      <c r="N121" s="8" t="s">
        <v>124</v>
      </c>
      <c r="O121" s="5"/>
      <c r="P121" s="3">
        <v>50</v>
      </c>
      <c r="Q121" s="8" t="s">
        <v>124</v>
      </c>
      <c r="R121" s="5"/>
      <c r="S121" s="3">
        <v>50</v>
      </c>
      <c r="T121" s="8" t="s">
        <v>124</v>
      </c>
    </row>
    <row r="122" spans="1:20">
      <c r="A122" s="3">
        <v>49</v>
      </c>
      <c r="B122" s="8" t="s">
        <v>125</v>
      </c>
      <c r="C122" s="8"/>
      <c r="D122" s="3">
        <v>49</v>
      </c>
      <c r="E122" s="8" t="s">
        <v>126</v>
      </c>
      <c r="F122" s="5"/>
      <c r="G122" s="3">
        <v>49</v>
      </c>
      <c r="H122" s="8" t="s">
        <v>126</v>
      </c>
      <c r="I122" s="5"/>
      <c r="J122" s="3">
        <v>49</v>
      </c>
      <c r="K122" s="8" t="s">
        <v>126</v>
      </c>
      <c r="L122" s="5"/>
      <c r="M122" s="3">
        <v>49</v>
      </c>
      <c r="N122" s="8" t="s">
        <v>126</v>
      </c>
      <c r="O122" s="5"/>
      <c r="P122" s="3">
        <v>49</v>
      </c>
      <c r="Q122" s="8" t="s">
        <v>126</v>
      </c>
      <c r="R122" s="5"/>
      <c r="S122" s="3">
        <v>49</v>
      </c>
      <c r="T122" s="8" t="s">
        <v>126</v>
      </c>
    </row>
    <row r="123" spans="1:20">
      <c r="A123" s="3">
        <v>48</v>
      </c>
      <c r="B123" s="8" t="s">
        <v>127</v>
      </c>
      <c r="C123" s="8"/>
      <c r="D123" s="3">
        <v>48</v>
      </c>
      <c r="E123" s="8" t="s">
        <v>128</v>
      </c>
      <c r="F123" s="5"/>
      <c r="G123" s="3">
        <v>48</v>
      </c>
      <c r="H123" s="8" t="s">
        <v>128</v>
      </c>
      <c r="I123" s="5"/>
      <c r="J123" s="3">
        <v>48</v>
      </c>
      <c r="K123" s="8" t="s">
        <v>128</v>
      </c>
      <c r="L123" s="5"/>
      <c r="M123" s="3">
        <v>48</v>
      </c>
      <c r="N123" s="8" t="s">
        <v>128</v>
      </c>
      <c r="O123" s="5"/>
      <c r="P123" s="3">
        <v>48</v>
      </c>
      <c r="Q123" s="8" t="s">
        <v>128</v>
      </c>
      <c r="R123" s="5"/>
      <c r="S123" s="3">
        <v>48</v>
      </c>
      <c r="T123" s="8" t="s">
        <v>128</v>
      </c>
    </row>
    <row r="124" spans="1:20">
      <c r="A124" s="3">
        <v>47</v>
      </c>
      <c r="B124" s="8" t="s">
        <v>129</v>
      </c>
      <c r="C124" s="8"/>
      <c r="D124" s="3">
        <v>47</v>
      </c>
      <c r="E124" s="8" t="s">
        <v>129</v>
      </c>
      <c r="F124" s="5"/>
      <c r="G124" s="3">
        <v>47</v>
      </c>
      <c r="H124" s="8" t="s">
        <v>129</v>
      </c>
      <c r="I124" s="5"/>
      <c r="J124" s="3">
        <v>47</v>
      </c>
      <c r="K124" s="8" t="s">
        <v>129</v>
      </c>
      <c r="L124" s="5"/>
      <c r="M124" s="3">
        <v>47</v>
      </c>
      <c r="N124" s="8" t="s">
        <v>129</v>
      </c>
      <c r="O124" s="5"/>
      <c r="P124" s="3">
        <v>47</v>
      </c>
      <c r="Q124" s="8" t="s">
        <v>129</v>
      </c>
      <c r="R124" s="5"/>
      <c r="S124" s="3">
        <v>47</v>
      </c>
      <c r="T124" s="8" t="s">
        <v>129</v>
      </c>
    </row>
    <row r="125" spans="1:20">
      <c r="A125" s="3">
        <v>46</v>
      </c>
      <c r="B125" s="8" t="s">
        <v>130</v>
      </c>
      <c r="C125" s="8"/>
      <c r="D125" s="3">
        <v>46</v>
      </c>
      <c r="E125" s="8" t="s">
        <v>130</v>
      </c>
      <c r="F125" s="5"/>
      <c r="G125" s="3">
        <v>46</v>
      </c>
      <c r="H125" s="8" t="s">
        <v>130</v>
      </c>
      <c r="I125" s="5"/>
      <c r="J125" s="3">
        <v>46</v>
      </c>
      <c r="K125" s="8" t="s">
        <v>130</v>
      </c>
      <c r="L125" s="5"/>
      <c r="M125" s="3">
        <v>46</v>
      </c>
      <c r="N125" s="8" t="s">
        <v>130</v>
      </c>
      <c r="O125" s="5"/>
      <c r="P125" s="3">
        <v>46</v>
      </c>
      <c r="Q125" s="8" t="s">
        <v>130</v>
      </c>
      <c r="R125" s="5"/>
      <c r="S125" s="3">
        <v>46</v>
      </c>
      <c r="T125" s="8" t="s">
        <v>130</v>
      </c>
    </row>
    <row r="126" spans="1:20">
      <c r="A126" s="3">
        <v>45</v>
      </c>
      <c r="B126" s="8" t="s">
        <v>131</v>
      </c>
      <c r="C126" s="8"/>
      <c r="D126" s="3">
        <v>45</v>
      </c>
      <c r="E126" s="8" t="s">
        <v>131</v>
      </c>
      <c r="F126" s="5"/>
      <c r="G126" s="3">
        <v>45</v>
      </c>
      <c r="H126" s="8" t="s">
        <v>131</v>
      </c>
      <c r="I126" s="5"/>
      <c r="J126" s="3">
        <v>45</v>
      </c>
      <c r="K126" s="8" t="s">
        <v>131</v>
      </c>
      <c r="L126" s="5"/>
      <c r="M126" s="3">
        <v>45</v>
      </c>
      <c r="N126" s="8" t="s">
        <v>131</v>
      </c>
      <c r="O126" s="5"/>
      <c r="P126" s="3">
        <v>45</v>
      </c>
      <c r="Q126" s="8" t="s">
        <v>131</v>
      </c>
      <c r="R126" s="5"/>
      <c r="S126" s="3">
        <v>45</v>
      </c>
      <c r="T126" s="8" t="s">
        <v>131</v>
      </c>
    </row>
    <row r="127" spans="1:20">
      <c r="A127" s="3">
        <v>44</v>
      </c>
      <c r="B127" s="8" t="s">
        <v>132</v>
      </c>
      <c r="C127" s="8"/>
      <c r="D127" s="3">
        <v>44</v>
      </c>
      <c r="E127" s="8" t="s">
        <v>132</v>
      </c>
      <c r="F127" s="5"/>
      <c r="G127" s="3">
        <v>44</v>
      </c>
      <c r="H127" s="8" t="s">
        <v>132</v>
      </c>
      <c r="I127" s="5"/>
      <c r="J127" s="3">
        <v>44</v>
      </c>
      <c r="K127" s="8" t="s">
        <v>132</v>
      </c>
      <c r="L127" s="5"/>
      <c r="M127" s="3">
        <v>44</v>
      </c>
      <c r="N127" s="8" t="s">
        <v>132</v>
      </c>
      <c r="O127" s="5"/>
      <c r="P127" s="3">
        <v>44</v>
      </c>
      <c r="Q127" s="8" t="s">
        <v>132</v>
      </c>
      <c r="R127" s="5"/>
      <c r="S127" s="3">
        <v>44</v>
      </c>
      <c r="T127" s="8" t="s">
        <v>132</v>
      </c>
    </row>
    <row r="128" spans="1:20">
      <c r="A128" s="3">
        <v>43</v>
      </c>
      <c r="B128" s="8" t="s">
        <v>133</v>
      </c>
      <c r="C128" s="8"/>
      <c r="D128" s="3">
        <v>43</v>
      </c>
      <c r="E128" s="8" t="s">
        <v>133</v>
      </c>
      <c r="F128" s="5"/>
      <c r="G128" s="3">
        <v>43</v>
      </c>
      <c r="H128" s="8" t="s">
        <v>133</v>
      </c>
      <c r="I128" s="5"/>
      <c r="J128" s="3">
        <v>43</v>
      </c>
      <c r="K128" s="8" t="s">
        <v>133</v>
      </c>
      <c r="L128" s="5"/>
      <c r="M128" s="3">
        <v>43</v>
      </c>
      <c r="N128" s="8" t="s">
        <v>133</v>
      </c>
      <c r="O128" s="5"/>
      <c r="P128" s="3">
        <v>43</v>
      </c>
      <c r="Q128" s="8" t="s">
        <v>133</v>
      </c>
      <c r="R128" s="5"/>
      <c r="S128" s="3">
        <v>43</v>
      </c>
      <c r="T128" s="8" t="s">
        <v>133</v>
      </c>
    </row>
    <row r="129" spans="1:20">
      <c r="A129" s="3">
        <v>42</v>
      </c>
      <c r="B129" s="8" t="s">
        <v>134</v>
      </c>
      <c r="C129" s="8"/>
      <c r="D129" s="3">
        <v>42</v>
      </c>
      <c r="E129" s="8" t="s">
        <v>134</v>
      </c>
      <c r="F129" s="5"/>
      <c r="G129" s="3">
        <v>42</v>
      </c>
      <c r="H129" s="8" t="s">
        <v>134</v>
      </c>
      <c r="I129" s="5"/>
      <c r="J129" s="3">
        <v>42</v>
      </c>
      <c r="K129" s="8" t="s">
        <v>134</v>
      </c>
      <c r="L129" s="5"/>
      <c r="M129" s="3">
        <v>42</v>
      </c>
      <c r="N129" s="8" t="s">
        <v>134</v>
      </c>
      <c r="O129" s="5"/>
      <c r="P129" s="3">
        <v>42</v>
      </c>
      <c r="Q129" s="8" t="s">
        <v>134</v>
      </c>
      <c r="R129" s="5"/>
      <c r="S129" s="3">
        <v>42</v>
      </c>
      <c r="T129" s="8" t="s">
        <v>134</v>
      </c>
    </row>
    <row r="130" spans="1:20">
      <c r="A130" s="3">
        <v>41</v>
      </c>
      <c r="B130" s="8" t="s">
        <v>135</v>
      </c>
      <c r="C130" s="8"/>
      <c r="D130" s="3">
        <v>41</v>
      </c>
      <c r="E130" s="8" t="s">
        <v>135</v>
      </c>
      <c r="F130" s="5"/>
      <c r="G130" s="3">
        <v>41</v>
      </c>
      <c r="H130" s="8" t="s">
        <v>135</v>
      </c>
      <c r="I130" s="5"/>
      <c r="J130" s="3">
        <v>41</v>
      </c>
      <c r="K130" s="8" t="s">
        <v>135</v>
      </c>
      <c r="L130" s="5"/>
      <c r="M130" s="3">
        <v>41</v>
      </c>
      <c r="N130" s="8" t="s">
        <v>135</v>
      </c>
      <c r="O130" s="5"/>
      <c r="P130" s="3">
        <v>41</v>
      </c>
      <c r="Q130" s="8" t="s">
        <v>135</v>
      </c>
      <c r="R130" s="5"/>
      <c r="S130" s="3">
        <v>41</v>
      </c>
      <c r="T130" s="8" t="s">
        <v>135</v>
      </c>
    </row>
    <row r="131" spans="1:20">
      <c r="A131" s="3">
        <v>40</v>
      </c>
      <c r="B131" s="8" t="s">
        <v>136</v>
      </c>
      <c r="C131" s="8"/>
      <c r="D131" s="3">
        <v>40</v>
      </c>
      <c r="E131" s="8" t="s">
        <v>136</v>
      </c>
      <c r="F131" s="5"/>
      <c r="G131" s="3">
        <v>40</v>
      </c>
      <c r="H131" s="8" t="s">
        <v>136</v>
      </c>
      <c r="I131" s="5"/>
      <c r="J131" s="3">
        <v>40</v>
      </c>
      <c r="K131" s="8" t="s">
        <v>136</v>
      </c>
      <c r="L131" s="5"/>
      <c r="M131" s="3">
        <v>40</v>
      </c>
      <c r="N131" s="8" t="s">
        <v>136</v>
      </c>
      <c r="O131" s="5"/>
      <c r="P131" s="3">
        <v>40</v>
      </c>
      <c r="Q131" s="8" t="s">
        <v>136</v>
      </c>
      <c r="R131" s="5"/>
      <c r="S131" s="3">
        <v>40</v>
      </c>
      <c r="T131" s="8" t="s">
        <v>136</v>
      </c>
    </row>
    <row r="132" spans="1:20">
      <c r="A132" s="3">
        <v>39</v>
      </c>
      <c r="B132" s="8" t="s">
        <v>137</v>
      </c>
      <c r="C132" s="8"/>
      <c r="D132" s="3">
        <v>39</v>
      </c>
      <c r="E132" s="8" t="s">
        <v>137</v>
      </c>
      <c r="F132" s="5"/>
      <c r="G132" s="3">
        <v>39</v>
      </c>
      <c r="H132" s="8" t="s">
        <v>137</v>
      </c>
      <c r="I132" s="5"/>
      <c r="J132" s="3">
        <v>39</v>
      </c>
      <c r="K132" s="8" t="s">
        <v>137</v>
      </c>
      <c r="L132" s="5"/>
      <c r="M132" s="3">
        <v>39</v>
      </c>
      <c r="N132" s="8" t="s">
        <v>137</v>
      </c>
      <c r="O132" s="5"/>
      <c r="P132" s="3">
        <v>39</v>
      </c>
      <c r="Q132" s="8" t="s">
        <v>137</v>
      </c>
      <c r="R132" s="5"/>
      <c r="S132" s="3">
        <v>39</v>
      </c>
      <c r="T132" s="8" t="s">
        <v>137</v>
      </c>
    </row>
    <row r="133" spans="1:20">
      <c r="A133" s="3">
        <v>38</v>
      </c>
      <c r="B133" s="8" t="s">
        <v>138</v>
      </c>
      <c r="C133" s="8"/>
      <c r="D133" s="3">
        <v>38</v>
      </c>
      <c r="E133" s="8" t="s">
        <v>138</v>
      </c>
      <c r="F133" s="5"/>
      <c r="G133" s="3">
        <v>38</v>
      </c>
      <c r="H133" s="8" t="s">
        <v>138</v>
      </c>
      <c r="I133" s="5"/>
      <c r="J133" s="3">
        <v>38</v>
      </c>
      <c r="K133" s="8" t="s">
        <v>138</v>
      </c>
      <c r="L133" s="5"/>
      <c r="M133" s="3">
        <v>38</v>
      </c>
      <c r="N133" s="8" t="s">
        <v>138</v>
      </c>
      <c r="O133" s="5"/>
      <c r="P133" s="3">
        <v>38</v>
      </c>
      <c r="Q133" s="8" t="s">
        <v>138</v>
      </c>
      <c r="R133" s="5"/>
      <c r="S133" s="3">
        <v>38</v>
      </c>
      <c r="T133" s="8" t="s">
        <v>138</v>
      </c>
    </row>
    <row r="134" spans="1:20">
      <c r="A134" s="3">
        <v>37</v>
      </c>
      <c r="B134" s="8" t="s">
        <v>139</v>
      </c>
      <c r="C134" s="8"/>
      <c r="D134" s="3">
        <v>37</v>
      </c>
      <c r="E134" s="8" t="s">
        <v>139</v>
      </c>
      <c r="F134" s="5"/>
      <c r="G134" s="3">
        <v>37</v>
      </c>
      <c r="H134" s="8" t="s">
        <v>139</v>
      </c>
      <c r="I134" s="5"/>
      <c r="J134" s="3">
        <v>37</v>
      </c>
      <c r="K134" s="8" t="s">
        <v>139</v>
      </c>
      <c r="L134" s="5"/>
      <c r="M134" s="3">
        <v>37</v>
      </c>
      <c r="N134" s="8" t="s">
        <v>139</v>
      </c>
      <c r="O134" s="5"/>
      <c r="P134" s="3">
        <v>37</v>
      </c>
      <c r="Q134" s="8" t="s">
        <v>139</v>
      </c>
      <c r="R134" s="5"/>
      <c r="S134" s="3">
        <v>37</v>
      </c>
      <c r="T134" s="8" t="s">
        <v>139</v>
      </c>
    </row>
    <row r="135" spans="1:20">
      <c r="A135" s="3">
        <v>36</v>
      </c>
      <c r="B135" s="8" t="s">
        <v>140</v>
      </c>
      <c r="C135" s="8"/>
      <c r="D135" s="3">
        <v>36</v>
      </c>
      <c r="E135" s="8" t="s">
        <v>140</v>
      </c>
      <c r="F135" s="5"/>
      <c r="G135" s="3">
        <v>36</v>
      </c>
      <c r="H135" s="8" t="s">
        <v>140</v>
      </c>
      <c r="I135" s="5"/>
      <c r="J135" s="3">
        <v>36</v>
      </c>
      <c r="K135" s="8" t="s">
        <v>140</v>
      </c>
      <c r="L135" s="5"/>
      <c r="M135" s="3">
        <v>36</v>
      </c>
      <c r="N135" s="8" t="s">
        <v>140</v>
      </c>
      <c r="O135" s="5"/>
      <c r="P135" s="3">
        <v>36</v>
      </c>
      <c r="Q135" s="8" t="s">
        <v>140</v>
      </c>
      <c r="R135" s="5"/>
      <c r="S135" s="3">
        <v>36</v>
      </c>
      <c r="T135" s="8" t="s">
        <v>140</v>
      </c>
    </row>
    <row r="136" spans="1:20">
      <c r="A136" s="3">
        <v>35</v>
      </c>
      <c r="B136" s="8" t="s">
        <v>141</v>
      </c>
      <c r="C136" s="8"/>
      <c r="D136" s="3">
        <v>35</v>
      </c>
      <c r="E136" s="8" t="s">
        <v>141</v>
      </c>
      <c r="F136" s="5"/>
      <c r="G136" s="3">
        <v>35</v>
      </c>
      <c r="H136" s="8" t="s">
        <v>141</v>
      </c>
      <c r="I136" s="5"/>
      <c r="J136" s="3">
        <v>35</v>
      </c>
      <c r="K136" s="8" t="s">
        <v>141</v>
      </c>
      <c r="L136" s="5"/>
      <c r="M136" s="3">
        <v>35</v>
      </c>
      <c r="N136" s="8" t="s">
        <v>141</v>
      </c>
      <c r="O136" s="5"/>
      <c r="P136" s="3">
        <v>35</v>
      </c>
      <c r="Q136" s="8" t="s">
        <v>141</v>
      </c>
      <c r="R136" s="5"/>
      <c r="S136" s="3">
        <v>35</v>
      </c>
      <c r="T136" s="8" t="s">
        <v>141</v>
      </c>
    </row>
    <row r="137" spans="1:20">
      <c r="A137" s="3">
        <v>34</v>
      </c>
      <c r="B137" s="8" t="s">
        <v>142</v>
      </c>
      <c r="C137" s="8"/>
      <c r="D137" s="3">
        <v>34</v>
      </c>
      <c r="E137" s="8" t="s">
        <v>142</v>
      </c>
      <c r="F137" s="5"/>
      <c r="G137" s="3">
        <v>34</v>
      </c>
      <c r="H137" s="8" t="s">
        <v>142</v>
      </c>
      <c r="I137" s="5"/>
      <c r="J137" s="3">
        <v>34</v>
      </c>
      <c r="K137" s="8" t="s">
        <v>142</v>
      </c>
      <c r="L137" s="5"/>
      <c r="M137" s="3">
        <v>34</v>
      </c>
      <c r="N137" s="8" t="s">
        <v>142</v>
      </c>
      <c r="O137" s="5"/>
      <c r="P137" s="3">
        <v>34</v>
      </c>
      <c r="Q137" s="8" t="s">
        <v>142</v>
      </c>
      <c r="R137" s="5"/>
      <c r="S137" s="3">
        <v>34</v>
      </c>
      <c r="T137" s="8" t="s">
        <v>142</v>
      </c>
    </row>
    <row r="138" spans="1:20">
      <c r="A138" s="3">
        <v>33</v>
      </c>
      <c r="B138" s="8" t="s">
        <v>143</v>
      </c>
      <c r="C138" s="8"/>
      <c r="D138" s="3">
        <v>33</v>
      </c>
      <c r="E138" s="8" t="s">
        <v>143</v>
      </c>
      <c r="F138" s="5"/>
      <c r="G138" s="3">
        <v>33</v>
      </c>
      <c r="H138" s="8" t="s">
        <v>143</v>
      </c>
      <c r="I138" s="5"/>
      <c r="J138" s="3">
        <v>33</v>
      </c>
      <c r="K138" s="8" t="s">
        <v>143</v>
      </c>
      <c r="L138" s="5"/>
      <c r="M138" s="3">
        <v>33</v>
      </c>
      <c r="N138" s="8" t="s">
        <v>143</v>
      </c>
      <c r="O138" s="5"/>
      <c r="P138" s="3">
        <v>33</v>
      </c>
      <c r="Q138" s="8" t="s">
        <v>143</v>
      </c>
      <c r="R138" s="5"/>
      <c r="S138" s="3">
        <v>33</v>
      </c>
      <c r="T138" s="8" t="s">
        <v>143</v>
      </c>
    </row>
    <row r="139" spans="1:20">
      <c r="A139" s="3">
        <v>32</v>
      </c>
      <c r="B139" s="8" t="s">
        <v>144</v>
      </c>
      <c r="C139" s="8"/>
      <c r="D139" s="3">
        <v>32</v>
      </c>
      <c r="E139" s="8" t="s">
        <v>144</v>
      </c>
      <c r="F139" s="5"/>
      <c r="G139" s="3">
        <v>32</v>
      </c>
      <c r="H139" s="8" t="s">
        <v>144</v>
      </c>
      <c r="I139" s="5"/>
      <c r="J139" s="3">
        <v>32</v>
      </c>
      <c r="K139" s="8" t="s">
        <v>144</v>
      </c>
      <c r="L139" s="5"/>
      <c r="M139" s="3">
        <v>32</v>
      </c>
      <c r="N139" s="8" t="s">
        <v>144</v>
      </c>
      <c r="O139" s="5"/>
      <c r="P139" s="3">
        <v>32</v>
      </c>
      <c r="Q139" s="8" t="s">
        <v>144</v>
      </c>
      <c r="R139" s="5"/>
      <c r="S139" s="3">
        <v>32</v>
      </c>
      <c r="T139" s="8" t="s">
        <v>144</v>
      </c>
    </row>
    <row r="140" spans="1:20">
      <c r="A140" s="3">
        <v>31</v>
      </c>
      <c r="B140" s="8" t="s">
        <v>145</v>
      </c>
      <c r="C140" s="8"/>
      <c r="D140" s="3">
        <v>31</v>
      </c>
      <c r="E140" s="8" t="s">
        <v>145</v>
      </c>
      <c r="F140" s="5"/>
      <c r="G140" s="3">
        <v>31</v>
      </c>
      <c r="H140" s="8" t="s">
        <v>145</v>
      </c>
      <c r="I140" s="5"/>
      <c r="J140" s="3">
        <v>31</v>
      </c>
      <c r="K140" s="8" t="s">
        <v>145</v>
      </c>
      <c r="L140" s="5"/>
      <c r="M140" s="3">
        <v>31</v>
      </c>
      <c r="N140" s="8" t="s">
        <v>145</v>
      </c>
      <c r="O140" s="5"/>
      <c r="P140" s="3">
        <v>31</v>
      </c>
      <c r="Q140" s="8" t="s">
        <v>145</v>
      </c>
      <c r="R140" s="5"/>
      <c r="S140" s="3">
        <v>31</v>
      </c>
      <c r="T140" s="8" t="s">
        <v>145</v>
      </c>
    </row>
    <row r="141" spans="1:20">
      <c r="A141" s="3">
        <v>30</v>
      </c>
      <c r="B141" s="8" t="s">
        <v>146</v>
      </c>
      <c r="C141" s="8"/>
      <c r="D141" s="3">
        <v>30</v>
      </c>
      <c r="E141" s="8" t="s">
        <v>146</v>
      </c>
      <c r="F141" s="5"/>
      <c r="G141" s="3">
        <v>30</v>
      </c>
      <c r="H141" s="8" t="s">
        <v>146</v>
      </c>
      <c r="I141" s="5"/>
      <c r="J141" s="3">
        <v>30</v>
      </c>
      <c r="K141" s="8" t="s">
        <v>146</v>
      </c>
      <c r="L141" s="5"/>
      <c r="M141" s="3">
        <v>30</v>
      </c>
      <c r="N141" s="8" t="s">
        <v>146</v>
      </c>
      <c r="O141" s="5"/>
      <c r="P141" s="3">
        <v>30</v>
      </c>
      <c r="Q141" s="8" t="s">
        <v>146</v>
      </c>
      <c r="R141" s="5"/>
      <c r="S141" s="3">
        <v>30</v>
      </c>
      <c r="T141" s="8" t="s">
        <v>146</v>
      </c>
    </row>
    <row r="142" spans="1:20">
      <c r="A142" s="3">
        <v>29</v>
      </c>
      <c r="B142" s="8" t="s">
        <v>147</v>
      </c>
      <c r="C142" s="8"/>
      <c r="D142" s="3">
        <v>29</v>
      </c>
      <c r="E142" s="8" t="s">
        <v>147</v>
      </c>
      <c r="F142" s="5"/>
      <c r="G142" s="3">
        <v>29</v>
      </c>
      <c r="H142" s="8" t="s">
        <v>147</v>
      </c>
      <c r="I142" s="5"/>
      <c r="J142" s="3">
        <v>29</v>
      </c>
      <c r="K142" s="8" t="s">
        <v>147</v>
      </c>
      <c r="L142" s="5"/>
      <c r="M142" s="3">
        <v>29</v>
      </c>
      <c r="N142" s="8" t="s">
        <v>147</v>
      </c>
      <c r="O142" s="5"/>
      <c r="P142" s="3">
        <v>29</v>
      </c>
      <c r="Q142" s="8" t="s">
        <v>147</v>
      </c>
      <c r="R142" s="5"/>
      <c r="S142" s="3">
        <v>29</v>
      </c>
      <c r="T142" s="8" t="s">
        <v>147</v>
      </c>
    </row>
    <row r="143" spans="1:20">
      <c r="A143" s="3">
        <v>28</v>
      </c>
      <c r="B143" s="8" t="s">
        <v>148</v>
      </c>
      <c r="C143" s="8"/>
      <c r="D143" s="3">
        <v>28</v>
      </c>
      <c r="E143" s="8" t="s">
        <v>148</v>
      </c>
      <c r="F143" s="5"/>
      <c r="G143" s="3">
        <v>28</v>
      </c>
      <c r="H143" s="8" t="s">
        <v>148</v>
      </c>
      <c r="I143" s="5"/>
      <c r="J143" s="3">
        <v>28</v>
      </c>
      <c r="K143" s="8" t="s">
        <v>148</v>
      </c>
      <c r="L143" s="5"/>
      <c r="M143" s="3">
        <v>28</v>
      </c>
      <c r="N143" s="8" t="s">
        <v>148</v>
      </c>
      <c r="O143" s="5"/>
      <c r="P143" s="3">
        <v>28</v>
      </c>
      <c r="Q143" s="8" t="s">
        <v>148</v>
      </c>
      <c r="R143" s="5"/>
      <c r="S143" s="3">
        <v>28</v>
      </c>
      <c r="T143" s="8" t="s">
        <v>148</v>
      </c>
    </row>
    <row r="144" spans="1:20">
      <c r="A144" s="3">
        <v>27</v>
      </c>
      <c r="B144" s="8" t="s">
        <v>149</v>
      </c>
      <c r="C144" s="8"/>
      <c r="D144" s="3">
        <v>27</v>
      </c>
      <c r="E144" s="8" t="s">
        <v>149</v>
      </c>
      <c r="F144" s="5"/>
      <c r="G144" s="3">
        <v>27</v>
      </c>
      <c r="H144" s="8" t="s">
        <v>149</v>
      </c>
      <c r="I144" s="5"/>
      <c r="J144" s="3">
        <v>27</v>
      </c>
      <c r="K144" s="8" t="s">
        <v>149</v>
      </c>
      <c r="L144" s="5"/>
      <c r="M144" s="3">
        <v>27</v>
      </c>
      <c r="N144" s="8" t="s">
        <v>149</v>
      </c>
      <c r="O144" s="5"/>
      <c r="P144" s="3">
        <v>27</v>
      </c>
      <c r="Q144" s="8" t="s">
        <v>149</v>
      </c>
      <c r="R144" s="5"/>
      <c r="S144" s="3">
        <v>27</v>
      </c>
      <c r="T144" s="8" t="s">
        <v>149</v>
      </c>
    </row>
    <row r="145" spans="1:20">
      <c r="A145" s="3">
        <v>26</v>
      </c>
      <c r="B145" s="8" t="s">
        <v>150</v>
      </c>
      <c r="C145" s="8"/>
      <c r="D145" s="3">
        <v>26</v>
      </c>
      <c r="E145" s="8" t="s">
        <v>150</v>
      </c>
      <c r="F145" s="5"/>
      <c r="G145" s="3">
        <v>26</v>
      </c>
      <c r="H145" s="8" t="s">
        <v>150</v>
      </c>
      <c r="I145" s="5"/>
      <c r="J145" s="3">
        <v>26</v>
      </c>
      <c r="K145" s="8" t="s">
        <v>150</v>
      </c>
      <c r="L145" s="5"/>
      <c r="M145" s="3">
        <v>26</v>
      </c>
      <c r="N145" s="8" t="s">
        <v>150</v>
      </c>
      <c r="O145" s="5"/>
      <c r="P145" s="3">
        <v>26</v>
      </c>
      <c r="Q145" s="8" t="s">
        <v>150</v>
      </c>
      <c r="R145" s="5"/>
      <c r="S145" s="3">
        <v>26</v>
      </c>
      <c r="T145" s="8" t="s">
        <v>150</v>
      </c>
    </row>
    <row r="146" spans="1:20">
      <c r="A146" s="3">
        <v>25</v>
      </c>
      <c r="B146" s="8" t="s">
        <v>151</v>
      </c>
      <c r="C146" s="8"/>
      <c r="D146" s="3">
        <v>25</v>
      </c>
      <c r="E146" s="8" t="s">
        <v>151</v>
      </c>
      <c r="F146" s="5"/>
      <c r="G146" s="3">
        <v>25</v>
      </c>
      <c r="H146" s="8" t="s">
        <v>151</v>
      </c>
      <c r="I146" s="5"/>
      <c r="J146" s="3">
        <v>25</v>
      </c>
      <c r="K146" s="8" t="s">
        <v>151</v>
      </c>
      <c r="L146" s="5"/>
      <c r="M146" s="3">
        <v>25</v>
      </c>
      <c r="N146" s="8" t="s">
        <v>151</v>
      </c>
      <c r="O146" s="5"/>
      <c r="P146" s="3">
        <v>25</v>
      </c>
      <c r="Q146" s="8" t="s">
        <v>151</v>
      </c>
      <c r="R146" s="5"/>
      <c r="S146" s="3">
        <v>25</v>
      </c>
      <c r="T146" s="8" t="s">
        <v>151</v>
      </c>
    </row>
    <row r="147" spans="1:20">
      <c r="A147" s="3">
        <v>24</v>
      </c>
      <c r="B147" s="8" t="s">
        <v>152</v>
      </c>
      <c r="C147" s="8"/>
      <c r="D147" s="3">
        <v>24</v>
      </c>
      <c r="E147" s="8" t="s">
        <v>152</v>
      </c>
      <c r="F147" s="5"/>
      <c r="G147" s="3">
        <v>24</v>
      </c>
      <c r="H147" s="8" t="s">
        <v>152</v>
      </c>
      <c r="I147" s="5"/>
      <c r="J147" s="3">
        <v>24</v>
      </c>
      <c r="K147" s="8" t="s">
        <v>152</v>
      </c>
      <c r="L147" s="5"/>
      <c r="M147" s="3">
        <v>24</v>
      </c>
      <c r="N147" s="8" t="s">
        <v>152</v>
      </c>
      <c r="O147" s="5"/>
      <c r="P147" s="3">
        <v>24</v>
      </c>
      <c r="Q147" s="8" t="s">
        <v>152</v>
      </c>
      <c r="R147" s="5"/>
      <c r="S147" s="3">
        <v>24</v>
      </c>
      <c r="T147" s="8" t="s">
        <v>152</v>
      </c>
    </row>
    <row r="148" spans="1:20">
      <c r="A148" s="3">
        <v>23</v>
      </c>
      <c r="B148" s="8" t="s">
        <v>153</v>
      </c>
      <c r="C148" s="8"/>
      <c r="D148" s="3">
        <v>23</v>
      </c>
      <c r="E148" s="8" t="s">
        <v>153</v>
      </c>
      <c r="F148" s="5"/>
      <c r="G148" s="3">
        <v>23</v>
      </c>
      <c r="H148" s="8" t="s">
        <v>153</v>
      </c>
      <c r="I148" s="5"/>
      <c r="J148" s="3">
        <v>23</v>
      </c>
      <c r="K148" s="8" t="s">
        <v>153</v>
      </c>
      <c r="L148" s="5"/>
      <c r="M148" s="3">
        <v>23</v>
      </c>
      <c r="N148" s="8" t="s">
        <v>153</v>
      </c>
      <c r="O148" s="5"/>
      <c r="P148" s="3">
        <v>23</v>
      </c>
      <c r="Q148" s="8" t="s">
        <v>153</v>
      </c>
      <c r="R148" s="5"/>
      <c r="S148" s="3">
        <v>23</v>
      </c>
      <c r="T148" s="8" t="s">
        <v>153</v>
      </c>
    </row>
    <row r="149" spans="1:20">
      <c r="A149" s="3">
        <v>22</v>
      </c>
      <c r="B149" s="8" t="s">
        <v>154</v>
      </c>
      <c r="C149" s="8"/>
      <c r="D149" s="3">
        <v>22</v>
      </c>
      <c r="E149" s="8" t="s">
        <v>154</v>
      </c>
      <c r="F149" s="5"/>
      <c r="G149" s="3">
        <v>22</v>
      </c>
      <c r="H149" s="8" t="s">
        <v>154</v>
      </c>
      <c r="I149" s="5"/>
      <c r="J149" s="3">
        <v>22</v>
      </c>
      <c r="K149" s="8" t="s">
        <v>154</v>
      </c>
      <c r="L149" s="5"/>
      <c r="M149" s="3">
        <v>22</v>
      </c>
      <c r="N149" s="8" t="s">
        <v>154</v>
      </c>
      <c r="O149" s="5"/>
      <c r="P149" s="3">
        <v>22</v>
      </c>
      <c r="Q149" s="8" t="s">
        <v>154</v>
      </c>
      <c r="R149" s="5"/>
      <c r="S149" s="3">
        <v>22</v>
      </c>
      <c r="T149" s="8" t="s">
        <v>154</v>
      </c>
    </row>
    <row r="150" spans="1:20">
      <c r="A150" s="3">
        <v>21</v>
      </c>
      <c r="B150" s="8" t="s">
        <v>155</v>
      </c>
      <c r="C150" s="8"/>
      <c r="D150" s="3">
        <v>21</v>
      </c>
      <c r="E150" s="8" t="s">
        <v>155</v>
      </c>
      <c r="F150" s="5"/>
      <c r="G150" s="3">
        <v>21</v>
      </c>
      <c r="H150" s="8" t="s">
        <v>155</v>
      </c>
      <c r="I150" s="5"/>
      <c r="J150" s="3">
        <v>21</v>
      </c>
      <c r="K150" s="8" t="s">
        <v>155</v>
      </c>
      <c r="L150" s="5"/>
      <c r="M150" s="3">
        <v>21</v>
      </c>
      <c r="N150" s="8" t="s">
        <v>155</v>
      </c>
      <c r="O150" s="5"/>
      <c r="P150" s="3">
        <v>21</v>
      </c>
      <c r="Q150" s="8" t="s">
        <v>155</v>
      </c>
      <c r="R150" s="5"/>
      <c r="S150" s="3">
        <v>21</v>
      </c>
      <c r="T150" s="8" t="s">
        <v>155</v>
      </c>
    </row>
    <row r="151" spans="1:20">
      <c r="A151" s="3">
        <v>20</v>
      </c>
      <c r="B151" s="8" t="s">
        <v>156</v>
      </c>
      <c r="C151" s="8"/>
      <c r="D151" s="3">
        <v>20</v>
      </c>
      <c r="E151" s="8" t="s">
        <v>156</v>
      </c>
      <c r="F151" s="5"/>
      <c r="G151" s="3">
        <v>20</v>
      </c>
      <c r="H151" s="8" t="s">
        <v>156</v>
      </c>
      <c r="I151" s="5"/>
      <c r="J151" s="3">
        <v>20</v>
      </c>
      <c r="K151" s="8" t="s">
        <v>156</v>
      </c>
      <c r="L151" s="5"/>
      <c r="M151" s="3">
        <v>20</v>
      </c>
      <c r="N151" s="8" t="s">
        <v>156</v>
      </c>
      <c r="O151" s="5"/>
      <c r="P151" s="3">
        <v>20</v>
      </c>
      <c r="Q151" s="8" t="s">
        <v>156</v>
      </c>
      <c r="R151" s="5"/>
      <c r="S151" s="3">
        <v>20</v>
      </c>
      <c r="T151" s="8" t="s">
        <v>156</v>
      </c>
    </row>
    <row r="152" spans="1:20">
      <c r="A152" s="3">
        <v>19</v>
      </c>
      <c r="B152" s="8" t="s">
        <v>157</v>
      </c>
      <c r="C152" s="8"/>
      <c r="D152" s="3">
        <v>19</v>
      </c>
      <c r="E152" s="8" t="s">
        <v>157</v>
      </c>
      <c r="F152" s="5"/>
      <c r="G152" s="3">
        <v>19</v>
      </c>
      <c r="H152" s="8" t="s">
        <v>157</v>
      </c>
      <c r="I152" s="5"/>
      <c r="J152" s="3">
        <v>19</v>
      </c>
      <c r="K152" s="8" t="s">
        <v>157</v>
      </c>
      <c r="L152" s="5"/>
      <c r="M152" s="3">
        <v>19</v>
      </c>
      <c r="N152" s="8" t="s">
        <v>157</v>
      </c>
      <c r="O152" s="5"/>
      <c r="P152" s="3">
        <v>19</v>
      </c>
      <c r="Q152" s="8" t="s">
        <v>157</v>
      </c>
      <c r="R152" s="5"/>
      <c r="S152" s="3">
        <v>19</v>
      </c>
      <c r="T152" s="8" t="s">
        <v>157</v>
      </c>
    </row>
    <row r="153" spans="1:20">
      <c r="A153" s="3">
        <v>18</v>
      </c>
      <c r="B153" s="8" t="s">
        <v>158</v>
      </c>
      <c r="C153" s="8"/>
      <c r="D153" s="3">
        <v>18</v>
      </c>
      <c r="E153" s="8" t="s">
        <v>158</v>
      </c>
      <c r="F153" s="5"/>
      <c r="G153" s="3">
        <v>18</v>
      </c>
      <c r="H153" s="8" t="s">
        <v>158</v>
      </c>
      <c r="I153" s="5"/>
      <c r="J153" s="3">
        <v>18</v>
      </c>
      <c r="K153" s="8" t="s">
        <v>158</v>
      </c>
      <c r="L153" s="5"/>
      <c r="M153" s="3">
        <v>18</v>
      </c>
      <c r="N153" s="8" t="s">
        <v>158</v>
      </c>
      <c r="O153" s="5"/>
      <c r="P153" s="3">
        <v>18</v>
      </c>
      <c r="Q153" s="8" t="s">
        <v>158</v>
      </c>
      <c r="R153" s="5"/>
      <c r="S153" s="3">
        <v>18</v>
      </c>
      <c r="T153" s="8" t="s">
        <v>158</v>
      </c>
    </row>
    <row r="154" spans="1:20">
      <c r="A154" s="3">
        <v>17</v>
      </c>
      <c r="B154" s="8" t="s">
        <v>159</v>
      </c>
      <c r="C154" s="8"/>
      <c r="D154" s="3">
        <v>17</v>
      </c>
      <c r="E154" s="8" t="s">
        <v>159</v>
      </c>
      <c r="F154" s="5"/>
      <c r="G154" s="3">
        <v>17</v>
      </c>
      <c r="H154" s="8" t="s">
        <v>159</v>
      </c>
      <c r="I154" s="5"/>
      <c r="J154" s="3">
        <v>17</v>
      </c>
      <c r="K154" s="8" t="s">
        <v>159</v>
      </c>
      <c r="L154" s="5"/>
      <c r="M154" s="3">
        <v>17</v>
      </c>
      <c r="N154" s="8" t="s">
        <v>159</v>
      </c>
      <c r="O154" s="5"/>
      <c r="P154" s="3">
        <v>17</v>
      </c>
      <c r="Q154" s="8" t="s">
        <v>159</v>
      </c>
      <c r="R154" s="5"/>
      <c r="S154" s="3">
        <v>17</v>
      </c>
      <c r="T154" s="8" t="s">
        <v>159</v>
      </c>
    </row>
    <row r="155" spans="1:20">
      <c r="A155" s="3">
        <v>16</v>
      </c>
      <c r="B155" s="8" t="s">
        <v>160</v>
      </c>
      <c r="C155" s="8"/>
      <c r="D155" s="3">
        <v>16</v>
      </c>
      <c r="E155" s="8" t="s">
        <v>160</v>
      </c>
      <c r="F155" s="5"/>
      <c r="G155" s="3">
        <v>16</v>
      </c>
      <c r="H155" s="8" t="s">
        <v>160</v>
      </c>
      <c r="I155" s="5"/>
      <c r="J155" s="3">
        <v>16</v>
      </c>
      <c r="K155" s="8" t="s">
        <v>160</v>
      </c>
      <c r="L155" s="5"/>
      <c r="M155" s="3">
        <v>16</v>
      </c>
      <c r="N155" s="8" t="s">
        <v>160</v>
      </c>
      <c r="O155" s="5"/>
      <c r="P155" s="3">
        <v>16</v>
      </c>
      <c r="Q155" s="8" t="s">
        <v>160</v>
      </c>
      <c r="R155" s="5"/>
      <c r="S155" s="3">
        <v>16</v>
      </c>
      <c r="T155" s="8" t="s">
        <v>160</v>
      </c>
    </row>
    <row r="156" spans="1:20">
      <c r="A156" s="3">
        <v>15</v>
      </c>
      <c r="B156" s="8" t="s">
        <v>161</v>
      </c>
      <c r="C156" s="8"/>
      <c r="D156" s="3">
        <v>15</v>
      </c>
      <c r="E156" s="8" t="s">
        <v>161</v>
      </c>
      <c r="F156" s="5"/>
      <c r="G156" s="3">
        <v>15</v>
      </c>
      <c r="H156" s="8" t="s">
        <v>161</v>
      </c>
      <c r="I156" s="5"/>
      <c r="J156" s="3">
        <v>15</v>
      </c>
      <c r="K156" s="8" t="s">
        <v>161</v>
      </c>
      <c r="L156" s="5"/>
      <c r="M156" s="3">
        <v>15</v>
      </c>
      <c r="N156" s="8" t="s">
        <v>161</v>
      </c>
      <c r="O156" s="5"/>
      <c r="P156" s="3">
        <v>15</v>
      </c>
      <c r="Q156" s="8" t="s">
        <v>161</v>
      </c>
      <c r="R156" s="5"/>
      <c r="S156" s="3">
        <v>15</v>
      </c>
      <c r="T156" s="8" t="s">
        <v>161</v>
      </c>
    </row>
    <row r="157" spans="1:20">
      <c r="A157" s="3">
        <v>14</v>
      </c>
      <c r="B157" s="8" t="s">
        <v>162</v>
      </c>
      <c r="C157" s="8"/>
      <c r="D157" s="3">
        <v>14</v>
      </c>
      <c r="E157" s="8" t="s">
        <v>162</v>
      </c>
      <c r="F157" s="5"/>
      <c r="G157" s="3">
        <v>14</v>
      </c>
      <c r="H157" s="8" t="s">
        <v>162</v>
      </c>
      <c r="I157" s="5"/>
      <c r="J157" s="3">
        <v>14</v>
      </c>
      <c r="K157" s="8" t="s">
        <v>162</v>
      </c>
      <c r="L157" s="5"/>
      <c r="M157" s="3">
        <v>14</v>
      </c>
      <c r="N157" s="8" t="s">
        <v>162</v>
      </c>
      <c r="O157" s="5"/>
      <c r="P157" s="3">
        <v>14</v>
      </c>
      <c r="Q157" s="8" t="s">
        <v>162</v>
      </c>
      <c r="R157" s="5"/>
      <c r="S157" s="3">
        <v>14</v>
      </c>
      <c r="T157" s="8" t="s">
        <v>162</v>
      </c>
    </row>
    <row r="158" spans="1:20">
      <c r="A158" s="3">
        <v>13</v>
      </c>
      <c r="B158" s="8" t="s">
        <v>163</v>
      </c>
      <c r="C158" s="8"/>
      <c r="D158" s="3">
        <v>13</v>
      </c>
      <c r="E158" s="8" t="s">
        <v>163</v>
      </c>
      <c r="F158" s="5"/>
      <c r="G158" s="3">
        <v>13</v>
      </c>
      <c r="H158" s="8" t="s">
        <v>163</v>
      </c>
      <c r="I158" s="5"/>
      <c r="J158" s="3">
        <v>13</v>
      </c>
      <c r="K158" s="8" t="s">
        <v>163</v>
      </c>
      <c r="L158" s="5"/>
      <c r="M158" s="3">
        <v>13</v>
      </c>
      <c r="N158" s="8" t="s">
        <v>163</v>
      </c>
      <c r="O158" s="5"/>
      <c r="P158" s="3">
        <v>13</v>
      </c>
      <c r="Q158" s="8" t="s">
        <v>163</v>
      </c>
      <c r="R158" s="5"/>
      <c r="S158" s="3">
        <v>13</v>
      </c>
      <c r="T158" s="8" t="s">
        <v>163</v>
      </c>
    </row>
    <row r="159" spans="1:20">
      <c r="A159" s="3">
        <v>12</v>
      </c>
      <c r="B159" s="8" t="s">
        <v>164</v>
      </c>
      <c r="C159" s="8"/>
      <c r="D159" s="3">
        <v>12</v>
      </c>
      <c r="E159" s="8" t="s">
        <v>164</v>
      </c>
      <c r="F159" s="5"/>
      <c r="G159" s="3">
        <v>12</v>
      </c>
      <c r="H159" s="8" t="s">
        <v>164</v>
      </c>
      <c r="I159" s="5"/>
      <c r="J159" s="3">
        <v>12</v>
      </c>
      <c r="K159" s="8" t="s">
        <v>164</v>
      </c>
      <c r="L159" s="5"/>
      <c r="M159" s="3">
        <v>12</v>
      </c>
      <c r="N159" s="8" t="s">
        <v>164</v>
      </c>
      <c r="O159" s="5"/>
      <c r="P159" s="3">
        <v>12</v>
      </c>
      <c r="Q159" s="8" t="s">
        <v>164</v>
      </c>
      <c r="R159" s="5"/>
      <c r="S159" s="3">
        <v>12</v>
      </c>
      <c r="T159" s="8" t="s">
        <v>164</v>
      </c>
    </row>
    <row r="160" spans="1:20">
      <c r="A160" s="3">
        <v>11</v>
      </c>
      <c r="B160" s="8" t="s">
        <v>165</v>
      </c>
      <c r="C160" s="8"/>
      <c r="D160" s="3">
        <v>11</v>
      </c>
      <c r="E160" s="8" t="s">
        <v>165</v>
      </c>
      <c r="F160" s="5"/>
      <c r="G160" s="3">
        <v>11</v>
      </c>
      <c r="H160" s="8" t="s">
        <v>165</v>
      </c>
      <c r="I160" s="5"/>
      <c r="J160" s="3">
        <v>11</v>
      </c>
      <c r="K160" s="8" t="s">
        <v>165</v>
      </c>
      <c r="L160" s="5"/>
      <c r="M160" s="3">
        <v>11</v>
      </c>
      <c r="N160" s="8" t="s">
        <v>165</v>
      </c>
      <c r="O160" s="5"/>
      <c r="P160" s="3">
        <v>11</v>
      </c>
      <c r="Q160" s="8" t="s">
        <v>165</v>
      </c>
      <c r="R160" s="5"/>
      <c r="S160" s="3">
        <v>11</v>
      </c>
      <c r="T160" s="8" t="s">
        <v>165</v>
      </c>
    </row>
    <row r="161" spans="1:20">
      <c r="A161" s="3">
        <v>10</v>
      </c>
      <c r="B161" s="8" t="s">
        <v>166</v>
      </c>
      <c r="C161" s="8"/>
      <c r="D161" s="3">
        <v>10</v>
      </c>
      <c r="E161" s="8" t="s">
        <v>166</v>
      </c>
      <c r="F161" s="5"/>
      <c r="G161" s="3">
        <v>10</v>
      </c>
      <c r="H161" s="8" t="s">
        <v>166</v>
      </c>
      <c r="I161" s="5"/>
      <c r="J161" s="3">
        <v>10</v>
      </c>
      <c r="K161" s="8" t="s">
        <v>166</v>
      </c>
      <c r="L161" s="5"/>
      <c r="M161" s="3">
        <v>10</v>
      </c>
      <c r="N161" s="8" t="s">
        <v>166</v>
      </c>
      <c r="O161" s="5"/>
      <c r="P161" s="3">
        <v>10</v>
      </c>
      <c r="Q161" s="8" t="s">
        <v>166</v>
      </c>
      <c r="R161" s="5"/>
      <c r="S161" s="3">
        <v>10</v>
      </c>
      <c r="T161" s="8" t="s">
        <v>166</v>
      </c>
    </row>
    <row r="162" spans="1:20">
      <c r="A162" s="3">
        <v>9</v>
      </c>
      <c r="B162" s="8" t="s">
        <v>167</v>
      </c>
      <c r="C162" s="8"/>
      <c r="D162" s="3">
        <v>9</v>
      </c>
      <c r="E162" s="8" t="s">
        <v>167</v>
      </c>
      <c r="F162" s="5"/>
      <c r="G162" s="3">
        <v>9</v>
      </c>
      <c r="H162" s="8" t="s">
        <v>167</v>
      </c>
      <c r="I162" s="5"/>
      <c r="J162" s="3">
        <v>9</v>
      </c>
      <c r="K162" s="8" t="s">
        <v>167</v>
      </c>
      <c r="L162" s="5"/>
      <c r="M162" s="3">
        <v>9</v>
      </c>
      <c r="N162" s="8" t="s">
        <v>167</v>
      </c>
      <c r="O162" s="5"/>
      <c r="P162" s="3">
        <v>9</v>
      </c>
      <c r="Q162" s="8" t="s">
        <v>167</v>
      </c>
      <c r="R162" s="5"/>
      <c r="S162" s="3">
        <v>9</v>
      </c>
      <c r="T162" s="8" t="s">
        <v>167</v>
      </c>
    </row>
    <row r="163" spans="1:20">
      <c r="A163" s="3">
        <v>8</v>
      </c>
      <c r="B163" s="8" t="s">
        <v>168</v>
      </c>
      <c r="C163" s="8"/>
      <c r="D163" s="3">
        <v>8</v>
      </c>
      <c r="E163" s="8" t="s">
        <v>168</v>
      </c>
      <c r="F163" s="5"/>
      <c r="G163" s="3">
        <v>8</v>
      </c>
      <c r="H163" s="8" t="s">
        <v>168</v>
      </c>
      <c r="I163" s="5"/>
      <c r="J163" s="3">
        <v>8</v>
      </c>
      <c r="K163" s="8" t="s">
        <v>168</v>
      </c>
      <c r="L163" s="5"/>
      <c r="M163" s="3">
        <v>8</v>
      </c>
      <c r="N163" s="8" t="s">
        <v>168</v>
      </c>
      <c r="O163" s="5"/>
      <c r="P163" s="3">
        <v>8</v>
      </c>
      <c r="Q163" s="8" t="s">
        <v>168</v>
      </c>
      <c r="R163" s="5"/>
      <c r="S163" s="3">
        <v>8</v>
      </c>
      <c r="T163" s="8" t="s">
        <v>168</v>
      </c>
    </row>
    <row r="164" spans="1:20">
      <c r="A164" s="3">
        <v>7</v>
      </c>
      <c r="B164" s="8" t="s">
        <v>169</v>
      </c>
      <c r="C164" s="8"/>
      <c r="D164" s="3">
        <v>7</v>
      </c>
      <c r="E164" s="8" t="s">
        <v>169</v>
      </c>
      <c r="F164" s="5"/>
      <c r="G164" s="3">
        <v>7</v>
      </c>
      <c r="H164" s="8" t="s">
        <v>169</v>
      </c>
      <c r="I164" s="5"/>
      <c r="J164" s="3">
        <v>7</v>
      </c>
      <c r="K164" s="8" t="s">
        <v>169</v>
      </c>
      <c r="L164" s="5"/>
      <c r="M164" s="3">
        <v>7</v>
      </c>
      <c r="N164" s="8" t="s">
        <v>169</v>
      </c>
      <c r="O164" s="5"/>
      <c r="P164" s="3">
        <v>7</v>
      </c>
      <c r="Q164" s="8" t="s">
        <v>169</v>
      </c>
      <c r="R164" s="5"/>
      <c r="S164" s="3">
        <v>7</v>
      </c>
      <c r="T164" s="8" t="s">
        <v>169</v>
      </c>
    </row>
    <row r="165" spans="1:20">
      <c r="A165" s="3">
        <v>6</v>
      </c>
      <c r="B165" s="8" t="s">
        <v>170</v>
      </c>
      <c r="C165" s="8"/>
      <c r="D165" s="3">
        <v>6</v>
      </c>
      <c r="E165" s="8" t="s">
        <v>170</v>
      </c>
      <c r="F165" s="5"/>
      <c r="G165" s="3">
        <v>6</v>
      </c>
      <c r="H165" s="8" t="s">
        <v>170</v>
      </c>
      <c r="I165" s="5"/>
      <c r="J165" s="3">
        <v>6</v>
      </c>
      <c r="K165" s="8" t="s">
        <v>170</v>
      </c>
      <c r="L165" s="5"/>
      <c r="M165" s="3">
        <v>6</v>
      </c>
      <c r="N165" s="8" t="s">
        <v>170</v>
      </c>
      <c r="O165" s="5"/>
      <c r="P165" s="3">
        <v>6</v>
      </c>
      <c r="Q165" s="8" t="s">
        <v>170</v>
      </c>
      <c r="R165" s="5"/>
      <c r="S165" s="3">
        <v>6</v>
      </c>
      <c r="T165" s="8" t="s">
        <v>170</v>
      </c>
    </row>
    <row r="166" spans="1:20">
      <c r="A166" s="3">
        <v>5</v>
      </c>
      <c r="B166" s="8" t="s">
        <v>171</v>
      </c>
      <c r="C166" s="8"/>
      <c r="D166" s="3">
        <v>5</v>
      </c>
      <c r="E166" s="8" t="s">
        <v>171</v>
      </c>
      <c r="F166" s="5"/>
      <c r="G166" s="3">
        <v>5</v>
      </c>
      <c r="H166" s="8" t="s">
        <v>171</v>
      </c>
      <c r="I166" s="5"/>
      <c r="J166" s="3">
        <v>5</v>
      </c>
      <c r="K166" s="8" t="s">
        <v>171</v>
      </c>
      <c r="L166" s="5"/>
      <c r="M166" s="3">
        <v>5</v>
      </c>
      <c r="N166" s="8" t="s">
        <v>171</v>
      </c>
      <c r="O166" s="5"/>
      <c r="P166" s="3">
        <v>5</v>
      </c>
      <c r="Q166" s="8" t="s">
        <v>171</v>
      </c>
      <c r="R166" s="5"/>
      <c r="S166" s="3">
        <v>5</v>
      </c>
      <c r="T166" s="8" t="s">
        <v>171</v>
      </c>
    </row>
    <row r="167" spans="1:20">
      <c r="A167" s="3">
        <v>4</v>
      </c>
      <c r="B167" s="8" t="s">
        <v>172</v>
      </c>
      <c r="C167" s="8"/>
      <c r="D167" s="3">
        <v>4</v>
      </c>
      <c r="E167" s="8" t="s">
        <v>172</v>
      </c>
      <c r="F167" s="5"/>
      <c r="G167" s="3">
        <v>4</v>
      </c>
      <c r="H167" s="8" t="s">
        <v>172</v>
      </c>
      <c r="I167" s="5"/>
      <c r="J167" s="3">
        <v>4</v>
      </c>
      <c r="K167" s="8" t="s">
        <v>172</v>
      </c>
      <c r="L167" s="5"/>
      <c r="M167" s="3">
        <v>4</v>
      </c>
      <c r="N167" s="8" t="s">
        <v>172</v>
      </c>
      <c r="O167" s="5"/>
      <c r="P167" s="3">
        <v>4</v>
      </c>
      <c r="Q167" s="8" t="s">
        <v>172</v>
      </c>
      <c r="R167" s="5"/>
      <c r="S167" s="3">
        <v>4</v>
      </c>
      <c r="T167" s="8" t="s">
        <v>172</v>
      </c>
    </row>
    <row r="168" spans="1:20">
      <c r="A168" s="3">
        <v>3</v>
      </c>
      <c r="B168" s="8" t="s">
        <v>173</v>
      </c>
      <c r="C168" s="8"/>
      <c r="D168" s="3">
        <v>3</v>
      </c>
      <c r="E168" s="8" t="s">
        <v>173</v>
      </c>
      <c r="F168" s="5"/>
      <c r="G168" s="3">
        <v>3</v>
      </c>
      <c r="H168" s="8" t="s">
        <v>173</v>
      </c>
      <c r="I168" s="5"/>
      <c r="J168" s="3">
        <v>3</v>
      </c>
      <c r="K168" s="8" t="s">
        <v>173</v>
      </c>
      <c r="L168" s="5"/>
      <c r="M168" s="3">
        <v>3</v>
      </c>
      <c r="N168" s="8" t="s">
        <v>173</v>
      </c>
      <c r="O168" s="5"/>
      <c r="P168" s="3">
        <v>3</v>
      </c>
      <c r="Q168" s="8" t="s">
        <v>173</v>
      </c>
      <c r="R168" s="5"/>
      <c r="S168" s="3">
        <v>3</v>
      </c>
      <c r="T168" s="8" t="s">
        <v>173</v>
      </c>
    </row>
    <row r="169" spans="1:20">
      <c r="A169" s="3">
        <v>2</v>
      </c>
      <c r="B169" s="8" t="s">
        <v>174</v>
      </c>
      <c r="C169" s="8"/>
      <c r="D169" s="3">
        <v>2</v>
      </c>
      <c r="E169" s="8" t="s">
        <v>174</v>
      </c>
      <c r="F169" s="5"/>
      <c r="G169" s="3">
        <v>2</v>
      </c>
      <c r="H169" s="8" t="s">
        <v>174</v>
      </c>
      <c r="I169" s="5"/>
      <c r="J169" s="3">
        <v>2</v>
      </c>
      <c r="K169" s="8" t="s">
        <v>174</v>
      </c>
      <c r="L169" s="5"/>
      <c r="M169" s="3">
        <v>2</v>
      </c>
      <c r="N169" s="8" t="s">
        <v>174</v>
      </c>
      <c r="O169" s="5"/>
      <c r="P169" s="3">
        <v>2</v>
      </c>
      <c r="Q169" s="8" t="s">
        <v>174</v>
      </c>
      <c r="R169" s="5"/>
      <c r="S169" s="3">
        <v>2</v>
      </c>
      <c r="T169" s="8" t="s">
        <v>174</v>
      </c>
    </row>
    <row r="170" spans="1:20">
      <c r="A170" s="9">
        <v>1</v>
      </c>
      <c r="B170" s="8">
        <v>0</v>
      </c>
      <c r="C170" s="8"/>
      <c r="D170" s="9">
        <v>1</v>
      </c>
      <c r="E170" s="8">
        <v>0</v>
      </c>
      <c r="F170" s="5"/>
      <c r="G170" s="9">
        <v>1</v>
      </c>
      <c r="H170" s="8">
        <v>0</v>
      </c>
      <c r="I170" s="5"/>
      <c r="J170" s="9">
        <v>1</v>
      </c>
      <c r="K170" s="8">
        <v>0</v>
      </c>
      <c r="L170" s="5"/>
      <c r="M170" s="9">
        <v>1</v>
      </c>
      <c r="N170" s="8">
        <v>0</v>
      </c>
      <c r="O170" s="5"/>
      <c r="P170" s="9">
        <v>1</v>
      </c>
      <c r="Q170" s="8">
        <v>0</v>
      </c>
      <c r="R170" s="5"/>
      <c r="S170" s="9">
        <v>1</v>
      </c>
      <c r="T170" s="8">
        <v>0</v>
      </c>
    </row>
    <row r="171" spans="1:20">
      <c r="A171" s="9">
        <v>0</v>
      </c>
      <c r="B171" s="8" t="s">
        <v>175</v>
      </c>
      <c r="C171" s="8"/>
      <c r="D171" s="9">
        <v>0</v>
      </c>
      <c r="E171" s="8" t="s">
        <v>175</v>
      </c>
      <c r="F171" s="5"/>
      <c r="G171" s="9">
        <v>0</v>
      </c>
      <c r="H171" s="8" t="s">
        <v>175</v>
      </c>
      <c r="I171" s="5"/>
      <c r="J171" s="9">
        <v>0</v>
      </c>
      <c r="K171" s="8" t="s">
        <v>175</v>
      </c>
      <c r="L171" s="5"/>
      <c r="M171" s="9">
        <v>0</v>
      </c>
      <c r="N171" s="8" t="s">
        <v>175</v>
      </c>
      <c r="O171" s="5"/>
      <c r="P171" s="9">
        <v>0</v>
      </c>
      <c r="Q171" s="8" t="s">
        <v>175</v>
      </c>
      <c r="R171" s="5"/>
      <c r="S171" s="9">
        <v>0</v>
      </c>
      <c r="T171" s="8" t="s">
        <v>175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12</vt:i4>
      </vt:variant>
    </vt:vector>
  </HeadingPairs>
  <TitlesOfParts>
    <vt:vector size="12" baseType="lpstr">
      <vt:lpstr>Namen Eintragen</vt:lpstr>
      <vt:lpstr>1 Runde</vt:lpstr>
      <vt:lpstr>2 Runde </vt:lpstr>
      <vt:lpstr>Rang Runde 1</vt:lpstr>
      <vt:lpstr>Rang Runde 2</vt:lpstr>
      <vt:lpstr>Rang Runde 3</vt:lpstr>
      <vt:lpstr>Gewinnberechnung</vt:lpstr>
      <vt:lpstr>Bilder</vt:lpstr>
      <vt:lpstr>Tabelle1</vt:lpstr>
      <vt:lpstr>2bilder</vt:lpstr>
      <vt:lpstr>Tunierplan 8 Spieler</vt:lpstr>
      <vt:lpstr>Checkouttabelle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2020-01-09T14:33:31Z</dcterms:created>
  <dcterms:modified xsi:type="dcterms:W3CDTF">2020-04-25T12:35:34Z</dcterms:modified>
</cp:coreProperties>
</file>