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DieseArbeitsmappe" defaultThemeVersion="164011"/>
  <bookViews>
    <workbookView xWindow="0" yWindow="0" windowWidth="28800" windowHeight="12000" activeTab="1"/>
  </bookViews>
  <sheets>
    <sheet name="Namen Eintragen" sheetId="12" r:id="rId1"/>
    <sheet name="1 Runde" sheetId="3" r:id="rId2"/>
    <sheet name="Rang Runde 1" sheetId="10" r:id="rId3"/>
    <sheet name="Rang Runde 2" sheetId="11" r:id="rId4"/>
    <sheet name="Rang Runde 3" sheetId="13" r:id="rId5"/>
    <sheet name="2 Runde " sheetId="5" r:id="rId6"/>
    <sheet name="Bilder" sheetId="7" r:id="rId7"/>
    <sheet name="2bilder" sheetId="8" state="hidden" r:id="rId8"/>
    <sheet name="Tunierplan 8 Spieler" sheetId="6" state="hidden" r:id="rId9"/>
    <sheet name="Checkouttabelle 2" sheetId="4" state="hidden" r:id="rId10"/>
    <sheet name="Tabelle1" sheetId="14" r:id="rId11"/>
  </sheets>
  <definedNames>
    <definedName name="adde01">INDIRECT("E"&amp;Bilder!$G$1)</definedName>
    <definedName name="adde02">INDIRECT("A"&amp;Bilder!$B$1)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E19" i="3" l="1"/>
  <c r="HU14" i="3" l="1"/>
  <c r="HU13" i="3"/>
  <c r="HU12" i="3"/>
  <c r="HU11" i="3"/>
  <c r="HU10" i="3"/>
  <c r="HU9" i="3"/>
  <c r="HU8" i="3"/>
  <c r="HU7" i="3"/>
  <c r="HU6" i="3"/>
  <c r="HU5" i="3"/>
  <c r="HU4" i="3"/>
  <c r="HU3" i="3"/>
  <c r="HO14" i="3"/>
  <c r="HO13" i="3"/>
  <c r="HO12" i="3"/>
  <c r="HO11" i="3"/>
  <c r="HO10" i="3"/>
  <c r="HO9" i="3"/>
  <c r="HO8" i="3"/>
  <c r="HO7" i="3"/>
  <c r="HO6" i="3"/>
  <c r="HO5" i="3"/>
  <c r="HO4" i="3"/>
  <c r="HO3" i="3"/>
  <c r="HI14" i="3"/>
  <c r="HI13" i="3"/>
  <c r="HI12" i="3"/>
  <c r="HI11" i="3"/>
  <c r="HI10" i="3"/>
  <c r="HI9" i="3"/>
  <c r="HI8" i="3"/>
  <c r="HI7" i="3"/>
  <c r="HI6" i="3"/>
  <c r="HI5" i="3"/>
  <c r="HI4" i="3"/>
  <c r="HI3" i="3"/>
  <c r="HC14" i="3"/>
  <c r="HC13" i="3"/>
  <c r="HC12" i="3"/>
  <c r="HC11" i="3"/>
  <c r="HC10" i="3"/>
  <c r="HC9" i="3"/>
  <c r="HC8" i="3"/>
  <c r="HC7" i="3"/>
  <c r="HC6" i="3"/>
  <c r="HC5" i="3"/>
  <c r="HC4" i="3"/>
  <c r="HC3" i="3"/>
  <c r="GW14" i="3"/>
  <c r="GW13" i="3"/>
  <c r="GW12" i="3"/>
  <c r="GW11" i="3"/>
  <c r="GW10" i="3"/>
  <c r="GW9" i="3"/>
  <c r="GW8" i="3"/>
  <c r="GW7" i="3"/>
  <c r="GW6" i="3"/>
  <c r="GW5" i="3"/>
  <c r="GW4" i="3"/>
  <c r="GW3" i="3"/>
  <c r="GQ14" i="3"/>
  <c r="GQ13" i="3"/>
  <c r="GQ12" i="3"/>
  <c r="GQ11" i="3"/>
  <c r="GQ10" i="3"/>
  <c r="GQ9" i="3"/>
  <c r="GQ8" i="3"/>
  <c r="GQ7" i="3"/>
  <c r="GQ6" i="3"/>
  <c r="GQ5" i="3"/>
  <c r="GQ4" i="3"/>
  <c r="GQ3" i="3"/>
  <c r="FB14" i="3"/>
  <c r="FB13" i="3"/>
  <c r="FB12" i="3"/>
  <c r="FB11" i="3"/>
  <c r="FB10" i="3"/>
  <c r="FB9" i="3"/>
  <c r="FB8" i="3"/>
  <c r="FB7" i="3"/>
  <c r="FB6" i="3"/>
  <c r="FB5" i="3"/>
  <c r="FB4" i="3"/>
  <c r="FB3" i="3"/>
  <c r="EW14" i="3"/>
  <c r="EW13" i="3"/>
  <c r="EW12" i="3"/>
  <c r="EW11" i="3"/>
  <c r="EW10" i="3"/>
  <c r="EW9" i="3"/>
  <c r="EW8" i="3"/>
  <c r="EW7" i="3"/>
  <c r="EW6" i="3"/>
  <c r="EW5" i="3"/>
  <c r="EW4" i="3"/>
  <c r="EW3" i="3"/>
  <c r="ER14" i="3"/>
  <c r="ER13" i="3"/>
  <c r="ER12" i="3"/>
  <c r="ER11" i="3"/>
  <c r="ER10" i="3"/>
  <c r="ER9" i="3"/>
  <c r="ER8" i="3"/>
  <c r="ER7" i="3"/>
  <c r="ER6" i="3"/>
  <c r="ER5" i="3"/>
  <c r="ER4" i="3"/>
  <c r="ER3" i="3"/>
  <c r="EM14" i="3"/>
  <c r="EM13" i="3"/>
  <c r="EM12" i="3"/>
  <c r="EM11" i="3"/>
  <c r="EM10" i="3"/>
  <c r="EM9" i="3"/>
  <c r="EM8" i="3"/>
  <c r="EM7" i="3"/>
  <c r="EM6" i="3"/>
  <c r="EM5" i="3"/>
  <c r="EM4" i="3"/>
  <c r="EM3" i="3"/>
  <c r="EH14" i="3"/>
  <c r="EH13" i="3"/>
  <c r="EH12" i="3"/>
  <c r="EH11" i="3"/>
  <c r="EH10" i="3"/>
  <c r="EH9" i="3"/>
  <c r="EH8" i="3"/>
  <c r="EH7" i="3"/>
  <c r="EH6" i="3"/>
  <c r="EH5" i="3"/>
  <c r="EH4" i="3"/>
  <c r="EH3" i="3"/>
  <c r="EC14" i="3"/>
  <c r="EC13" i="3"/>
  <c r="EC12" i="3"/>
  <c r="EC11" i="3"/>
  <c r="EC10" i="3"/>
  <c r="EC9" i="3"/>
  <c r="EC8" i="3"/>
  <c r="EC7" i="3"/>
  <c r="EC6" i="3"/>
  <c r="EC5" i="3"/>
  <c r="EC4" i="3"/>
  <c r="EC3" i="3"/>
  <c r="DX14" i="3"/>
  <c r="DX13" i="3"/>
  <c r="DX12" i="3"/>
  <c r="DX11" i="3"/>
  <c r="DX10" i="3"/>
  <c r="DX9" i="3"/>
  <c r="DX8" i="3"/>
  <c r="DX7" i="3"/>
  <c r="DX6" i="3"/>
  <c r="DX5" i="3"/>
  <c r="DX4" i="3"/>
  <c r="DX3" i="3"/>
  <c r="DS14" i="3"/>
  <c r="DS13" i="3"/>
  <c r="DS12" i="3"/>
  <c r="DS11" i="3"/>
  <c r="DS10" i="3"/>
  <c r="DS9" i="3"/>
  <c r="DS8" i="3"/>
  <c r="DS7" i="3"/>
  <c r="DS6" i="3"/>
  <c r="DS5" i="3"/>
  <c r="DS4" i="3"/>
  <c r="DS3" i="3"/>
  <c r="DN14" i="3"/>
  <c r="DN13" i="3"/>
  <c r="DN12" i="3"/>
  <c r="DN11" i="3"/>
  <c r="DN10" i="3"/>
  <c r="DN9" i="3"/>
  <c r="DN8" i="3"/>
  <c r="DN7" i="3"/>
  <c r="DN6" i="3"/>
  <c r="DN5" i="3"/>
  <c r="DN4" i="3"/>
  <c r="DN3" i="3"/>
  <c r="DI14" i="3"/>
  <c r="DI13" i="3"/>
  <c r="DI12" i="3"/>
  <c r="DI11" i="3"/>
  <c r="DI10" i="3"/>
  <c r="DI9" i="3"/>
  <c r="DI8" i="3"/>
  <c r="DI7" i="3"/>
  <c r="DI6" i="3"/>
  <c r="DI5" i="3"/>
  <c r="DI4" i="3"/>
  <c r="DI3" i="3"/>
  <c r="DD4" i="3"/>
  <c r="DD5" i="3"/>
  <c r="DD6" i="3"/>
  <c r="DD7" i="3"/>
  <c r="DD8" i="3"/>
  <c r="DD9" i="3"/>
  <c r="DD10" i="3"/>
  <c r="DD11" i="3"/>
  <c r="DD12" i="3"/>
  <c r="DD13" i="3"/>
  <c r="DD14" i="3"/>
  <c r="DD3" i="3"/>
  <c r="DE15" i="3" l="1"/>
  <c r="DK33" i="3" l="1"/>
  <c r="DE33" i="3"/>
  <c r="DF33" i="3"/>
  <c r="DG33" i="3"/>
  <c r="DH33" i="3"/>
  <c r="DI33" i="3"/>
  <c r="DJ33" i="3"/>
  <c r="DD33" i="3"/>
  <c r="EM1" i="3"/>
  <c r="EH1" i="3"/>
  <c r="EC1" i="3"/>
  <c r="DX1" i="3"/>
  <c r="DS1" i="3"/>
  <c r="DN1" i="3"/>
  <c r="DI1" i="3"/>
  <c r="DD1" i="3"/>
  <c r="HV15" i="3"/>
  <c r="GX15" i="3"/>
  <c r="GR15" i="3"/>
  <c r="GL14" i="3" l="1"/>
  <c r="GG14" i="3"/>
  <c r="GG13" i="3"/>
  <c r="GB14" i="3"/>
  <c r="FM14" i="3"/>
  <c r="J19" i="3" l="1"/>
  <c r="J23" i="3"/>
  <c r="K160" i="3"/>
  <c r="J161" i="3" l="1"/>
  <c r="FR14" i="3"/>
  <c r="FS14" i="3"/>
  <c r="FX14" i="3"/>
  <c r="FW14" i="3"/>
  <c r="FJ14" i="3"/>
  <c r="FI14" i="3"/>
  <c r="FH14" i="3"/>
  <c r="B2" i="3"/>
  <c r="C2" i="3"/>
  <c r="A2" i="3"/>
  <c r="FG14" i="3" l="1"/>
  <c r="DY15" i="3"/>
  <c r="DH34" i="3" s="1"/>
  <c r="HV16" i="3"/>
  <c r="GN14" i="3"/>
  <c r="GM14" i="3"/>
  <c r="GN13" i="3"/>
  <c r="GM13" i="3"/>
  <c r="GL13" i="3"/>
  <c r="GK13" i="3" s="1"/>
  <c r="GN12" i="3"/>
  <c r="GM12" i="3"/>
  <c r="GL12" i="3"/>
  <c r="GN11" i="3"/>
  <c r="GM11" i="3"/>
  <c r="GL11" i="3"/>
  <c r="GN10" i="3"/>
  <c r="GM10" i="3"/>
  <c r="GL10" i="3"/>
  <c r="GN9" i="3"/>
  <c r="GM9" i="3"/>
  <c r="GL9" i="3"/>
  <c r="GK9" i="3" s="1"/>
  <c r="GN8" i="3"/>
  <c r="GM8" i="3"/>
  <c r="GL8" i="3"/>
  <c r="GN7" i="3"/>
  <c r="GM7" i="3"/>
  <c r="GL7" i="3"/>
  <c r="GN6" i="3"/>
  <c r="GM6" i="3"/>
  <c r="GL6" i="3"/>
  <c r="GN5" i="3"/>
  <c r="GM5" i="3"/>
  <c r="GL5" i="3"/>
  <c r="GK5" i="3" s="1"/>
  <c r="GN4" i="3"/>
  <c r="GM4" i="3"/>
  <c r="GL4" i="3"/>
  <c r="GN3" i="3"/>
  <c r="GM3" i="3"/>
  <c r="GL3" i="3"/>
  <c r="GI14" i="3"/>
  <c r="GH14" i="3"/>
  <c r="GF14" i="3" s="1"/>
  <c r="GI13" i="3"/>
  <c r="GH13" i="3"/>
  <c r="GI12" i="3"/>
  <c r="GH12" i="3"/>
  <c r="GG12" i="3"/>
  <c r="GI11" i="3"/>
  <c r="GH11" i="3"/>
  <c r="GG11" i="3"/>
  <c r="GF11" i="3" s="1"/>
  <c r="GI10" i="3"/>
  <c r="GH10" i="3"/>
  <c r="GG10" i="3"/>
  <c r="GI9" i="3"/>
  <c r="GH9" i="3"/>
  <c r="GG9" i="3"/>
  <c r="GI8" i="3"/>
  <c r="GH8" i="3"/>
  <c r="GG8" i="3"/>
  <c r="GI7" i="3"/>
  <c r="GH7" i="3"/>
  <c r="GG7" i="3"/>
  <c r="GF7" i="3" s="1"/>
  <c r="GI6" i="3"/>
  <c r="GH6" i="3"/>
  <c r="GG6" i="3"/>
  <c r="GI5" i="3"/>
  <c r="GH5" i="3"/>
  <c r="GG5" i="3"/>
  <c r="GI4" i="3"/>
  <c r="GH4" i="3"/>
  <c r="GG4" i="3"/>
  <c r="GI3" i="3"/>
  <c r="GH3" i="3"/>
  <c r="GG3" i="3"/>
  <c r="GD14" i="3"/>
  <c r="GC14" i="3"/>
  <c r="GD13" i="3"/>
  <c r="GC13" i="3"/>
  <c r="GB13" i="3"/>
  <c r="GD12" i="3"/>
  <c r="GC12" i="3"/>
  <c r="GB12" i="3"/>
  <c r="GD11" i="3"/>
  <c r="GC11" i="3"/>
  <c r="GB11" i="3"/>
  <c r="GD10" i="3"/>
  <c r="GC10" i="3"/>
  <c r="GB10" i="3"/>
  <c r="GD9" i="3"/>
  <c r="GC9" i="3"/>
  <c r="GB9" i="3"/>
  <c r="GD8" i="3"/>
  <c r="GC8" i="3"/>
  <c r="GB8" i="3"/>
  <c r="GD7" i="3"/>
  <c r="GC7" i="3"/>
  <c r="GB7" i="3"/>
  <c r="GD6" i="3"/>
  <c r="GC6" i="3"/>
  <c r="GB6" i="3"/>
  <c r="GD5" i="3"/>
  <c r="GC5" i="3"/>
  <c r="GB5" i="3"/>
  <c r="GD4" i="3"/>
  <c r="GC4" i="3"/>
  <c r="GB4" i="3"/>
  <c r="GD3" i="3"/>
  <c r="GC3" i="3"/>
  <c r="GB3" i="3"/>
  <c r="FY14" i="3"/>
  <c r="FV14" i="3" s="1"/>
  <c r="FY13" i="3"/>
  <c r="FX13" i="3"/>
  <c r="FW13" i="3"/>
  <c r="FY12" i="3"/>
  <c r="FX12" i="3"/>
  <c r="FW12" i="3"/>
  <c r="FY11" i="3"/>
  <c r="FX11" i="3"/>
  <c r="FW11" i="3"/>
  <c r="FY10" i="3"/>
  <c r="FX10" i="3"/>
  <c r="FW10" i="3"/>
  <c r="FY9" i="3"/>
  <c r="FX9" i="3"/>
  <c r="FW9" i="3"/>
  <c r="FY8" i="3"/>
  <c r="FX8" i="3"/>
  <c r="FW8" i="3"/>
  <c r="FY7" i="3"/>
  <c r="FX7" i="3"/>
  <c r="FW7" i="3"/>
  <c r="FY6" i="3"/>
  <c r="FX6" i="3"/>
  <c r="FW6" i="3"/>
  <c r="FY5" i="3"/>
  <c r="FX5" i="3"/>
  <c r="FW5" i="3"/>
  <c r="FY4" i="3"/>
  <c r="FX4" i="3"/>
  <c r="FW4" i="3"/>
  <c r="FY3" i="3"/>
  <c r="FX3" i="3"/>
  <c r="FW3" i="3"/>
  <c r="FT14" i="3"/>
  <c r="FQ14" i="3" s="1"/>
  <c r="FT13" i="3"/>
  <c r="FS13" i="3"/>
  <c r="FR13" i="3"/>
  <c r="FT12" i="3"/>
  <c r="FS12" i="3"/>
  <c r="FR12" i="3"/>
  <c r="FT11" i="3"/>
  <c r="FS11" i="3"/>
  <c r="FR11" i="3"/>
  <c r="FT10" i="3"/>
  <c r="FS10" i="3"/>
  <c r="FR10" i="3"/>
  <c r="FT9" i="3"/>
  <c r="FS9" i="3"/>
  <c r="FR9" i="3"/>
  <c r="FT8" i="3"/>
  <c r="FS8" i="3"/>
  <c r="FR8" i="3"/>
  <c r="FT7" i="3"/>
  <c r="FS7" i="3"/>
  <c r="FR7" i="3"/>
  <c r="FT6" i="3"/>
  <c r="FS6" i="3"/>
  <c r="FR6" i="3"/>
  <c r="FT5" i="3"/>
  <c r="FS5" i="3"/>
  <c r="FR5" i="3"/>
  <c r="FT4" i="3"/>
  <c r="FS4" i="3"/>
  <c r="FR4" i="3"/>
  <c r="FT3" i="3"/>
  <c r="FS3" i="3"/>
  <c r="FR3" i="3"/>
  <c r="FO14" i="3"/>
  <c r="FN14" i="3"/>
  <c r="FO13" i="3"/>
  <c r="FN13" i="3"/>
  <c r="FM13" i="3"/>
  <c r="FO12" i="3"/>
  <c r="FN12" i="3"/>
  <c r="FM12" i="3"/>
  <c r="FO11" i="3"/>
  <c r="FN11" i="3"/>
  <c r="FM11" i="3"/>
  <c r="FO10" i="3"/>
  <c r="FN10" i="3"/>
  <c r="FM10" i="3"/>
  <c r="FO9" i="3"/>
  <c r="FN9" i="3"/>
  <c r="FM9" i="3"/>
  <c r="FO8" i="3"/>
  <c r="FN8" i="3"/>
  <c r="FM8" i="3"/>
  <c r="FO7" i="3"/>
  <c r="FN7" i="3"/>
  <c r="FM7" i="3"/>
  <c r="FO6" i="3"/>
  <c r="FN6" i="3"/>
  <c r="FM6" i="3"/>
  <c r="FO5" i="3"/>
  <c r="FN5" i="3"/>
  <c r="FM5" i="3"/>
  <c r="FO4" i="3"/>
  <c r="FN4" i="3"/>
  <c r="FM4" i="3"/>
  <c r="FO3" i="3"/>
  <c r="FN3" i="3"/>
  <c r="FM3" i="3"/>
  <c r="FJ13" i="3"/>
  <c r="FI13" i="3"/>
  <c r="FH13" i="3"/>
  <c r="FJ12" i="3"/>
  <c r="FI12" i="3"/>
  <c r="FH12" i="3"/>
  <c r="FJ11" i="3"/>
  <c r="FI11" i="3"/>
  <c r="FH11" i="3"/>
  <c r="FJ10" i="3"/>
  <c r="FI10" i="3"/>
  <c r="FH10" i="3"/>
  <c r="FJ9" i="3"/>
  <c r="FI9" i="3"/>
  <c r="FH9" i="3"/>
  <c r="FJ8" i="3"/>
  <c r="FI8" i="3"/>
  <c r="FH8" i="3"/>
  <c r="FJ7" i="3"/>
  <c r="FI7" i="3"/>
  <c r="FH7" i="3"/>
  <c r="FJ6" i="3"/>
  <c r="FI6" i="3"/>
  <c r="FH6" i="3"/>
  <c r="FJ5" i="3"/>
  <c r="FI5" i="3"/>
  <c r="FH5" i="3"/>
  <c r="FJ4" i="3"/>
  <c r="FI4" i="3"/>
  <c r="FH4" i="3"/>
  <c r="FJ3" i="3"/>
  <c r="FI3" i="3"/>
  <c r="FH3" i="3"/>
  <c r="DW16" i="3"/>
  <c r="GF6" i="3" l="1"/>
  <c r="GF10" i="3"/>
  <c r="GK4" i="3"/>
  <c r="GK8" i="3"/>
  <c r="GK12" i="3"/>
  <c r="GF3" i="3"/>
  <c r="GG15" i="3"/>
  <c r="GE16" i="3"/>
  <c r="FG6" i="3"/>
  <c r="FG10" i="3"/>
  <c r="FL3" i="3"/>
  <c r="FL7" i="3"/>
  <c r="FL11" i="3"/>
  <c r="FQ6" i="3"/>
  <c r="FQ10" i="3"/>
  <c r="FV4" i="3"/>
  <c r="FV8" i="3"/>
  <c r="FV12" i="3"/>
  <c r="GA6" i="3"/>
  <c r="GA10" i="3"/>
  <c r="GA14" i="3"/>
  <c r="GF5" i="3"/>
  <c r="GF9" i="3"/>
  <c r="GF13" i="3"/>
  <c r="GJ16" i="3"/>
  <c r="GK3" i="3"/>
  <c r="GL15" i="3"/>
  <c r="GK7" i="3"/>
  <c r="GK11" i="3"/>
  <c r="FG5" i="3"/>
  <c r="FG9" i="3"/>
  <c r="FG13" i="3"/>
  <c r="FL6" i="3"/>
  <c r="FL10" i="3"/>
  <c r="FL14" i="3"/>
  <c r="FQ5" i="3"/>
  <c r="FQ9" i="3"/>
  <c r="FQ13" i="3"/>
  <c r="FV3" i="3"/>
  <c r="FV7" i="3"/>
  <c r="FV11" i="3"/>
  <c r="GA5" i="3"/>
  <c r="GA9" i="3"/>
  <c r="GA13" i="3"/>
  <c r="GF4" i="3"/>
  <c r="GF8" i="3"/>
  <c r="GF12" i="3"/>
  <c r="GK6" i="3"/>
  <c r="GK10" i="3"/>
  <c r="GK14" i="3"/>
  <c r="FG3" i="3"/>
  <c r="FG7" i="3"/>
  <c r="FG11" i="3"/>
  <c r="FL4" i="3"/>
  <c r="FL8" i="3"/>
  <c r="FL12" i="3"/>
  <c r="FQ3" i="3"/>
  <c r="FQ7" i="3"/>
  <c r="FQ11" i="3"/>
  <c r="FV5" i="3"/>
  <c r="FV9" i="3"/>
  <c r="FV13" i="3"/>
  <c r="GA3" i="3"/>
  <c r="GA7" i="3"/>
  <c r="GA11" i="3"/>
  <c r="FG4" i="3"/>
  <c r="FG8" i="3"/>
  <c r="FG12" i="3"/>
  <c r="FL5" i="3"/>
  <c r="FL9" i="3"/>
  <c r="FL13" i="3"/>
  <c r="FQ4" i="3"/>
  <c r="FQ8" i="3"/>
  <c r="FQ12" i="3"/>
  <c r="FV6" i="3"/>
  <c r="FV10" i="3"/>
  <c r="GA4" i="3"/>
  <c r="GA8" i="3"/>
  <c r="GA12" i="3"/>
  <c r="FH15" i="3"/>
  <c r="GB15" i="3"/>
  <c r="ED15" i="3"/>
  <c r="DI34" i="3" s="1"/>
  <c r="EI15" i="3"/>
  <c r="DJ34" i="3" s="1"/>
  <c r="FM15" i="3"/>
  <c r="EN15" i="3"/>
  <c r="DK34" i="3" s="1"/>
  <c r="FR15" i="3"/>
  <c r="FW15" i="3"/>
  <c r="ES15" i="3"/>
  <c r="FC15" i="3"/>
  <c r="EQ16" i="3"/>
  <c r="FP16" i="3"/>
  <c r="FA16" i="3"/>
  <c r="EV16" i="3"/>
  <c r="FU16" i="3"/>
  <c r="FF16" i="3"/>
  <c r="FZ16" i="3"/>
  <c r="EB16" i="3"/>
  <c r="EG16" i="3"/>
  <c r="FK16" i="3"/>
  <c r="EL16" i="3"/>
  <c r="HS3" i="3"/>
  <c r="GK15" i="3" l="1"/>
  <c r="GF15" i="3"/>
  <c r="J1" i="3"/>
  <c r="CG7" i="3" l="1"/>
  <c r="HP15" i="3"/>
  <c r="GG22" i="3"/>
  <c r="GE9" i="3" s="1"/>
  <c r="DO15" i="3" l="1"/>
  <c r="DF34" i="3" s="1"/>
  <c r="DT15" i="3"/>
  <c r="DG34" i="3" s="1"/>
  <c r="DD34" i="3"/>
  <c r="DJ15" i="3"/>
  <c r="DE34" i="3" s="1"/>
  <c r="DH16" i="3"/>
  <c r="DC16" i="3"/>
  <c r="CJ5" i="3" s="1"/>
  <c r="DR16" i="3"/>
  <c r="DM16" i="3"/>
  <c r="GL22" i="3"/>
  <c r="GJ9" i="3" s="1"/>
  <c r="HV18" i="3"/>
  <c r="DE27" i="3"/>
  <c r="HP26" i="3"/>
  <c r="GB17" i="3"/>
  <c r="FZ4" i="3" s="1"/>
  <c r="GR24" i="3"/>
  <c r="GR16" i="3"/>
  <c r="HP22" i="3"/>
  <c r="HV20" i="3"/>
  <c r="HP18" i="3"/>
  <c r="GX22" i="3"/>
  <c r="GR19" i="3"/>
  <c r="EI27" i="3"/>
  <c r="GL27" i="3"/>
  <c r="GG26" i="3"/>
  <c r="GE13" i="3" s="1"/>
  <c r="GG18" i="3"/>
  <c r="GE5" i="3" s="1"/>
  <c r="GR21" i="3"/>
  <c r="GX20" i="3"/>
  <c r="FR17" i="3"/>
  <c r="FP4" i="3" s="1"/>
  <c r="GR23" i="3"/>
  <c r="DY27" i="3"/>
  <c r="ES23" i="3"/>
  <c r="DY24" i="3"/>
  <c r="DY16" i="3"/>
  <c r="EN27" i="3"/>
  <c r="EN16" i="3"/>
  <c r="GR25" i="3"/>
  <c r="GX24" i="3"/>
  <c r="GR17" i="3"/>
  <c r="GX16" i="3"/>
  <c r="GV3" i="3" s="1"/>
  <c r="FM23" i="3"/>
  <c r="FK10" i="3" s="1"/>
  <c r="FC21" i="3"/>
  <c r="FH18" i="3"/>
  <c r="FF5" i="3" s="1"/>
  <c r="GX26" i="3"/>
  <c r="GX18" i="3"/>
  <c r="DO27" i="3"/>
  <c r="DO19" i="3"/>
  <c r="DT25" i="3"/>
  <c r="ED16" i="3"/>
  <c r="EX23" i="3"/>
  <c r="FM27" i="3"/>
  <c r="FK14" i="3" s="1"/>
  <c r="FW20" i="3"/>
  <c r="FU7" i="3" s="1"/>
  <c r="GB24" i="3"/>
  <c r="FZ11" i="3" s="1"/>
  <c r="GB16" i="3"/>
  <c r="GG27" i="3"/>
  <c r="GL25" i="3"/>
  <c r="GJ12" i="3" s="1"/>
  <c r="GL21" i="3"/>
  <c r="GJ8" i="3" s="1"/>
  <c r="GL17" i="3"/>
  <c r="GJ4" i="3" s="1"/>
  <c r="GR26" i="3"/>
  <c r="GX25" i="3"/>
  <c r="GR18" i="3"/>
  <c r="EN21" i="3"/>
  <c r="FM24" i="3"/>
  <c r="FK11" i="3" s="1"/>
  <c r="FC22" i="3"/>
  <c r="FH19" i="3"/>
  <c r="FF6" i="3" s="1"/>
  <c r="FM16" i="3"/>
  <c r="EN23" i="3"/>
  <c r="EX17" i="3"/>
  <c r="FR27" i="3"/>
  <c r="GR20" i="3"/>
  <c r="GL26" i="3"/>
  <c r="GJ13" i="3" s="1"/>
  <c r="GG21" i="3"/>
  <c r="GE8" i="3" s="1"/>
  <c r="GL18" i="3"/>
  <c r="GJ5" i="3" s="1"/>
  <c r="GG17" i="3"/>
  <c r="GE4" i="3" s="1"/>
  <c r="HP19" i="3"/>
  <c r="DY25" i="3"/>
  <c r="DY17" i="3"/>
  <c r="GR22" i="3"/>
  <c r="EI16" i="3"/>
  <c r="FR23" i="3"/>
  <c r="FP10" i="3" s="1"/>
  <c r="FW27" i="3"/>
  <c r="FW21" i="3"/>
  <c r="FU8" i="3" s="1"/>
  <c r="GL23" i="3"/>
  <c r="GJ10" i="3" s="1"/>
  <c r="GL19" i="3"/>
  <c r="GJ6" i="3" s="1"/>
  <c r="ES25" i="3"/>
  <c r="ES20" i="3"/>
  <c r="GB25" i="3"/>
  <c r="FZ12" i="3" s="1"/>
  <c r="GG19" i="3"/>
  <c r="GE6" i="3" s="1"/>
  <c r="HV22" i="3"/>
  <c r="EN24" i="3"/>
  <c r="GB26" i="3"/>
  <c r="FZ13" i="3" s="1"/>
  <c r="GB23" i="3"/>
  <c r="FZ10" i="3" s="1"/>
  <c r="GB18" i="3"/>
  <c r="FZ5" i="3" s="1"/>
  <c r="HV26" i="3"/>
  <c r="HP25" i="3"/>
  <c r="DT17" i="3"/>
  <c r="ED23" i="3"/>
  <c r="EI24" i="3"/>
  <c r="EI21" i="3"/>
  <c r="FH26" i="3"/>
  <c r="FF13" i="3" s="1"/>
  <c r="FR20" i="3"/>
  <c r="FP7" i="3" s="1"/>
  <c r="ES27" i="3"/>
  <c r="ES19" i="3"/>
  <c r="HV27" i="3"/>
  <c r="EN20" i="3"/>
  <c r="GB22" i="3"/>
  <c r="FZ9" i="3" s="1"/>
  <c r="DJ27" i="3"/>
  <c r="DT24" i="3"/>
  <c r="EI23" i="3"/>
  <c r="FC27" i="3"/>
  <c r="FC26" i="3"/>
  <c r="FH24" i="3"/>
  <c r="FF11" i="3" s="1"/>
  <c r="FH23" i="3"/>
  <c r="FF10" i="3" s="1"/>
  <c r="FM21" i="3"/>
  <c r="FK8" i="3" s="1"/>
  <c r="FM20" i="3"/>
  <c r="FK7" i="3" s="1"/>
  <c r="FC19" i="3"/>
  <c r="FC18" i="3"/>
  <c r="FR24" i="3"/>
  <c r="FP11" i="3" s="1"/>
  <c r="FR16" i="3"/>
  <c r="FW25" i="3"/>
  <c r="FU12" i="3" s="1"/>
  <c r="GR27" i="3"/>
  <c r="HP27" i="3"/>
  <c r="HP23" i="3"/>
  <c r="ED24" i="3"/>
  <c r="EX22" i="3"/>
  <c r="GG25" i="3"/>
  <c r="GE12" i="3" s="1"/>
  <c r="DE16" i="3"/>
  <c r="DJ16" i="3"/>
  <c r="HV21" i="3"/>
  <c r="HV17" i="3"/>
  <c r="DJ23" i="3"/>
  <c r="DJ17" i="3"/>
  <c r="EI20" i="3"/>
  <c r="ES16" i="3"/>
  <c r="FW26" i="3"/>
  <c r="FU13" i="3" s="1"/>
  <c r="FW23" i="3"/>
  <c r="FU10" i="3" s="1"/>
  <c r="FW18" i="3"/>
  <c r="FU5" i="3" s="1"/>
  <c r="HV25" i="3"/>
  <c r="DT20" i="3"/>
  <c r="DY19" i="3"/>
  <c r="ED26" i="3"/>
  <c r="ED18" i="3"/>
  <c r="EX20" i="3"/>
  <c r="FH27" i="3"/>
  <c r="DJ25" i="3"/>
  <c r="DO21" i="3"/>
  <c r="ED20" i="3"/>
  <c r="EX25" i="3"/>
  <c r="HP21" i="3"/>
  <c r="DO20" i="3"/>
  <c r="GX23" i="3"/>
  <c r="GX21" i="3"/>
  <c r="GX19" i="3"/>
  <c r="GX17" i="3"/>
  <c r="DJ21" i="3"/>
  <c r="DJ19" i="3"/>
  <c r="DT27" i="3"/>
  <c r="DY23" i="3"/>
  <c r="DY20" i="3"/>
  <c r="ED22" i="3"/>
  <c r="EX27" i="3"/>
  <c r="FW22" i="3"/>
  <c r="FU9" i="3" s="1"/>
  <c r="GB27" i="3"/>
  <c r="FZ14" i="3" s="1"/>
  <c r="GB21" i="3"/>
  <c r="FZ8" i="3" s="1"/>
  <c r="GB19" i="3"/>
  <c r="FZ6" i="3" s="1"/>
  <c r="GX27" i="3"/>
  <c r="DT16" i="3"/>
  <c r="EX24" i="3"/>
  <c r="EX16" i="3"/>
  <c r="FW19" i="3"/>
  <c r="FU6" i="3" s="1"/>
  <c r="GG23" i="3"/>
  <c r="GE10" i="3" s="1"/>
  <c r="DO25" i="3"/>
  <c r="DO22" i="3"/>
  <c r="DO17" i="3"/>
  <c r="DT23" i="3"/>
  <c r="DT18" i="3"/>
  <c r="ED27" i="3"/>
  <c r="ES22" i="3"/>
  <c r="DY18" i="3"/>
  <c r="EI25" i="3"/>
  <c r="EI22" i="3"/>
  <c r="EN22" i="3"/>
  <c r="FM26" i="3"/>
  <c r="FK13" i="3" s="1"/>
  <c r="FC24" i="3"/>
  <c r="FH21" i="3"/>
  <c r="FF8" i="3" s="1"/>
  <c r="FM18" i="3"/>
  <c r="FK5" i="3" s="1"/>
  <c r="FC16" i="3"/>
  <c r="FR21" i="3"/>
  <c r="FP8" i="3" s="1"/>
  <c r="HP24" i="3"/>
  <c r="HP20" i="3"/>
  <c r="HP16" i="3"/>
  <c r="DT26" i="3"/>
  <c r="EN25" i="3"/>
  <c r="DJ26" i="3"/>
  <c r="DJ18" i="3"/>
  <c r="ED25" i="3"/>
  <c r="ED17" i="3"/>
  <c r="EI19" i="3"/>
  <c r="EN19" i="3"/>
  <c r="ES26" i="3"/>
  <c r="ES18" i="3"/>
  <c r="EX26" i="3"/>
  <c r="EX18" i="3"/>
  <c r="FM25" i="3"/>
  <c r="FK12" i="3" s="1"/>
  <c r="FC23" i="3"/>
  <c r="FH20" i="3"/>
  <c r="FF7" i="3" s="1"/>
  <c r="FM17" i="3"/>
  <c r="FK4" i="3" s="1"/>
  <c r="FR26" i="3"/>
  <c r="FP13" i="3" s="1"/>
  <c r="FR18" i="3"/>
  <c r="FP5" i="3" s="1"/>
  <c r="GB20" i="3"/>
  <c r="FZ7" i="3" s="1"/>
  <c r="GG24" i="3"/>
  <c r="GE11" i="3" s="1"/>
  <c r="GG20" i="3"/>
  <c r="GE7" i="3" s="1"/>
  <c r="GG16" i="3"/>
  <c r="ES17" i="3"/>
  <c r="FH25" i="3"/>
  <c r="FF12" i="3" s="1"/>
  <c r="FM22" i="3"/>
  <c r="FK9" i="3" s="1"/>
  <c r="FC20" i="3"/>
  <c r="FH17" i="3"/>
  <c r="FF4" i="3" s="1"/>
  <c r="FW17" i="3"/>
  <c r="FU4" i="3" s="1"/>
  <c r="HP17" i="3"/>
  <c r="DO23" i="3"/>
  <c r="DY26" i="3"/>
  <c r="EN17" i="3"/>
  <c r="DJ20" i="3"/>
  <c r="DY22" i="3"/>
  <c r="ED21" i="3"/>
  <c r="ED19" i="3"/>
  <c r="FR25" i="3"/>
  <c r="FP12" i="3" s="1"/>
  <c r="FW24" i="3"/>
  <c r="FU11" i="3" s="1"/>
  <c r="FW16" i="3"/>
  <c r="HV23" i="3"/>
  <c r="HV19" i="3"/>
  <c r="DO18" i="3"/>
  <c r="EI17" i="3"/>
  <c r="DT22" i="3"/>
  <c r="DY21" i="3"/>
  <c r="EI26" i="3"/>
  <c r="EI18" i="3"/>
  <c r="EN26" i="3"/>
  <c r="EN18" i="3"/>
  <c r="DO26" i="3"/>
  <c r="ES24" i="3"/>
  <c r="DJ24" i="3"/>
  <c r="DJ22" i="3"/>
  <c r="DO24" i="3"/>
  <c r="DO16" i="3"/>
  <c r="DT21" i="3"/>
  <c r="DT19" i="3"/>
  <c r="FH16" i="3"/>
  <c r="FR22" i="3"/>
  <c r="FP9" i="3" s="1"/>
  <c r="ES21" i="3"/>
  <c r="EX21" i="3"/>
  <c r="EX19" i="3"/>
  <c r="FC25" i="3"/>
  <c r="FH22" i="3"/>
  <c r="FF9" i="3" s="1"/>
  <c r="FM19" i="3"/>
  <c r="FK6" i="3" s="1"/>
  <c r="FC17" i="3"/>
  <c r="FR19" i="3"/>
  <c r="FP6" i="3" s="1"/>
  <c r="GL24" i="3"/>
  <c r="GJ11" i="3" s="1"/>
  <c r="GL20" i="3"/>
  <c r="GJ7" i="3" s="1"/>
  <c r="GL16" i="3"/>
  <c r="HV24" i="3"/>
  <c r="DE25" i="3"/>
  <c r="DE22" i="3"/>
  <c r="HS12" i="3" l="1"/>
  <c r="HS13" i="3"/>
  <c r="HS11" i="3"/>
  <c r="HS8" i="3"/>
  <c r="HS9" i="3"/>
  <c r="HS10" i="3"/>
  <c r="HS6" i="3"/>
  <c r="HS14" i="3"/>
  <c r="HS5" i="3"/>
  <c r="HS7" i="3"/>
  <c r="HM7" i="3"/>
  <c r="HM14" i="3"/>
  <c r="HM13" i="3"/>
  <c r="HM11" i="3"/>
  <c r="HM8" i="3"/>
  <c r="HM9" i="3"/>
  <c r="HM4" i="3"/>
  <c r="HM5" i="3"/>
  <c r="HM10" i="3"/>
  <c r="HM12" i="3"/>
  <c r="HM6" i="3"/>
  <c r="FA11" i="3"/>
  <c r="FA8" i="3"/>
  <c r="FA12" i="3"/>
  <c r="FA4" i="3"/>
  <c r="FA7" i="3"/>
  <c r="FA10" i="3"/>
  <c r="FA5" i="3"/>
  <c r="FA9" i="3"/>
  <c r="FA6" i="3"/>
  <c r="FA13" i="3"/>
  <c r="EV5" i="3"/>
  <c r="EV13" i="3"/>
  <c r="EV10" i="3"/>
  <c r="EV6" i="3"/>
  <c r="EV9" i="3"/>
  <c r="EV8" i="3"/>
  <c r="EV11" i="3"/>
  <c r="EV12" i="3"/>
  <c r="EV4" i="3"/>
  <c r="EV7" i="3"/>
  <c r="EQ13" i="3"/>
  <c r="EQ9" i="3"/>
  <c r="EQ14" i="3"/>
  <c r="EQ7" i="3"/>
  <c r="EQ11" i="3"/>
  <c r="ER15" i="3"/>
  <c r="EQ5" i="3"/>
  <c r="EQ12" i="3"/>
  <c r="EQ10" i="3"/>
  <c r="EQ8" i="3"/>
  <c r="EQ6" i="3"/>
  <c r="EL11" i="3"/>
  <c r="EL8" i="3"/>
  <c r="EL9" i="3"/>
  <c r="EL12" i="3"/>
  <c r="EL7" i="3"/>
  <c r="EL5" i="3"/>
  <c r="EL13" i="3"/>
  <c r="EL4" i="3"/>
  <c r="EL6" i="3"/>
  <c r="EL10" i="3"/>
  <c r="EG5" i="3"/>
  <c r="EG4" i="3"/>
  <c r="EG6" i="3"/>
  <c r="EG11" i="3"/>
  <c r="EG13" i="3"/>
  <c r="EG9" i="3"/>
  <c r="EG7" i="3"/>
  <c r="EG10" i="3"/>
  <c r="EG12" i="3"/>
  <c r="EG8" i="3"/>
  <c r="EB4" i="3"/>
  <c r="EB8" i="3"/>
  <c r="EB5" i="3"/>
  <c r="EB13" i="3"/>
  <c r="EB10" i="3"/>
  <c r="EB12" i="3"/>
  <c r="EB9" i="3"/>
  <c r="EB11" i="3"/>
  <c r="EB6" i="3"/>
  <c r="EB7" i="3"/>
  <c r="DW8" i="3"/>
  <c r="DW10" i="3"/>
  <c r="DW13" i="3"/>
  <c r="DW9" i="3"/>
  <c r="DW4" i="3"/>
  <c r="DW11" i="3"/>
  <c r="DW12" i="3"/>
  <c r="DW6" i="3"/>
  <c r="DW5" i="3"/>
  <c r="DW7" i="3"/>
  <c r="DR9" i="3"/>
  <c r="DR10" i="3"/>
  <c r="DR6" i="3"/>
  <c r="DR13" i="3"/>
  <c r="DR5" i="3"/>
  <c r="DR11" i="3"/>
  <c r="DR4" i="3"/>
  <c r="DR12" i="3"/>
  <c r="DR8" i="3"/>
  <c r="DR7" i="3"/>
  <c r="CI9" i="3"/>
  <c r="DI15" i="3"/>
  <c r="CI4" i="3"/>
  <c r="GV14" i="3"/>
  <c r="GV4" i="3"/>
  <c r="GV11" i="3"/>
  <c r="GV8" i="3"/>
  <c r="GV12" i="3"/>
  <c r="GV7" i="3"/>
  <c r="GV6" i="3"/>
  <c r="GV5" i="3"/>
  <c r="GV9" i="3"/>
  <c r="GV13" i="3"/>
  <c r="GV10" i="3"/>
  <c r="GO8" i="3"/>
  <c r="GP8" i="3"/>
  <c r="GP9" i="3"/>
  <c r="GO7" i="3"/>
  <c r="GP7" i="3"/>
  <c r="GP10" i="3"/>
  <c r="GO6" i="3"/>
  <c r="GP6" i="3"/>
  <c r="GP13" i="3"/>
  <c r="GO14" i="3"/>
  <c r="GP14" i="3"/>
  <c r="GP5" i="3"/>
  <c r="GO12" i="3"/>
  <c r="GP12" i="3"/>
  <c r="GP4" i="3"/>
  <c r="GO11" i="3"/>
  <c r="GP11" i="3"/>
  <c r="CI8" i="3"/>
  <c r="CI6" i="3"/>
  <c r="CI5" i="3"/>
  <c r="CI11" i="3"/>
  <c r="EM15" i="3"/>
  <c r="DC29" i="3"/>
  <c r="EW15" i="3"/>
  <c r="FQ15" i="3"/>
  <c r="FL15" i="3"/>
  <c r="DX15" i="3"/>
  <c r="EC15" i="3"/>
  <c r="DS15" i="3"/>
  <c r="EH15" i="3"/>
  <c r="FG15" i="3"/>
  <c r="FV15" i="3"/>
  <c r="GA15" i="3"/>
  <c r="DN15" i="3"/>
  <c r="CI3" i="3"/>
  <c r="CG5" i="3"/>
  <c r="CI10" i="3"/>
  <c r="CI14" i="3"/>
  <c r="CI13" i="3"/>
  <c r="CI7" i="3"/>
  <c r="CI12" i="3"/>
  <c r="J14" i="3"/>
  <c r="J9" i="3"/>
  <c r="J12" i="3"/>
  <c r="GJ14" i="3"/>
  <c r="GE14" i="3"/>
  <c r="DM7" i="3"/>
  <c r="DM8" i="3"/>
  <c r="DM13" i="3"/>
  <c r="DM5" i="3"/>
  <c r="DM6" i="3"/>
  <c r="DM10" i="3"/>
  <c r="DM12" i="3"/>
  <c r="DM4" i="3"/>
  <c r="DM11" i="3"/>
  <c r="DM9" i="3"/>
  <c r="DC14" i="3"/>
  <c r="DM14" i="3"/>
  <c r="FP14" i="3"/>
  <c r="FU14" i="3"/>
  <c r="FF14" i="3"/>
  <c r="FA14" i="3"/>
  <c r="EV14" i="3"/>
  <c r="EL14" i="3"/>
  <c r="EG14" i="3"/>
  <c r="EB14" i="3"/>
  <c r="DW14" i="3"/>
  <c r="DR14" i="3"/>
  <c r="DD27" i="3"/>
  <c r="DR3" i="3"/>
  <c r="DM3" i="3"/>
  <c r="HS4" i="3"/>
  <c r="HU15" i="3"/>
  <c r="HO15" i="3"/>
  <c r="HM3" i="3"/>
  <c r="GU3" i="3"/>
  <c r="GJ3" i="3"/>
  <c r="GE3" i="3"/>
  <c r="FZ3" i="3"/>
  <c r="FU3" i="3"/>
  <c r="FP3" i="3"/>
  <c r="FK3" i="3"/>
  <c r="FF3" i="3"/>
  <c r="FA3" i="3"/>
  <c r="EV3" i="3"/>
  <c r="EQ3" i="3"/>
  <c r="EL3" i="3"/>
  <c r="EG3" i="3"/>
  <c r="EB3" i="3"/>
  <c r="DW3" i="3"/>
  <c r="DH14" i="3"/>
  <c r="DH12" i="3"/>
  <c r="CH12" i="3" s="1"/>
  <c r="DH7" i="3"/>
  <c r="CH7" i="3" s="1"/>
  <c r="DH4" i="3"/>
  <c r="CH4" i="3" s="1"/>
  <c r="DH10" i="3"/>
  <c r="CH10" i="3" s="1"/>
  <c r="DH6" i="3"/>
  <c r="CH6" i="3" s="1"/>
  <c r="DH11" i="3"/>
  <c r="CH11" i="3" s="1"/>
  <c r="DH5" i="3"/>
  <c r="CH5" i="3" s="1"/>
  <c r="DH8" i="3"/>
  <c r="CH8" i="3" s="1"/>
  <c r="DH3" i="3"/>
  <c r="DH13" i="3"/>
  <c r="CH13" i="3" s="1"/>
  <c r="DD22" i="3"/>
  <c r="DD25" i="3"/>
  <c r="DC9" i="3"/>
  <c r="DC12" i="3"/>
  <c r="DE21" i="3"/>
  <c r="DE24" i="3"/>
  <c r="DE20" i="3"/>
  <c r="DE23" i="3"/>
  <c r="DE17" i="3"/>
  <c r="DE18" i="3"/>
  <c r="DE26" i="3"/>
  <c r="FB15" i="3" l="1"/>
  <c r="EQ4" i="3"/>
  <c r="DH9" i="3"/>
  <c r="CH9" i="3" s="1"/>
  <c r="GW15" i="3"/>
  <c r="GU13" i="3"/>
  <c r="GU5" i="3"/>
  <c r="GU7" i="3"/>
  <c r="GU8" i="3"/>
  <c r="GU4" i="3"/>
  <c r="GS16" i="3" s="1"/>
  <c r="GP3" i="3" s="1"/>
  <c r="GU10" i="3"/>
  <c r="GU9" i="3"/>
  <c r="GU6" i="3"/>
  <c r="GU12" i="3"/>
  <c r="GU11" i="3"/>
  <c r="GU14" i="3"/>
  <c r="GO4" i="3"/>
  <c r="GO5" i="3"/>
  <c r="GO13" i="3"/>
  <c r="GO10" i="3"/>
  <c r="GO9" i="3"/>
  <c r="GO3" i="3"/>
  <c r="GQ15" i="3"/>
  <c r="CH3" i="3"/>
  <c r="DD20" i="3"/>
  <c r="J10" i="3"/>
  <c r="J4" i="3"/>
  <c r="J5" i="3"/>
  <c r="J8" i="3"/>
  <c r="DC13" i="3"/>
  <c r="I13" i="3" s="1"/>
  <c r="J11" i="3"/>
  <c r="J6" i="3"/>
  <c r="HJ27" i="3"/>
  <c r="HJ16" i="3"/>
  <c r="HJ26" i="3"/>
  <c r="HJ22" i="3"/>
  <c r="HJ18" i="3"/>
  <c r="HJ24" i="3"/>
  <c r="HJ20" i="3"/>
  <c r="HJ25" i="3"/>
  <c r="HJ21" i="3"/>
  <c r="HJ23" i="3"/>
  <c r="HJ17" i="3"/>
  <c r="HJ19" i="3"/>
  <c r="HJ15" i="3"/>
  <c r="I9" i="3"/>
  <c r="I14" i="3"/>
  <c r="CH14" i="3"/>
  <c r="I12" i="3"/>
  <c r="J3" i="3"/>
  <c r="DC3" i="3"/>
  <c r="I3" i="3" s="1"/>
  <c r="DD23" i="3"/>
  <c r="DC4" i="3"/>
  <c r="I4" i="3" s="1"/>
  <c r="DD16" i="3"/>
  <c r="DC6" i="3"/>
  <c r="I6" i="3" s="1"/>
  <c r="DC10" i="3"/>
  <c r="I10" i="3" s="1"/>
  <c r="CJ3" i="3"/>
  <c r="B3" i="3"/>
  <c r="A3" i="3"/>
  <c r="HG5" i="3" l="1"/>
  <c r="HG9" i="3"/>
  <c r="HG14" i="3"/>
  <c r="HG12" i="3"/>
  <c r="HG4" i="3"/>
  <c r="HG7" i="3"/>
  <c r="HG13" i="3"/>
  <c r="HG8" i="3"/>
  <c r="HG6" i="3"/>
  <c r="HG10" i="3"/>
  <c r="HG11" i="3"/>
  <c r="HG3" i="3"/>
  <c r="J13" i="3"/>
  <c r="J7" i="3"/>
  <c r="DD26" i="3"/>
  <c r="DC7" i="3"/>
  <c r="I7" i="3" s="1"/>
  <c r="DD17" i="3"/>
  <c r="DC8" i="3"/>
  <c r="I8" i="3" s="1"/>
  <c r="DC5" i="3"/>
  <c r="I5" i="3" s="1"/>
  <c r="DD18" i="3"/>
  <c r="DD21" i="3"/>
  <c r="DC11" i="3"/>
  <c r="I11" i="3" s="1"/>
  <c r="DD15" i="3"/>
  <c r="DD32" i="3" s="1"/>
  <c r="DD24" i="3"/>
  <c r="CG4" i="3"/>
  <c r="CO9" i="3"/>
  <c r="CO8" i="3"/>
  <c r="CO7" i="3"/>
  <c r="CO6" i="3"/>
  <c r="CO5" i="3"/>
  <c r="CO4" i="3"/>
  <c r="CO3" i="3"/>
  <c r="C1" i="3" l="1"/>
  <c r="HI15" i="3"/>
  <c r="DD31" i="3"/>
  <c r="CG8" i="3" s="1"/>
  <c r="BB1" i="12"/>
  <c r="AS1" i="12"/>
  <c r="AG1" i="12"/>
  <c r="AD1" i="12"/>
  <c r="AY1" i="12" s="1"/>
  <c r="AA1" i="12"/>
  <c r="AV1" i="12" s="1"/>
  <c r="X1" i="12"/>
  <c r="U1" i="12"/>
  <c r="AP1" i="12" s="1"/>
  <c r="R1" i="12"/>
  <c r="AM1" i="12" s="1"/>
  <c r="O1" i="12"/>
  <c r="AJ1" i="12" s="1"/>
  <c r="L1" i="12"/>
  <c r="I1" i="12"/>
  <c r="AF3" i="3"/>
  <c r="BA3" i="3" s="1"/>
  <c r="CW8" i="3" s="1"/>
  <c r="B8" i="11" s="1"/>
  <c r="AC3" i="3"/>
  <c r="AX3" i="3" s="1"/>
  <c r="CW7" i="3" s="1"/>
  <c r="B7" i="11" s="1"/>
  <c r="Z3" i="3"/>
  <c r="AU3" i="3" s="1"/>
  <c r="W3" i="3"/>
  <c r="AR3" i="3" s="1"/>
  <c r="CW5" i="3" s="1"/>
  <c r="B5" i="11" s="1"/>
  <c r="T3" i="3"/>
  <c r="AO3" i="3" s="1"/>
  <c r="CW4" i="3" s="1"/>
  <c r="B4" i="11" s="1"/>
  <c r="Q3" i="3"/>
  <c r="AL3" i="3" s="1"/>
  <c r="CW3" i="3" s="1"/>
  <c r="B3" i="11" s="1"/>
  <c r="N3" i="3"/>
  <c r="AI3" i="3" s="1"/>
  <c r="CB3" i="3" s="1"/>
  <c r="CY9" i="3" s="1"/>
  <c r="B9" i="13" s="1"/>
  <c r="K3" i="3"/>
  <c r="CG3" i="3" s="1"/>
  <c r="BD3" i="3" l="1"/>
  <c r="CW9" i="3" s="1"/>
  <c r="B9" i="11" s="1"/>
  <c r="BG3" i="3"/>
  <c r="CY2" i="3" s="1"/>
  <c r="B2" i="13" s="1"/>
  <c r="BJ3" i="3"/>
  <c r="CY3" i="3" s="1"/>
  <c r="B3" i="13" s="1"/>
  <c r="BM3" i="3"/>
  <c r="CY4" i="3" s="1"/>
  <c r="B4" i="13" s="1"/>
  <c r="CW6" i="3"/>
  <c r="B6" i="11" s="1"/>
  <c r="BP3" i="3"/>
  <c r="CY5" i="3" s="1"/>
  <c r="B5" i="13" s="1"/>
  <c r="BS3" i="3"/>
  <c r="CY6" i="3" s="1"/>
  <c r="B6" i="13" s="1"/>
  <c r="BV3" i="3"/>
  <c r="CY7" i="3" s="1"/>
  <c r="B7" i="13" s="1"/>
  <c r="CW2" i="3"/>
  <c r="B2" i="11" s="1"/>
  <c r="BY3" i="3" l="1"/>
  <c r="CY8" i="3" s="1"/>
  <c r="B8" i="13" s="1"/>
  <c r="CU9" i="3"/>
  <c r="CU8" i="3"/>
  <c r="CU7" i="3"/>
  <c r="CU6" i="3"/>
  <c r="CU5" i="3"/>
  <c r="CU4" i="3"/>
  <c r="CU3" i="3"/>
  <c r="CU2" i="3"/>
  <c r="HD15" i="3" l="1"/>
  <c r="HD22" i="3"/>
  <c r="HD19" i="3"/>
  <c r="HD21" i="3"/>
  <c r="HD26" i="3"/>
  <c r="HD18" i="3"/>
  <c r="HD27" i="3"/>
  <c r="HD16" i="3"/>
  <c r="HD20" i="3"/>
  <c r="HD24" i="3"/>
  <c r="HD23" i="3"/>
  <c r="HD17" i="3"/>
  <c r="HD25" i="3"/>
  <c r="B3" i="10"/>
  <c r="B4" i="10"/>
  <c r="B5" i="10"/>
  <c r="B6" i="10"/>
  <c r="B7" i="10"/>
  <c r="B8" i="10"/>
  <c r="B9" i="10"/>
  <c r="B2" i="10"/>
  <c r="G1" i="7"/>
  <c r="B1" i="7"/>
  <c r="HA5" i="3" l="1"/>
  <c r="HA12" i="3"/>
  <c r="HA7" i="3"/>
  <c r="HA13" i="3"/>
  <c r="HA8" i="3"/>
  <c r="HA11" i="3"/>
  <c r="HC15" i="3"/>
  <c r="HA10" i="3"/>
  <c r="HA14" i="3"/>
  <c r="HA6" i="3"/>
  <c r="HA9" i="3"/>
  <c r="HA3" i="3"/>
  <c r="AX156" i="3"/>
  <c r="AC156" i="3"/>
  <c r="AL156" i="3"/>
  <c r="HA4" i="3" l="1"/>
  <c r="C1" i="8"/>
  <c r="K128" i="3"/>
  <c r="CB149" i="5"/>
  <c r="BY149" i="5"/>
  <c r="BV149" i="5"/>
  <c r="BS149" i="5"/>
  <c r="BP149" i="5"/>
  <c r="BM149" i="5"/>
  <c r="BJ149" i="5"/>
  <c r="BG149" i="5"/>
  <c r="BD149" i="5"/>
  <c r="BA149" i="5"/>
  <c r="AX149" i="5"/>
  <c r="AU149" i="5"/>
  <c r="AR149" i="5"/>
  <c r="AO149" i="5"/>
  <c r="AL149" i="5"/>
  <c r="AI149" i="5"/>
  <c r="AF149" i="5"/>
  <c r="AC149" i="5"/>
  <c r="Z149" i="5"/>
  <c r="W149" i="5"/>
  <c r="T149" i="5"/>
  <c r="Q149" i="5"/>
  <c r="N149" i="5"/>
  <c r="CB148" i="5"/>
  <c r="BY148" i="5"/>
  <c r="BV148" i="5"/>
  <c r="BS148" i="5"/>
  <c r="BP148" i="5"/>
  <c r="BM148" i="5"/>
  <c r="BJ148" i="5"/>
  <c r="BG148" i="5"/>
  <c r="BD148" i="5"/>
  <c r="BA148" i="5"/>
  <c r="AX148" i="5"/>
  <c r="AU148" i="5"/>
  <c r="AR148" i="5"/>
  <c r="AO148" i="5"/>
  <c r="AL148" i="5"/>
  <c r="AI148" i="5"/>
  <c r="AF148" i="5"/>
  <c r="AC148" i="5"/>
  <c r="Z148" i="5"/>
  <c r="W148" i="5"/>
  <c r="T148" i="5"/>
  <c r="Q148" i="5"/>
  <c r="N148" i="5"/>
  <c r="CB147" i="5"/>
  <c r="BY147" i="5"/>
  <c r="BV147" i="5"/>
  <c r="BS147" i="5"/>
  <c r="BP147" i="5"/>
  <c r="BM147" i="5"/>
  <c r="BJ147" i="5"/>
  <c r="BG147" i="5"/>
  <c r="BD147" i="5"/>
  <c r="BA147" i="5"/>
  <c r="AX147" i="5"/>
  <c r="AU147" i="5"/>
  <c r="AR147" i="5"/>
  <c r="AO147" i="5"/>
  <c r="AL147" i="5"/>
  <c r="AI147" i="5"/>
  <c r="AF147" i="5"/>
  <c r="AC147" i="5"/>
  <c r="Z147" i="5"/>
  <c r="W147" i="5"/>
  <c r="T147" i="5"/>
  <c r="Q147" i="5"/>
  <c r="N147" i="5"/>
  <c r="CB146" i="5"/>
  <c r="BY146" i="5"/>
  <c r="BV146" i="5"/>
  <c r="BS146" i="5"/>
  <c r="BP146" i="5"/>
  <c r="BM146" i="5"/>
  <c r="BJ146" i="5"/>
  <c r="BG146" i="5"/>
  <c r="BD146" i="5"/>
  <c r="BA146" i="5"/>
  <c r="AX146" i="5"/>
  <c r="AU146" i="5"/>
  <c r="AR146" i="5"/>
  <c r="AO146" i="5"/>
  <c r="AL146" i="5"/>
  <c r="AI146" i="5"/>
  <c r="AF146" i="5"/>
  <c r="AC146" i="5"/>
  <c r="Z146" i="5"/>
  <c r="W146" i="5"/>
  <c r="T146" i="5"/>
  <c r="Q146" i="5"/>
  <c r="N146" i="5"/>
  <c r="CB145" i="5"/>
  <c r="BY145" i="5"/>
  <c r="BV145" i="5"/>
  <c r="BS145" i="5"/>
  <c r="BP145" i="5"/>
  <c r="BM145" i="5"/>
  <c r="BJ145" i="5"/>
  <c r="BG145" i="5"/>
  <c r="BD145" i="5"/>
  <c r="BA145" i="5"/>
  <c r="AX145" i="5"/>
  <c r="AU145" i="5"/>
  <c r="AR145" i="5"/>
  <c r="AO145" i="5"/>
  <c r="AL145" i="5"/>
  <c r="AI145" i="5"/>
  <c r="AF145" i="5"/>
  <c r="AC145" i="5"/>
  <c r="Z145" i="5"/>
  <c r="W145" i="5"/>
  <c r="T145" i="5"/>
  <c r="Q145" i="5"/>
  <c r="N145" i="5"/>
  <c r="CB144" i="5"/>
  <c r="BY144" i="5"/>
  <c r="BV144" i="5"/>
  <c r="BS144" i="5"/>
  <c r="BP144" i="5"/>
  <c r="BM144" i="5"/>
  <c r="BJ144" i="5"/>
  <c r="BG144" i="5"/>
  <c r="BD144" i="5"/>
  <c r="BA144" i="5"/>
  <c r="AX144" i="5"/>
  <c r="AU144" i="5"/>
  <c r="AR144" i="5"/>
  <c r="AO144" i="5"/>
  <c r="AL144" i="5"/>
  <c r="AI144" i="5"/>
  <c r="AF144" i="5"/>
  <c r="AC144" i="5"/>
  <c r="Z144" i="5"/>
  <c r="W144" i="5"/>
  <c r="T144" i="5"/>
  <c r="Q144" i="5"/>
  <c r="N144" i="5"/>
  <c r="CB143" i="5"/>
  <c r="BY143" i="5"/>
  <c r="BV143" i="5"/>
  <c r="BS143" i="5"/>
  <c r="BP143" i="5"/>
  <c r="BM143" i="5"/>
  <c r="BJ143" i="5"/>
  <c r="BG143" i="5"/>
  <c r="BD143" i="5"/>
  <c r="BA143" i="5"/>
  <c r="AX143" i="5"/>
  <c r="AU143" i="5"/>
  <c r="AR143" i="5"/>
  <c r="AO143" i="5"/>
  <c r="AL143" i="5"/>
  <c r="AI143" i="5"/>
  <c r="AF143" i="5"/>
  <c r="AC143" i="5"/>
  <c r="Z143" i="5"/>
  <c r="W143" i="5"/>
  <c r="T143" i="5"/>
  <c r="Q143" i="5"/>
  <c r="N143" i="5"/>
  <c r="CB142" i="5"/>
  <c r="BY142" i="5"/>
  <c r="BV142" i="5"/>
  <c r="BS142" i="5"/>
  <c r="BP142" i="5"/>
  <c r="BM142" i="5"/>
  <c r="BJ142" i="5"/>
  <c r="BG142" i="5"/>
  <c r="BD142" i="5"/>
  <c r="BA142" i="5"/>
  <c r="AX142" i="5"/>
  <c r="AU142" i="5"/>
  <c r="AR142" i="5"/>
  <c r="AO142" i="5"/>
  <c r="AL142" i="5"/>
  <c r="AI142" i="5"/>
  <c r="AF142" i="5"/>
  <c r="AC142" i="5"/>
  <c r="Z142" i="5"/>
  <c r="W142" i="5"/>
  <c r="T142" i="5"/>
  <c r="Q142" i="5"/>
  <c r="N142" i="5"/>
  <c r="CB141" i="5"/>
  <c r="BY141" i="5"/>
  <c r="BV141" i="5"/>
  <c r="BS141" i="5"/>
  <c r="BP141" i="5"/>
  <c r="BM141" i="5"/>
  <c r="BJ141" i="5"/>
  <c r="BG141" i="5"/>
  <c r="BD141" i="5"/>
  <c r="BA141" i="5"/>
  <c r="AX141" i="5"/>
  <c r="AU141" i="5"/>
  <c r="AR141" i="5"/>
  <c r="AO141" i="5"/>
  <c r="AL141" i="5"/>
  <c r="AI141" i="5"/>
  <c r="AF141" i="5"/>
  <c r="AC141" i="5"/>
  <c r="Z141" i="5"/>
  <c r="W141" i="5"/>
  <c r="T141" i="5"/>
  <c r="Q141" i="5"/>
  <c r="N141" i="5"/>
  <c r="CB140" i="5"/>
  <c r="BY140" i="5"/>
  <c r="BV140" i="5"/>
  <c r="BS140" i="5"/>
  <c r="BP140" i="5"/>
  <c r="BM140" i="5"/>
  <c r="BJ140" i="5"/>
  <c r="BG140" i="5"/>
  <c r="BD140" i="5"/>
  <c r="BA140" i="5"/>
  <c r="AX140" i="5"/>
  <c r="AU140" i="5"/>
  <c r="AR140" i="5"/>
  <c r="AO140" i="5"/>
  <c r="AL140" i="5"/>
  <c r="AI140" i="5"/>
  <c r="AF140" i="5"/>
  <c r="AC140" i="5"/>
  <c r="Z140" i="5"/>
  <c r="W140" i="5"/>
  <c r="T140" i="5"/>
  <c r="Q140" i="5"/>
  <c r="N140" i="5"/>
  <c r="CB139" i="5"/>
  <c r="BY139" i="5"/>
  <c r="BV139" i="5"/>
  <c r="BS139" i="5"/>
  <c r="BP139" i="5"/>
  <c r="BM139" i="5"/>
  <c r="BJ139" i="5"/>
  <c r="BG139" i="5"/>
  <c r="BD139" i="5"/>
  <c r="BA139" i="5"/>
  <c r="AX139" i="5"/>
  <c r="AU139" i="5"/>
  <c r="AR139" i="5"/>
  <c r="AO139" i="5"/>
  <c r="AL139" i="5"/>
  <c r="AI139" i="5"/>
  <c r="AF139" i="5"/>
  <c r="AC139" i="5"/>
  <c r="Z139" i="5"/>
  <c r="W139" i="5"/>
  <c r="T139" i="5"/>
  <c r="Q139" i="5"/>
  <c r="N139" i="5"/>
  <c r="CB138" i="5"/>
  <c r="BY138" i="5"/>
  <c r="BV138" i="5"/>
  <c r="BS138" i="5"/>
  <c r="BP138" i="5"/>
  <c r="BM138" i="5"/>
  <c r="BJ138" i="5"/>
  <c r="BG138" i="5"/>
  <c r="BD138" i="5"/>
  <c r="BA138" i="5"/>
  <c r="AX138" i="5"/>
  <c r="AU138" i="5"/>
  <c r="AR138" i="5"/>
  <c r="AO138" i="5"/>
  <c r="AL138" i="5"/>
  <c r="AI138" i="5"/>
  <c r="AF138" i="5"/>
  <c r="AC138" i="5"/>
  <c r="Z138" i="5"/>
  <c r="W138" i="5"/>
  <c r="T138" i="5"/>
  <c r="Q138" i="5"/>
  <c r="N138" i="5"/>
  <c r="CB137" i="5"/>
  <c r="BY137" i="5"/>
  <c r="BV137" i="5"/>
  <c r="BS137" i="5"/>
  <c r="BP137" i="5"/>
  <c r="BM137" i="5"/>
  <c r="BJ137" i="5"/>
  <c r="BG137" i="5"/>
  <c r="BD137" i="5"/>
  <c r="BA137" i="5"/>
  <c r="AX137" i="5"/>
  <c r="AU137" i="5"/>
  <c r="AR137" i="5"/>
  <c r="AO137" i="5"/>
  <c r="AL137" i="5"/>
  <c r="AI137" i="5"/>
  <c r="AF137" i="5"/>
  <c r="AC137" i="5"/>
  <c r="Z137" i="5"/>
  <c r="W137" i="5"/>
  <c r="T137" i="5"/>
  <c r="Q137" i="5"/>
  <c r="N137" i="5"/>
  <c r="CB136" i="5"/>
  <c r="BY136" i="5"/>
  <c r="BV136" i="5"/>
  <c r="BS136" i="5"/>
  <c r="BP136" i="5"/>
  <c r="BM136" i="5"/>
  <c r="BJ136" i="5"/>
  <c r="BG136" i="5"/>
  <c r="BD136" i="5"/>
  <c r="BA136" i="5"/>
  <c r="AX136" i="5"/>
  <c r="AU136" i="5"/>
  <c r="AR136" i="5"/>
  <c r="AO136" i="5"/>
  <c r="AL136" i="5"/>
  <c r="AI136" i="5"/>
  <c r="AF136" i="5"/>
  <c r="AC136" i="5"/>
  <c r="Z136" i="5"/>
  <c r="W136" i="5"/>
  <c r="T136" i="5"/>
  <c r="Q136" i="5"/>
  <c r="N136" i="5"/>
  <c r="CB135" i="5"/>
  <c r="BY135" i="5"/>
  <c r="BV135" i="5"/>
  <c r="BS135" i="5"/>
  <c r="BP135" i="5"/>
  <c r="BM135" i="5"/>
  <c r="BJ135" i="5"/>
  <c r="BG135" i="5"/>
  <c r="BD135" i="5"/>
  <c r="BA135" i="5"/>
  <c r="AX135" i="5"/>
  <c r="AU135" i="5"/>
  <c r="AR135" i="5"/>
  <c r="AO135" i="5"/>
  <c r="AL135" i="5"/>
  <c r="AI135" i="5"/>
  <c r="AF135" i="5"/>
  <c r="AC135" i="5"/>
  <c r="Z135" i="5"/>
  <c r="W135" i="5"/>
  <c r="T135" i="5"/>
  <c r="Q135" i="5"/>
  <c r="N135" i="5"/>
  <c r="CB134" i="5"/>
  <c r="BY134" i="5"/>
  <c r="BV134" i="5"/>
  <c r="BS134" i="5"/>
  <c r="BP134" i="5"/>
  <c r="BM134" i="5"/>
  <c r="BJ134" i="5"/>
  <c r="BG134" i="5"/>
  <c r="BD134" i="5"/>
  <c r="BA134" i="5"/>
  <c r="AX134" i="5"/>
  <c r="AU134" i="5"/>
  <c r="AR134" i="5"/>
  <c r="AO134" i="5"/>
  <c r="AL134" i="5"/>
  <c r="AI134" i="5"/>
  <c r="AF134" i="5"/>
  <c r="AC134" i="5"/>
  <c r="Z134" i="5"/>
  <c r="W134" i="5"/>
  <c r="T134" i="5"/>
  <c r="Q134" i="5"/>
  <c r="N134" i="5"/>
  <c r="CB133" i="5"/>
  <c r="BY133" i="5"/>
  <c r="BV133" i="5"/>
  <c r="BS133" i="5"/>
  <c r="BP133" i="5"/>
  <c r="BM133" i="5"/>
  <c r="BJ133" i="5"/>
  <c r="BG133" i="5"/>
  <c r="BD133" i="5"/>
  <c r="BA133" i="5"/>
  <c r="AX133" i="5"/>
  <c r="AU133" i="5"/>
  <c r="AR133" i="5"/>
  <c r="AO133" i="5"/>
  <c r="AL133" i="5"/>
  <c r="AI133" i="5"/>
  <c r="AF133" i="5"/>
  <c r="AC133" i="5"/>
  <c r="Z133" i="5"/>
  <c r="W133" i="5"/>
  <c r="T133" i="5"/>
  <c r="Q133" i="5"/>
  <c r="N133" i="5"/>
  <c r="CB132" i="5"/>
  <c r="BY132" i="5"/>
  <c r="BV132" i="5"/>
  <c r="BS132" i="5"/>
  <c r="BP132" i="5"/>
  <c r="BM132" i="5"/>
  <c r="BJ132" i="5"/>
  <c r="BG132" i="5"/>
  <c r="BD132" i="5"/>
  <c r="BA132" i="5"/>
  <c r="AX132" i="5"/>
  <c r="AU132" i="5"/>
  <c r="AR132" i="5"/>
  <c r="AO132" i="5"/>
  <c r="AL132" i="5"/>
  <c r="AI132" i="5"/>
  <c r="AF132" i="5"/>
  <c r="AC132" i="5"/>
  <c r="Z132" i="5"/>
  <c r="W132" i="5"/>
  <c r="T132" i="5"/>
  <c r="Q132" i="5"/>
  <c r="N132" i="5"/>
  <c r="CB131" i="5"/>
  <c r="BY131" i="5"/>
  <c r="BV131" i="5"/>
  <c r="BS131" i="5"/>
  <c r="BP131" i="5"/>
  <c r="BM131" i="5"/>
  <c r="BJ131" i="5"/>
  <c r="BG131" i="5"/>
  <c r="BD131" i="5"/>
  <c r="BA131" i="5"/>
  <c r="AX131" i="5"/>
  <c r="AU131" i="5"/>
  <c r="AR131" i="5"/>
  <c r="AO131" i="5"/>
  <c r="AL131" i="5"/>
  <c r="AI131" i="5"/>
  <c r="AF131" i="5"/>
  <c r="AC131" i="5"/>
  <c r="Z131" i="5"/>
  <c r="W131" i="5"/>
  <c r="T131" i="5"/>
  <c r="Q131" i="5"/>
  <c r="N131" i="5"/>
  <c r="CB130" i="5"/>
  <c r="BY130" i="5"/>
  <c r="BV130" i="5"/>
  <c r="BS130" i="5"/>
  <c r="BP130" i="5"/>
  <c r="BM130" i="5"/>
  <c r="BJ130" i="5"/>
  <c r="BG130" i="5"/>
  <c r="BD130" i="5"/>
  <c r="BA130" i="5"/>
  <c r="AX130" i="5"/>
  <c r="AU130" i="5"/>
  <c r="AR130" i="5"/>
  <c r="AO130" i="5"/>
  <c r="AL130" i="5"/>
  <c r="AI130" i="5"/>
  <c r="AF130" i="5"/>
  <c r="AC130" i="5"/>
  <c r="Z130" i="5"/>
  <c r="W130" i="5"/>
  <c r="T130" i="5"/>
  <c r="Q130" i="5"/>
  <c r="N130" i="5"/>
  <c r="CB129" i="5"/>
  <c r="CB150" i="5" s="1"/>
  <c r="BY129" i="5"/>
  <c r="BV129" i="5"/>
  <c r="BS129" i="5"/>
  <c r="CB150" i="3"/>
  <c r="BY150" i="3"/>
  <c r="BV150" i="3"/>
  <c r="BS150" i="3"/>
  <c r="BP150" i="3"/>
  <c r="BM150" i="3"/>
  <c r="CB149" i="3"/>
  <c r="BY149" i="3"/>
  <c r="BV149" i="3"/>
  <c r="BS149" i="3"/>
  <c r="BP149" i="3"/>
  <c r="BM149" i="3"/>
  <c r="CB148" i="3"/>
  <c r="BY148" i="3"/>
  <c r="BV148" i="3"/>
  <c r="BS148" i="3"/>
  <c r="BP148" i="3"/>
  <c r="BM148" i="3"/>
  <c r="CB147" i="3"/>
  <c r="BY147" i="3"/>
  <c r="BV147" i="3"/>
  <c r="BS147" i="3"/>
  <c r="BP147" i="3"/>
  <c r="BM147" i="3"/>
  <c r="CB146" i="3"/>
  <c r="BY146" i="3"/>
  <c r="BV146" i="3"/>
  <c r="BS146" i="3"/>
  <c r="BP146" i="3"/>
  <c r="BM146" i="3"/>
  <c r="CB145" i="3"/>
  <c r="BY145" i="3"/>
  <c r="BV145" i="3"/>
  <c r="BS145" i="3"/>
  <c r="BP145" i="3"/>
  <c r="BM145" i="3"/>
  <c r="CB144" i="3"/>
  <c r="BY144" i="3"/>
  <c r="BV144" i="3"/>
  <c r="BS144" i="3"/>
  <c r="BP144" i="3"/>
  <c r="BM144" i="3"/>
  <c r="CB143" i="3"/>
  <c r="BY143" i="3"/>
  <c r="BV143" i="3"/>
  <c r="BS143" i="3"/>
  <c r="BP143" i="3"/>
  <c r="BM143" i="3"/>
  <c r="CB142" i="3"/>
  <c r="BY142" i="3"/>
  <c r="BV142" i="3"/>
  <c r="BS142" i="3"/>
  <c r="BP142" i="3"/>
  <c r="BM142" i="3"/>
  <c r="CB141" i="3"/>
  <c r="BY141" i="3"/>
  <c r="BV141" i="3"/>
  <c r="BS141" i="3"/>
  <c r="BP141" i="3"/>
  <c r="BM141" i="3"/>
  <c r="CB140" i="3"/>
  <c r="BY140" i="3"/>
  <c r="BV140" i="3"/>
  <c r="BS140" i="3"/>
  <c r="BP140" i="3"/>
  <c r="BM140" i="3"/>
  <c r="CB139" i="3"/>
  <c r="BY139" i="3"/>
  <c r="BV139" i="3"/>
  <c r="BS139" i="3"/>
  <c r="BP139" i="3"/>
  <c r="BM139" i="3"/>
  <c r="CB138" i="3"/>
  <c r="BY138" i="3"/>
  <c r="BV138" i="3"/>
  <c r="BS138" i="3"/>
  <c r="BP138" i="3"/>
  <c r="BM138" i="3"/>
  <c r="CB137" i="3"/>
  <c r="BY137" i="3"/>
  <c r="BV137" i="3"/>
  <c r="BS137" i="3"/>
  <c r="BP137" i="3"/>
  <c r="BM137" i="3"/>
  <c r="CB136" i="3"/>
  <c r="BY136" i="3"/>
  <c r="BV136" i="3"/>
  <c r="BS136" i="3"/>
  <c r="BP136" i="3"/>
  <c r="BM136" i="3"/>
  <c r="CB135" i="3"/>
  <c r="BY135" i="3"/>
  <c r="BV135" i="3"/>
  <c r="BS135" i="3"/>
  <c r="BP135" i="3"/>
  <c r="BM135" i="3"/>
  <c r="CB134" i="3"/>
  <c r="BY134" i="3"/>
  <c r="BV134" i="3"/>
  <c r="BS134" i="3"/>
  <c r="BP134" i="3"/>
  <c r="BM134" i="3"/>
  <c r="CB133" i="3"/>
  <c r="BY133" i="3"/>
  <c r="BV133" i="3"/>
  <c r="BS133" i="3"/>
  <c r="BP133" i="3"/>
  <c r="BM133" i="3"/>
  <c r="CB132" i="3"/>
  <c r="BY132" i="3"/>
  <c r="BV132" i="3"/>
  <c r="BS132" i="3"/>
  <c r="BP132" i="3"/>
  <c r="BM132" i="3"/>
  <c r="CB131" i="3"/>
  <c r="BY131" i="3"/>
  <c r="BV131" i="3"/>
  <c r="BS131" i="3"/>
  <c r="BP131" i="3"/>
  <c r="BM131" i="3"/>
  <c r="CB130" i="3"/>
  <c r="BY130" i="3"/>
  <c r="BV130" i="3"/>
  <c r="BS130" i="3"/>
  <c r="BP130" i="3"/>
  <c r="BM130" i="3"/>
  <c r="BJ150" i="3"/>
  <c r="BG150" i="3"/>
  <c r="BD150" i="3"/>
  <c r="BA150" i="3"/>
  <c r="AX150" i="3"/>
  <c r="AU150" i="3"/>
  <c r="BJ149" i="3"/>
  <c r="BG149" i="3"/>
  <c r="BD149" i="3"/>
  <c r="BA149" i="3"/>
  <c r="AX149" i="3"/>
  <c r="AU149" i="3"/>
  <c r="BJ148" i="3"/>
  <c r="BG148" i="3"/>
  <c r="BD148" i="3"/>
  <c r="BA148" i="3"/>
  <c r="AX148" i="3"/>
  <c r="AU148" i="3"/>
  <c r="BJ147" i="3"/>
  <c r="BG147" i="3"/>
  <c r="BD147" i="3"/>
  <c r="BA147" i="3"/>
  <c r="AX147" i="3"/>
  <c r="AU147" i="3"/>
  <c r="BJ146" i="3"/>
  <c r="BG146" i="3"/>
  <c r="BD146" i="3"/>
  <c r="BA146" i="3"/>
  <c r="AX146" i="3"/>
  <c r="AU146" i="3"/>
  <c r="BJ145" i="3"/>
  <c r="BG145" i="3"/>
  <c r="BD145" i="3"/>
  <c r="BA145" i="3"/>
  <c r="AX145" i="3"/>
  <c r="AU145" i="3"/>
  <c r="BJ144" i="3"/>
  <c r="BG144" i="3"/>
  <c r="BD144" i="3"/>
  <c r="BA144" i="3"/>
  <c r="AX144" i="3"/>
  <c r="AU144" i="3"/>
  <c r="BJ143" i="3"/>
  <c r="BG143" i="3"/>
  <c r="BD143" i="3"/>
  <c r="BA143" i="3"/>
  <c r="AX143" i="3"/>
  <c r="AU143" i="3"/>
  <c r="BJ142" i="3"/>
  <c r="BG142" i="3"/>
  <c r="BD142" i="3"/>
  <c r="BA142" i="3"/>
  <c r="AX142" i="3"/>
  <c r="AU142" i="3"/>
  <c r="BJ141" i="3"/>
  <c r="BG141" i="3"/>
  <c r="BD141" i="3"/>
  <c r="BA141" i="3"/>
  <c r="AX141" i="3"/>
  <c r="AU141" i="3"/>
  <c r="BJ140" i="3"/>
  <c r="BG140" i="3"/>
  <c r="BD140" i="3"/>
  <c r="BA140" i="3"/>
  <c r="AX140" i="3"/>
  <c r="AU140" i="3"/>
  <c r="BJ139" i="3"/>
  <c r="BG139" i="3"/>
  <c r="BD139" i="3"/>
  <c r="BA139" i="3"/>
  <c r="AX139" i="3"/>
  <c r="AU139" i="3"/>
  <c r="BJ138" i="3"/>
  <c r="BG138" i="3"/>
  <c r="BD138" i="3"/>
  <c r="BA138" i="3"/>
  <c r="AX138" i="3"/>
  <c r="AU138" i="3"/>
  <c r="BJ137" i="3"/>
  <c r="BG137" i="3"/>
  <c r="BD137" i="3"/>
  <c r="BA137" i="3"/>
  <c r="AX137" i="3"/>
  <c r="AU137" i="3"/>
  <c r="BJ136" i="3"/>
  <c r="BG136" i="3"/>
  <c r="BD136" i="3"/>
  <c r="BA136" i="3"/>
  <c r="AX136" i="3"/>
  <c r="AU136" i="3"/>
  <c r="BJ135" i="3"/>
  <c r="BG135" i="3"/>
  <c r="BD135" i="3"/>
  <c r="BA135" i="3"/>
  <c r="AX135" i="3"/>
  <c r="AU135" i="3"/>
  <c r="BJ134" i="3"/>
  <c r="BG134" i="3"/>
  <c r="BD134" i="3"/>
  <c r="BA134" i="3"/>
  <c r="AX134" i="3"/>
  <c r="AU134" i="3"/>
  <c r="BJ133" i="3"/>
  <c r="BG133" i="3"/>
  <c r="BD133" i="3"/>
  <c r="BA133" i="3"/>
  <c r="AX133" i="3"/>
  <c r="AU133" i="3"/>
  <c r="BJ132" i="3"/>
  <c r="BG132" i="3"/>
  <c r="BD132" i="3"/>
  <c r="BA132" i="3"/>
  <c r="AX132" i="3"/>
  <c r="AU132" i="3"/>
  <c r="BJ131" i="3"/>
  <c r="BG131" i="3"/>
  <c r="BD131" i="3"/>
  <c r="BA131" i="3"/>
  <c r="AX131" i="3"/>
  <c r="AU131" i="3"/>
  <c r="BJ130" i="3"/>
  <c r="BG130" i="3"/>
  <c r="BD130" i="3"/>
  <c r="BA130" i="3"/>
  <c r="AX130" i="3"/>
  <c r="AU130" i="3"/>
  <c r="AR150" i="3"/>
  <c r="AO150" i="3"/>
  <c r="AL150" i="3"/>
  <c r="AI150" i="3"/>
  <c r="AF150" i="3"/>
  <c r="AC150" i="3"/>
  <c r="AR149" i="3"/>
  <c r="AO149" i="3"/>
  <c r="AL149" i="3"/>
  <c r="AI149" i="3"/>
  <c r="AF149" i="3"/>
  <c r="AC149" i="3"/>
  <c r="AR148" i="3"/>
  <c r="AO148" i="3"/>
  <c r="AL148" i="3"/>
  <c r="AI148" i="3"/>
  <c r="AF148" i="3"/>
  <c r="AC148" i="3"/>
  <c r="AR147" i="3"/>
  <c r="AO147" i="3"/>
  <c r="AL147" i="3"/>
  <c r="AI147" i="3"/>
  <c r="AF147" i="3"/>
  <c r="AC147" i="3"/>
  <c r="AR146" i="3"/>
  <c r="AO146" i="3"/>
  <c r="AL146" i="3"/>
  <c r="AI146" i="3"/>
  <c r="AF146" i="3"/>
  <c r="AC146" i="3"/>
  <c r="AR145" i="3"/>
  <c r="AO145" i="3"/>
  <c r="AL145" i="3"/>
  <c r="AI145" i="3"/>
  <c r="AF145" i="3"/>
  <c r="AC145" i="3"/>
  <c r="AR144" i="3"/>
  <c r="AO144" i="3"/>
  <c r="AL144" i="3"/>
  <c r="AI144" i="3"/>
  <c r="AF144" i="3"/>
  <c r="AC144" i="3"/>
  <c r="AR143" i="3"/>
  <c r="AO143" i="3"/>
  <c r="AL143" i="3"/>
  <c r="AI143" i="3"/>
  <c r="AF143" i="3"/>
  <c r="AC143" i="3"/>
  <c r="AR142" i="3"/>
  <c r="AO142" i="3"/>
  <c r="AL142" i="3"/>
  <c r="AI142" i="3"/>
  <c r="AF142" i="3"/>
  <c r="AC142" i="3"/>
  <c r="AR141" i="3"/>
  <c r="AO141" i="3"/>
  <c r="AL141" i="3"/>
  <c r="AI141" i="3"/>
  <c r="AF141" i="3"/>
  <c r="AC141" i="3"/>
  <c r="AR140" i="3"/>
  <c r="AO140" i="3"/>
  <c r="AL140" i="3"/>
  <c r="AI140" i="3"/>
  <c r="AF140" i="3"/>
  <c r="AC140" i="3"/>
  <c r="AR139" i="3"/>
  <c r="AO139" i="3"/>
  <c r="AL139" i="3"/>
  <c r="AI139" i="3"/>
  <c r="AF139" i="3"/>
  <c r="AC139" i="3"/>
  <c r="AR138" i="3"/>
  <c r="AO138" i="3"/>
  <c r="AL138" i="3"/>
  <c r="AI138" i="3"/>
  <c r="AF138" i="3"/>
  <c r="AC138" i="3"/>
  <c r="AR137" i="3"/>
  <c r="AO137" i="3"/>
  <c r="AL137" i="3"/>
  <c r="AI137" i="3"/>
  <c r="AF137" i="3"/>
  <c r="AC137" i="3"/>
  <c r="AR136" i="3"/>
  <c r="AO136" i="3"/>
  <c r="AL136" i="3"/>
  <c r="AI136" i="3"/>
  <c r="AF136" i="3"/>
  <c r="AC136" i="3"/>
  <c r="AR135" i="3"/>
  <c r="AO135" i="3"/>
  <c r="AL135" i="3"/>
  <c r="AI135" i="3"/>
  <c r="AF135" i="3"/>
  <c r="AC135" i="3"/>
  <c r="AR134" i="3"/>
  <c r="AO134" i="3"/>
  <c r="AL134" i="3"/>
  <c r="AI134" i="3"/>
  <c r="AF134" i="3"/>
  <c r="AC134" i="3"/>
  <c r="AR133" i="3"/>
  <c r="AO133" i="3"/>
  <c r="AL133" i="3"/>
  <c r="AI133" i="3"/>
  <c r="AF133" i="3"/>
  <c r="AC133" i="3"/>
  <c r="AR132" i="3"/>
  <c r="AO132" i="3"/>
  <c r="AL132" i="3"/>
  <c r="AI132" i="3"/>
  <c r="AF132" i="3"/>
  <c r="AC132" i="3"/>
  <c r="AR131" i="3"/>
  <c r="AO131" i="3"/>
  <c r="AL131" i="3"/>
  <c r="AI131" i="3"/>
  <c r="AF131" i="3"/>
  <c r="AC131" i="3"/>
  <c r="AR130" i="3"/>
  <c r="AO130" i="3"/>
  <c r="AL130" i="3"/>
  <c r="AI130" i="3"/>
  <c r="AF130" i="3"/>
  <c r="AC130" i="3"/>
  <c r="Z150" i="3"/>
  <c r="Z149" i="3"/>
  <c r="Z148" i="3"/>
  <c r="Z147" i="3"/>
  <c r="Z146" i="3"/>
  <c r="Z145" i="3"/>
  <c r="Z144" i="3"/>
  <c r="Z143" i="3"/>
  <c r="Z142" i="3"/>
  <c r="Z141" i="3"/>
  <c r="Z140" i="3"/>
  <c r="Z139" i="3"/>
  <c r="Z138" i="3"/>
  <c r="Z137" i="3"/>
  <c r="Z136" i="3"/>
  <c r="Z135" i="3"/>
  <c r="Z134" i="3"/>
  <c r="Z133" i="3"/>
  <c r="Z132" i="3"/>
  <c r="Z131" i="3"/>
  <c r="Z130" i="3"/>
  <c r="W150" i="3"/>
  <c r="W149" i="3"/>
  <c r="W148" i="3"/>
  <c r="W147" i="3"/>
  <c r="W146" i="3"/>
  <c r="W145" i="3"/>
  <c r="W144" i="3"/>
  <c r="W143" i="3"/>
  <c r="W142" i="3"/>
  <c r="W141" i="3"/>
  <c r="W140" i="3"/>
  <c r="W139" i="3"/>
  <c r="W138" i="3"/>
  <c r="W137" i="3"/>
  <c r="W136" i="3"/>
  <c r="W135" i="3"/>
  <c r="W134" i="3"/>
  <c r="W133" i="3"/>
  <c r="W132" i="3"/>
  <c r="W131" i="3"/>
  <c r="W130" i="3"/>
  <c r="T150" i="3"/>
  <c r="T149" i="3"/>
  <c r="T148" i="3"/>
  <c r="T147" i="3"/>
  <c r="T146" i="3"/>
  <c r="T145" i="3"/>
  <c r="T144" i="3"/>
  <c r="T143" i="3"/>
  <c r="T142" i="3"/>
  <c r="T141" i="3"/>
  <c r="T140" i="3"/>
  <c r="T139" i="3"/>
  <c r="T138" i="3"/>
  <c r="T137" i="3"/>
  <c r="T136" i="3"/>
  <c r="T135" i="3"/>
  <c r="T134" i="3"/>
  <c r="T133" i="3"/>
  <c r="T132" i="3"/>
  <c r="T131" i="3"/>
  <c r="T130" i="3"/>
  <c r="Q150" i="3"/>
  <c r="Q149" i="3"/>
  <c r="Q148" i="3"/>
  <c r="Q147" i="3"/>
  <c r="Q146" i="3"/>
  <c r="Q145" i="3"/>
  <c r="Q144" i="3"/>
  <c r="Q143" i="3"/>
  <c r="Q142" i="3"/>
  <c r="Q141" i="3"/>
  <c r="Q140" i="3"/>
  <c r="Q139" i="3"/>
  <c r="Q138" i="3"/>
  <c r="Q137" i="3"/>
  <c r="Q136" i="3"/>
  <c r="Q135" i="3"/>
  <c r="Q134" i="3"/>
  <c r="Q133" i="3"/>
  <c r="Q132" i="3"/>
  <c r="Q131" i="3"/>
  <c r="Q130" i="3"/>
  <c r="N150" i="3"/>
  <c r="N149" i="3"/>
  <c r="N148" i="3"/>
  <c r="N147" i="3"/>
  <c r="N146" i="3"/>
  <c r="N145" i="3"/>
  <c r="N144" i="3"/>
  <c r="N143" i="3"/>
  <c r="N142" i="3"/>
  <c r="N141" i="3"/>
  <c r="N140" i="3"/>
  <c r="N139" i="3"/>
  <c r="N138" i="3"/>
  <c r="N137" i="3"/>
  <c r="N136" i="3"/>
  <c r="N135" i="3"/>
  <c r="N134" i="3"/>
  <c r="N133" i="3"/>
  <c r="N132" i="3"/>
  <c r="N131" i="3"/>
  <c r="N130" i="3"/>
  <c r="K150" i="3"/>
  <c r="K149" i="3"/>
  <c r="K148" i="3"/>
  <c r="K147" i="3"/>
  <c r="K146" i="3"/>
  <c r="K145" i="3"/>
  <c r="K144" i="3"/>
  <c r="K143" i="3"/>
  <c r="K142" i="3"/>
  <c r="K141" i="3"/>
  <c r="K140" i="3"/>
  <c r="K139" i="3"/>
  <c r="K138" i="3"/>
  <c r="K137" i="3"/>
  <c r="K136" i="3"/>
  <c r="K135" i="3"/>
  <c r="K134" i="3"/>
  <c r="K133" i="3"/>
  <c r="K132" i="3"/>
  <c r="K131" i="3"/>
  <c r="K130" i="3"/>
  <c r="BS150" i="5" l="1"/>
  <c r="BV150" i="5"/>
  <c r="BY150" i="5"/>
  <c r="BA151" i="3"/>
  <c r="BA8" i="3" s="1"/>
  <c r="AC151" i="3"/>
  <c r="AC8" i="3" s="1"/>
  <c r="AR151" i="3"/>
  <c r="AR8" i="3" s="1"/>
  <c r="AX151" i="3"/>
  <c r="AX8" i="3" s="1"/>
  <c r="BV151" i="3"/>
  <c r="BV8" i="3" s="1"/>
  <c r="AF151" i="3"/>
  <c r="AF8" i="3" s="1"/>
  <c r="BD151" i="3"/>
  <c r="BD8" i="3" s="1"/>
  <c r="AI151" i="3"/>
  <c r="AI8" i="3" s="1"/>
  <c r="BY151" i="3"/>
  <c r="BY8" i="3" s="1"/>
  <c r="AL151" i="3"/>
  <c r="AL8" i="3" s="1"/>
  <c r="CB151" i="3"/>
  <c r="CB8" i="3" s="1"/>
  <c r="BG151" i="3"/>
  <c r="BG8" i="3" s="1"/>
  <c r="BM151" i="3"/>
  <c r="BM8" i="3" s="1"/>
  <c r="BJ151" i="3"/>
  <c r="BJ8" i="3" s="1"/>
  <c r="BP151" i="3"/>
  <c r="BP8" i="3" s="1"/>
  <c r="AO151" i="3"/>
  <c r="AO8" i="3" s="1"/>
  <c r="AU151" i="3"/>
  <c r="AU8" i="3" s="1"/>
  <c r="BS151" i="3"/>
  <c r="BS8" i="3" s="1"/>
  <c r="T151" i="3"/>
  <c r="T8" i="3" s="1"/>
  <c r="Z151" i="3"/>
  <c r="Z8" i="3" s="1"/>
  <c r="Q151" i="3"/>
  <c r="Q8" i="3" s="1"/>
  <c r="K151" i="3"/>
  <c r="K8" i="3" s="1"/>
  <c r="W151" i="3"/>
  <c r="W8" i="3" s="1"/>
  <c r="N151" i="3"/>
  <c r="N8" i="3" s="1"/>
  <c r="K131" i="5" l="1"/>
  <c r="K132" i="5"/>
  <c r="K133" i="5"/>
  <c r="K134" i="5"/>
  <c r="K135" i="5"/>
  <c r="K136" i="5"/>
  <c r="K137" i="5"/>
  <c r="K138" i="5"/>
  <c r="K139" i="5"/>
  <c r="K140" i="5"/>
  <c r="K141" i="5"/>
  <c r="K142" i="5"/>
  <c r="K143" i="5"/>
  <c r="K144" i="5"/>
  <c r="K145" i="5"/>
  <c r="K146" i="5"/>
  <c r="K147" i="5"/>
  <c r="K148" i="5"/>
  <c r="K149" i="5"/>
  <c r="K150" i="5"/>
  <c r="K130" i="5"/>
  <c r="K151" i="5" l="1"/>
  <c r="K8" i="5" s="1"/>
  <c r="AC1" i="6"/>
  <c r="AO1" i="6"/>
  <c r="AP1" i="6"/>
  <c r="AQ1" i="6"/>
  <c r="AR1" i="6"/>
  <c r="AD1" i="6"/>
  <c r="AE1" i="6"/>
  <c r="AK1" i="6"/>
  <c r="AL1" i="6"/>
  <c r="AZ1" i="6" l="1"/>
  <c r="AY1" i="6"/>
  <c r="AW1" i="6"/>
  <c r="AV1" i="6"/>
  <c r="AU1" i="6"/>
  <c r="AT1" i="6"/>
  <c r="AX1" i="6" l="1"/>
  <c r="BA1" i="6"/>
  <c r="BF1" i="6"/>
  <c r="BD1" i="6"/>
  <c r="BH1" i="6"/>
  <c r="BC1" i="6"/>
  <c r="BE1" i="6"/>
  <c r="BG1" i="6"/>
  <c r="AS1" i="6" l="1"/>
  <c r="BB1" i="6"/>
  <c r="K5" i="3"/>
  <c r="CV2" i="3" l="1"/>
  <c r="C3" i="6"/>
  <c r="AC2" i="6"/>
  <c r="BS5" i="3"/>
  <c r="CZ6" i="3" s="1"/>
  <c r="C6" i="13" s="1"/>
  <c r="A6" i="13" s="1"/>
  <c r="BV5" i="3"/>
  <c r="BY5" i="3"/>
  <c r="CZ8" i="3" s="1"/>
  <c r="C8" i="13" s="1"/>
  <c r="A8" i="13" s="1"/>
  <c r="CB5" i="3"/>
  <c r="BW11" i="3"/>
  <c r="BZ11" i="3"/>
  <c r="BS18" i="3"/>
  <c r="BV18" i="3"/>
  <c r="BY18" i="3"/>
  <c r="CB18" i="3"/>
  <c r="BS128" i="3"/>
  <c r="BT5" i="3" s="1"/>
  <c r="BT8" i="3" s="1"/>
  <c r="BV128" i="3"/>
  <c r="BW5" i="3" s="1"/>
  <c r="BW8" i="3" s="1"/>
  <c r="BY128" i="3"/>
  <c r="BZ5" i="3" s="1"/>
  <c r="BZ8" i="3" s="1"/>
  <c r="CB128" i="3"/>
  <c r="CC5" i="3" s="1"/>
  <c r="CC8" i="3" s="1"/>
  <c r="R9" i="6"/>
  <c r="R7" i="6"/>
  <c r="V3" i="6" s="1"/>
  <c r="L7" i="6"/>
  <c r="L6" i="6"/>
  <c r="A13" i="6"/>
  <c r="B13" i="6" s="1"/>
  <c r="A12" i="6"/>
  <c r="B12" i="6" s="1"/>
  <c r="A10" i="6"/>
  <c r="B10" i="6" s="1"/>
  <c r="A9" i="6"/>
  <c r="B9" i="6" s="1"/>
  <c r="A7" i="6"/>
  <c r="B7" i="6" s="1"/>
  <c r="A6" i="6"/>
  <c r="B6" i="6" s="1"/>
  <c r="A3" i="6"/>
  <c r="B3" i="6" s="1"/>
  <c r="A4" i="6"/>
  <c r="B4" i="6" s="1"/>
  <c r="R16" i="6"/>
  <c r="R15" i="6"/>
  <c r="L10" i="6"/>
  <c r="L9" i="6"/>
  <c r="AN8" i="6"/>
  <c r="AN15" i="6" s="1"/>
  <c r="AM8" i="6"/>
  <c r="AM13" i="6" s="1"/>
  <c r="AM16" i="6" s="1"/>
  <c r="AM6" i="6" s="1"/>
  <c r="AL8" i="6"/>
  <c r="AL14" i="6" s="1"/>
  <c r="AK8" i="6"/>
  <c r="AK14" i="6" s="1"/>
  <c r="AJ8" i="6"/>
  <c r="AJ14" i="6" s="1"/>
  <c r="AI8" i="6"/>
  <c r="AI14" i="6" s="1"/>
  <c r="AH8" i="6"/>
  <c r="AH15" i="6" s="1"/>
  <c r="AG8" i="6"/>
  <c r="AG15" i="6" s="1"/>
  <c r="AF8" i="6"/>
  <c r="AE13" i="6" s="1"/>
  <c r="AE16" i="6" s="1"/>
  <c r="AE6" i="6" s="1"/>
  <c r="AE8" i="6"/>
  <c r="AE15" i="6" s="1"/>
  <c r="AN7" i="6"/>
  <c r="AM7" i="6"/>
  <c r="AL7" i="6"/>
  <c r="AK7" i="6"/>
  <c r="AJ7" i="6"/>
  <c r="AI7" i="6"/>
  <c r="AH7" i="6"/>
  <c r="AG7" i="6"/>
  <c r="AF7" i="6"/>
  <c r="AE7" i="6"/>
  <c r="AD6" i="6"/>
  <c r="Z4" i="6" s="1"/>
  <c r="AD5" i="6"/>
  <c r="Z3" i="6" s="1"/>
  <c r="AC5" i="6"/>
  <c r="AA5" i="6"/>
  <c r="AN4" i="6"/>
  <c r="AN5" i="6" s="1"/>
  <c r="AM4" i="6"/>
  <c r="AM5" i="6" s="1"/>
  <c r="AL4" i="6"/>
  <c r="AL5" i="6" s="1"/>
  <c r="AK4" i="6"/>
  <c r="AK5" i="6" s="1"/>
  <c r="AJ4" i="6"/>
  <c r="AJ5" i="6" s="1"/>
  <c r="AI4" i="6"/>
  <c r="AI5" i="6" s="1"/>
  <c r="AH4" i="6"/>
  <c r="AH5" i="6" s="1"/>
  <c r="AG4" i="6"/>
  <c r="AG5" i="6" s="1"/>
  <c r="AF4" i="6"/>
  <c r="AF5" i="6" s="1"/>
  <c r="AE4" i="6"/>
  <c r="AE5" i="6" s="1"/>
  <c r="AF13" i="6" l="1"/>
  <c r="AF16" i="6" s="1"/>
  <c r="AF6" i="6" s="1"/>
  <c r="AG13" i="6"/>
  <c r="AG16" i="6" s="1"/>
  <c r="AG6" i="6" s="1"/>
  <c r="AG9" i="6" s="1"/>
  <c r="N7" i="6"/>
  <c r="E4" i="6"/>
  <c r="CZ9" i="3"/>
  <c r="C9" i="13" s="1"/>
  <c r="A9" i="13" s="1"/>
  <c r="E13" i="6"/>
  <c r="CZ7" i="3"/>
  <c r="C7" i="13" s="1"/>
  <c r="A7" i="13" s="1"/>
  <c r="C2" i="10"/>
  <c r="A2" i="10" s="1"/>
  <c r="AK15" i="6"/>
  <c r="AL15" i="6"/>
  <c r="AJ13" i="6"/>
  <c r="AJ16" i="6" s="1"/>
  <c r="AJ6" i="6" s="1"/>
  <c r="AJ9" i="6" s="1"/>
  <c r="AK13" i="6"/>
  <c r="AK16" i="6" s="1"/>
  <c r="AK6" i="6" s="1"/>
  <c r="AK9" i="6" s="1"/>
  <c r="N9" i="6"/>
  <c r="AL13" i="6"/>
  <c r="AL16" i="6" s="1"/>
  <c r="AL6" i="6" s="1"/>
  <c r="AL9" i="6" s="1"/>
  <c r="V4" i="6"/>
  <c r="AN13" i="6"/>
  <c r="AN16" i="6" s="1"/>
  <c r="AN6" i="6" s="1"/>
  <c r="AN9" i="6" s="1"/>
  <c r="AF9" i="6"/>
  <c r="T6" i="6"/>
  <c r="AM9" i="6"/>
  <c r="V2" i="6"/>
  <c r="AH13" i="6"/>
  <c r="AH16" i="6" s="1"/>
  <c r="AH6" i="6" s="1"/>
  <c r="AH9" i="6" s="1"/>
  <c r="AI15" i="6"/>
  <c r="AI13" i="6"/>
  <c r="AI16" i="6" s="1"/>
  <c r="AI6" i="6" s="1"/>
  <c r="AI9" i="6" s="1"/>
  <c r="AJ15" i="6"/>
  <c r="E3" i="6"/>
  <c r="E12" i="6"/>
  <c r="BX4" i="3"/>
  <c r="BU4" i="3"/>
  <c r="CD4" i="3"/>
  <c r="CA4" i="3"/>
  <c r="AE9" i="6"/>
  <c r="AD4" i="6"/>
  <c r="Z2" i="6" s="1"/>
  <c r="N16" i="6"/>
  <c r="AE14" i="6"/>
  <c r="AM14" i="6"/>
  <c r="AF14" i="6"/>
  <c r="AN14" i="6"/>
  <c r="AG14" i="6"/>
  <c r="AH14" i="6"/>
  <c r="AM15" i="6"/>
  <c r="N15" i="6"/>
  <c r="AF15" i="6"/>
  <c r="BT156" i="3" l="1"/>
  <c r="BU8" i="3"/>
  <c r="BW156" i="3"/>
  <c r="BX8" i="3"/>
  <c r="BZ156" i="3"/>
  <c r="CA8" i="3"/>
  <c r="CC156" i="3"/>
  <c r="CD8" i="3"/>
  <c r="BP128" i="5"/>
  <c r="BM128" i="5"/>
  <c r="BN5" i="5" s="1"/>
  <c r="BJ128" i="5"/>
  <c r="BK5" i="5" s="1"/>
  <c r="BG128" i="5"/>
  <c r="BH5" i="5" s="1"/>
  <c r="BD128" i="5"/>
  <c r="BE5" i="5" s="1"/>
  <c r="BA128" i="5"/>
  <c r="BB5" i="5" s="1"/>
  <c r="AX128" i="5"/>
  <c r="AY5" i="5" s="1"/>
  <c r="AU128" i="5"/>
  <c r="AV5" i="5" s="1"/>
  <c r="AR128" i="5"/>
  <c r="AO128" i="5"/>
  <c r="AP5" i="5" s="1"/>
  <c r="AL128" i="5"/>
  <c r="AM5" i="5" s="1"/>
  <c r="AI128" i="5"/>
  <c r="AJ5" i="5" s="1"/>
  <c r="AF128" i="5"/>
  <c r="AG5" i="5" s="1"/>
  <c r="AC128" i="5"/>
  <c r="AD5" i="5" s="1"/>
  <c r="Z128" i="5"/>
  <c r="AA5" i="5" s="1"/>
  <c r="W128" i="5"/>
  <c r="X5" i="5" s="1"/>
  <c r="T128" i="5"/>
  <c r="U5" i="5" s="1"/>
  <c r="Q128" i="5"/>
  <c r="R5" i="5" s="1"/>
  <c r="N128" i="5"/>
  <c r="O5" i="5" s="1"/>
  <c r="K128" i="5"/>
  <c r="L5" i="5" s="1"/>
  <c r="L8" i="5" s="1"/>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BP18" i="5"/>
  <c r="BP129" i="5" s="1"/>
  <c r="BP150" i="5" s="1"/>
  <c r="BM18" i="5"/>
  <c r="BM129" i="5" s="1"/>
  <c r="BM150" i="5" s="1"/>
  <c r="BJ18" i="5"/>
  <c r="BJ129" i="5" s="1"/>
  <c r="BJ150" i="5" s="1"/>
  <c r="BG18" i="5"/>
  <c r="BG129" i="5" s="1"/>
  <c r="BG150" i="5" s="1"/>
  <c r="BD18" i="5"/>
  <c r="BD129" i="5" s="1"/>
  <c r="BD150" i="5" s="1"/>
  <c r="BA18" i="5"/>
  <c r="BA129" i="5" s="1"/>
  <c r="BA150" i="5" s="1"/>
  <c r="AX18" i="5"/>
  <c r="AX129" i="5" s="1"/>
  <c r="AX150" i="5" s="1"/>
  <c r="AU18" i="5"/>
  <c r="AU129" i="5" s="1"/>
  <c r="AU150" i="5" s="1"/>
  <c r="AR18" i="5"/>
  <c r="AR129" i="5" s="1"/>
  <c r="AR150" i="5" s="1"/>
  <c r="AO18" i="5"/>
  <c r="AO129" i="5" s="1"/>
  <c r="AO150" i="5" s="1"/>
  <c r="AL18" i="5"/>
  <c r="AL129" i="5" s="1"/>
  <c r="AL150" i="5" s="1"/>
  <c r="AI18" i="5"/>
  <c r="AI129" i="5" s="1"/>
  <c r="AI150" i="5" s="1"/>
  <c r="AF18" i="5"/>
  <c r="AF129" i="5" s="1"/>
  <c r="AF150" i="5" s="1"/>
  <c r="AC18" i="5"/>
  <c r="AC129" i="5" s="1"/>
  <c r="AC150" i="5" s="1"/>
  <c r="Z18" i="5"/>
  <c r="Z129" i="5" s="1"/>
  <c r="Z150" i="5" s="1"/>
  <c r="W18" i="5"/>
  <c r="W129" i="5" s="1"/>
  <c r="W150" i="5" s="1"/>
  <c r="T18" i="5"/>
  <c r="T129" i="5" s="1"/>
  <c r="T150" i="5" s="1"/>
  <c r="Q18" i="5"/>
  <c r="Q129" i="5" s="1"/>
  <c r="Q150" i="5" s="1"/>
  <c r="N18" i="5"/>
  <c r="N129" i="5" s="1"/>
  <c r="N150" i="5" s="1"/>
  <c r="K18" i="5"/>
  <c r="BO11" i="5"/>
  <c r="BN11" i="5"/>
  <c r="BK11" i="5"/>
  <c r="BI11" i="5"/>
  <c r="BH11" i="5"/>
  <c r="BE11" i="5"/>
  <c r="BC11" i="5"/>
  <c r="BB11" i="5"/>
  <c r="AY11" i="5"/>
  <c r="AW11" i="5"/>
  <c r="AV11" i="5"/>
  <c r="AS11" i="5"/>
  <c r="AQ11" i="5"/>
  <c r="AP11" i="5"/>
  <c r="AN11" i="5"/>
  <c r="AM11" i="5"/>
  <c r="AK11" i="5"/>
  <c r="AJ11" i="5"/>
  <c r="AH11" i="5"/>
  <c r="AG11" i="5"/>
  <c r="AE11" i="5"/>
  <c r="AD11" i="5"/>
  <c r="AB11" i="5"/>
  <c r="AA11" i="5"/>
  <c r="Y11" i="5"/>
  <c r="X11" i="5"/>
  <c r="BQ5" i="5"/>
  <c r="BP5" i="5"/>
  <c r="BR4" i="5" s="1"/>
  <c r="BM5" i="5"/>
  <c r="BJ5" i="5"/>
  <c r="BG5" i="5"/>
  <c r="BD5" i="5"/>
  <c r="BA5" i="5"/>
  <c r="AX5" i="5"/>
  <c r="AU5" i="5"/>
  <c r="AS5" i="5"/>
  <c r="AR5" i="5"/>
  <c r="AO5" i="5"/>
  <c r="AL5" i="5"/>
  <c r="AI5" i="5"/>
  <c r="AF5" i="5"/>
  <c r="AC5" i="5"/>
  <c r="Z5" i="5"/>
  <c r="W5" i="5"/>
  <c r="T5" i="5"/>
  <c r="Q5" i="5"/>
  <c r="N5" i="5"/>
  <c r="K5" i="5"/>
  <c r="A3" i="5"/>
  <c r="A1" i="5"/>
  <c r="BM4" i="5" s="1"/>
  <c r="AF4" i="5" l="1"/>
  <c r="BD4" i="5"/>
  <c r="U11" i="5"/>
  <c r="W4" i="5"/>
  <c r="W6" i="5" s="1"/>
  <c r="AU4" i="5"/>
  <c r="K4" i="5"/>
  <c r="AI4" i="5"/>
  <c r="AI6" i="5" s="1"/>
  <c r="BG4" i="5"/>
  <c r="T4" i="5"/>
  <c r="AR4" i="5"/>
  <c r="BP4" i="5"/>
  <c r="BP6" i="5" s="1"/>
  <c r="AF6" i="5"/>
  <c r="BP11" i="5" s="1"/>
  <c r="AT4" i="5"/>
  <c r="V11" i="5"/>
  <c r="AQ4" i="5"/>
  <c r="BG6" i="5"/>
  <c r="BG1" i="5" s="1"/>
  <c r="BC4" i="5"/>
  <c r="V4" i="5"/>
  <c r="AN4" i="5"/>
  <c r="BM6" i="5"/>
  <c r="BF4" i="5"/>
  <c r="BD6" i="5"/>
  <c r="BE14" i="5" s="1"/>
  <c r="BI4" i="5"/>
  <c r="M4" i="5"/>
  <c r="M8" i="5" s="1"/>
  <c r="T6" i="5"/>
  <c r="Y4" i="5"/>
  <c r="AB4" i="5"/>
  <c r="AE4" i="5"/>
  <c r="P4" i="5"/>
  <c r="AH4" i="5"/>
  <c r="BL4" i="5"/>
  <c r="AR6" i="5"/>
  <c r="AS14" i="5" s="1"/>
  <c r="AW4" i="5"/>
  <c r="AU6" i="5"/>
  <c r="AV14" i="5" s="1"/>
  <c r="S4" i="5"/>
  <c r="AK4" i="5"/>
  <c r="AZ4" i="5"/>
  <c r="BO4" i="5"/>
  <c r="BH14" i="5"/>
  <c r="L14" i="5"/>
  <c r="K11" i="5"/>
  <c r="K1" i="5"/>
  <c r="AG14" i="5"/>
  <c r="BD11" i="5"/>
  <c r="BJ11" i="5"/>
  <c r="N4" i="5"/>
  <c r="N6" i="5" s="1"/>
  <c r="Z4" i="5"/>
  <c r="Z6" i="5" s="1"/>
  <c r="AL4" i="5"/>
  <c r="AL6" i="5" s="1"/>
  <c r="AX4" i="5"/>
  <c r="AX6" i="5" s="1"/>
  <c r="BJ4" i="5"/>
  <c r="BJ6" i="5" s="1"/>
  <c r="Q4" i="5"/>
  <c r="Q6" i="5" s="1"/>
  <c r="AC4" i="5"/>
  <c r="AC6" i="5" s="1"/>
  <c r="AO4" i="5"/>
  <c r="AO6" i="5" s="1"/>
  <c r="BA4" i="5"/>
  <c r="BA6" i="5" s="1"/>
  <c r="A1" i="3"/>
  <c r="AX4" i="3" s="1"/>
  <c r="AU5" i="3"/>
  <c r="AX5" i="3"/>
  <c r="BA5" i="3"/>
  <c r="BD5" i="3"/>
  <c r="BG5" i="3"/>
  <c r="BJ5" i="3"/>
  <c r="BM5" i="3"/>
  <c r="BP5" i="3"/>
  <c r="AV11" i="3"/>
  <c r="AW11" i="3"/>
  <c r="AY11" i="3"/>
  <c r="BB11" i="3"/>
  <c r="BC11" i="3"/>
  <c r="BE11" i="3"/>
  <c r="BH11" i="3"/>
  <c r="BI11" i="3"/>
  <c r="BK11" i="3"/>
  <c r="BN11" i="3"/>
  <c r="BO11" i="3"/>
  <c r="AU18" i="3"/>
  <c r="AX18" i="3"/>
  <c r="BA18" i="3"/>
  <c r="BD18" i="3"/>
  <c r="BG18" i="3"/>
  <c r="BJ18" i="3"/>
  <c r="BM18" i="3"/>
  <c r="BP18" i="3"/>
  <c r="AU128" i="3"/>
  <c r="AV5" i="3" s="1"/>
  <c r="AV8" i="3" s="1"/>
  <c r="AX128" i="3"/>
  <c r="AY5" i="3" s="1"/>
  <c r="AY8" i="3" s="1"/>
  <c r="BA128" i="3"/>
  <c r="BB5" i="3" s="1"/>
  <c r="BB8" i="3" s="1"/>
  <c r="BD128" i="3"/>
  <c r="BE5" i="3" s="1"/>
  <c r="BE8" i="3" s="1"/>
  <c r="BG128" i="3"/>
  <c r="BH5" i="3" s="1"/>
  <c r="BH8" i="3" s="1"/>
  <c r="BJ128" i="3"/>
  <c r="BK5" i="3" s="1"/>
  <c r="BK8" i="3" s="1"/>
  <c r="BM128" i="3"/>
  <c r="BN5" i="3" s="1"/>
  <c r="BN8" i="3" s="1"/>
  <c r="BP128" i="3"/>
  <c r="BQ5" i="3" s="1"/>
  <c r="BQ8" i="3" s="1"/>
  <c r="AJ14" i="5" l="1"/>
  <c r="AI1" i="5"/>
  <c r="AF1" i="5"/>
  <c r="AX11" i="5"/>
  <c r="AR11" i="5"/>
  <c r="AF11" i="5"/>
  <c r="AL11" i="5"/>
  <c r="BM4" i="3"/>
  <c r="BM6" i="3" s="1"/>
  <c r="AU4" i="3"/>
  <c r="AU6" i="3" s="1"/>
  <c r="E10" i="6"/>
  <c r="CZ5" i="3"/>
  <c r="C5" i="13" s="1"/>
  <c r="A5" i="13" s="1"/>
  <c r="E9" i="6"/>
  <c r="CZ4" i="3"/>
  <c r="C4" i="13" s="1"/>
  <c r="A4" i="13" s="1"/>
  <c r="E7" i="6"/>
  <c r="CZ3" i="3"/>
  <c r="C3" i="13" s="1"/>
  <c r="A3" i="13" s="1"/>
  <c r="E6" i="6"/>
  <c r="CZ2" i="3"/>
  <c r="C2" i="13" s="1"/>
  <c r="A2" i="13" s="1"/>
  <c r="D3" i="6"/>
  <c r="F3" i="6" s="1"/>
  <c r="CX9" i="3"/>
  <c r="C9" i="11" s="1"/>
  <c r="D13" i="6"/>
  <c r="CX8" i="3"/>
  <c r="C8" i="11" s="1"/>
  <c r="D12" i="6"/>
  <c r="CX7" i="3"/>
  <c r="C7" i="11" s="1"/>
  <c r="D10" i="6"/>
  <c r="CX6" i="3"/>
  <c r="C6" i="11" s="1"/>
  <c r="BA4" i="3"/>
  <c r="BA6" i="3" s="1"/>
  <c r="BS4" i="3"/>
  <c r="BS6" i="3" s="1"/>
  <c r="BV4" i="3"/>
  <c r="BV6" i="3" s="1"/>
  <c r="BY4" i="3"/>
  <c r="BY6" i="3" s="1"/>
  <c r="CB4" i="3"/>
  <c r="CB6" i="3" s="1"/>
  <c r="BP4" i="3"/>
  <c r="BP6" i="3" s="1"/>
  <c r="AR1" i="5"/>
  <c r="AU1" i="5"/>
  <c r="BR4" i="3"/>
  <c r="AZ4" i="3"/>
  <c r="BD1" i="5"/>
  <c r="BM1" i="5"/>
  <c r="BN14" i="5"/>
  <c r="U14" i="5"/>
  <c r="T1" i="5"/>
  <c r="T11" i="5"/>
  <c r="AW4" i="3"/>
  <c r="BO4" i="3"/>
  <c r="BL4" i="3"/>
  <c r="BI4" i="3"/>
  <c r="AX6" i="3"/>
  <c r="AX1" i="3" s="1"/>
  <c r="BF4" i="3"/>
  <c r="BC4" i="3"/>
  <c r="AO11" i="5"/>
  <c r="BG11" i="5"/>
  <c r="AD14" i="5"/>
  <c r="AU11" i="5"/>
  <c r="AC1" i="5"/>
  <c r="AC11" i="5"/>
  <c r="AI11" i="5"/>
  <c r="BM11" i="5"/>
  <c r="BA11" i="5"/>
  <c r="Q1" i="5"/>
  <c r="Q11" i="5"/>
  <c r="R14" i="5"/>
  <c r="BK14" i="5"/>
  <c r="BJ1" i="5"/>
  <c r="AY14" i="5"/>
  <c r="AX1" i="5"/>
  <c r="AM14" i="5"/>
  <c r="AL1" i="5"/>
  <c r="W11" i="5"/>
  <c r="X14" i="5"/>
  <c r="W1" i="5"/>
  <c r="Z11" i="5"/>
  <c r="AA14" i="5"/>
  <c r="Z1" i="5"/>
  <c r="BB14" i="5"/>
  <c r="BA1" i="5"/>
  <c r="O14" i="5"/>
  <c r="N11" i="5"/>
  <c r="N1" i="5"/>
  <c r="AO1" i="5"/>
  <c r="AP14" i="5"/>
  <c r="BQ14" i="5"/>
  <c r="BP1" i="5"/>
  <c r="BJ4" i="3"/>
  <c r="BJ6" i="3" s="1"/>
  <c r="BG4" i="3"/>
  <c r="BG6" i="3" s="1"/>
  <c r="BD4" i="3"/>
  <c r="BD6" i="3" s="1"/>
  <c r="AI4" i="3"/>
  <c r="AL4" i="3"/>
  <c r="AO4" i="3"/>
  <c r="AR4" i="3"/>
  <c r="AI5" i="3"/>
  <c r="CX2" i="3" s="1"/>
  <c r="C2" i="11" s="1"/>
  <c r="A2" i="11" s="1"/>
  <c r="AL5" i="3"/>
  <c r="AO5" i="3"/>
  <c r="AR5" i="3"/>
  <c r="CX5" i="3" s="1"/>
  <c r="C5" i="11" s="1"/>
  <c r="AS11" i="3"/>
  <c r="AI18" i="3"/>
  <c r="AL18" i="3"/>
  <c r="AO18" i="3"/>
  <c r="AR18" i="3"/>
  <c r="AI128" i="3"/>
  <c r="AJ5" i="3" s="1"/>
  <c r="AJ8" i="3" s="1"/>
  <c r="AL128" i="3"/>
  <c r="AM5" i="3" s="1"/>
  <c r="AM8" i="3" s="1"/>
  <c r="AO128" i="3"/>
  <c r="AP5" i="3" s="1"/>
  <c r="AP8" i="3" s="1"/>
  <c r="AR128" i="3"/>
  <c r="AS5" i="3" s="1"/>
  <c r="AS8" i="3" s="1"/>
  <c r="H9" i="13" l="1"/>
  <c r="CR9" i="3" s="1"/>
  <c r="G4" i="13"/>
  <c r="CS4" i="3" s="1"/>
  <c r="G2" i="13"/>
  <c r="CS2" i="3" s="1"/>
  <c r="G8" i="13"/>
  <c r="CS8" i="3" s="1"/>
  <c r="G6" i="13"/>
  <c r="CS6" i="3" s="1"/>
  <c r="H4" i="13"/>
  <c r="CR4" i="3" s="1"/>
  <c r="H2" i="13"/>
  <c r="CR2" i="3" s="1"/>
  <c r="H8" i="13"/>
  <c r="CR8" i="3" s="1"/>
  <c r="H6" i="13"/>
  <c r="CR6" i="3" s="1"/>
  <c r="G3" i="13"/>
  <c r="CS3" i="3" s="1"/>
  <c r="G5" i="13"/>
  <c r="CS5" i="3" s="1"/>
  <c r="G7" i="13"/>
  <c r="CS7" i="3" s="1"/>
  <c r="G9" i="13"/>
  <c r="CS9" i="3" s="1"/>
  <c r="H3" i="13"/>
  <c r="CR3" i="3" s="1"/>
  <c r="H5" i="13"/>
  <c r="CR5" i="3" s="1"/>
  <c r="H7" i="13"/>
  <c r="D7" i="6"/>
  <c r="CX4" i="3"/>
  <c r="C4" i="11" s="1"/>
  <c r="D6" i="6"/>
  <c r="CX3" i="3"/>
  <c r="C3" i="11" s="1"/>
  <c r="CB1" i="3"/>
  <c r="CC14" i="3"/>
  <c r="BY1" i="3"/>
  <c r="BZ14" i="3"/>
  <c r="BV1" i="3"/>
  <c r="BW14" i="3"/>
  <c r="BS1" i="3"/>
  <c r="BT14" i="3"/>
  <c r="BE156" i="3"/>
  <c r="BF8" i="3"/>
  <c r="BH156" i="3"/>
  <c r="BI8" i="3"/>
  <c r="BK156" i="3"/>
  <c r="BL8" i="3"/>
  <c r="BN156" i="3"/>
  <c r="BO8" i="3"/>
  <c r="AY156" i="3"/>
  <c r="AZ8" i="3"/>
  <c r="AV156" i="3"/>
  <c r="AW8" i="3"/>
  <c r="BQ156" i="3"/>
  <c r="BR8" i="3"/>
  <c r="BB156" i="3"/>
  <c r="BC8" i="3"/>
  <c r="D4" i="6"/>
  <c r="AR6" i="3"/>
  <c r="AS14" i="3" s="1"/>
  <c r="D9" i="6"/>
  <c r="AQ4" i="3"/>
  <c r="AN4" i="3"/>
  <c r="AK4" i="3"/>
  <c r="AO6" i="3"/>
  <c r="AO1" i="3" s="1"/>
  <c r="AY14" i="3"/>
  <c r="AT4" i="3"/>
  <c r="BP1" i="3"/>
  <c r="BQ14" i="3"/>
  <c r="BA1" i="3"/>
  <c r="BB14" i="3"/>
  <c r="AU1" i="3"/>
  <c r="AV14" i="3"/>
  <c r="BD1" i="3"/>
  <c r="BE14" i="3"/>
  <c r="BM1" i="3"/>
  <c r="BN14" i="3"/>
  <c r="BG1" i="3"/>
  <c r="BH14" i="3"/>
  <c r="BJ1" i="3"/>
  <c r="BK14" i="3"/>
  <c r="AI6" i="3"/>
  <c r="AL6" i="3"/>
  <c r="J21" i="3"/>
  <c r="AR1" i="3" l="1"/>
  <c r="F7" i="13"/>
  <c r="CR7" i="3"/>
  <c r="F5" i="13"/>
  <c r="F2" i="13"/>
  <c r="F4" i="13"/>
  <c r="F8" i="13"/>
  <c r="F3" i="13"/>
  <c r="F6" i="13"/>
  <c r="F9" i="13"/>
  <c r="AS156" i="3"/>
  <c r="AT8" i="3"/>
  <c r="AP156" i="3"/>
  <c r="AQ8" i="3"/>
  <c r="AM156" i="3"/>
  <c r="AN8" i="3"/>
  <c r="AJ156" i="3"/>
  <c r="AK8" i="3"/>
  <c r="AP14" i="3"/>
  <c r="AL1" i="3"/>
  <c r="AM14" i="3"/>
  <c r="AI1" i="3"/>
  <c r="AJ14" i="3"/>
  <c r="N5" i="3"/>
  <c r="C4" i="6" l="1"/>
  <c r="F4" i="6" s="1"/>
  <c r="H6" i="6" s="1"/>
  <c r="CV3" i="3"/>
  <c r="N128" i="3"/>
  <c r="O5" i="3" s="1"/>
  <c r="Q128" i="3"/>
  <c r="R5" i="3" s="1"/>
  <c r="R8" i="3" s="1"/>
  <c r="T128" i="3"/>
  <c r="U5" i="3" s="1"/>
  <c r="U8" i="3" s="1"/>
  <c r="W128" i="3"/>
  <c r="X5" i="3" s="1"/>
  <c r="X8" i="3" s="1"/>
  <c r="Z128" i="3"/>
  <c r="AA5" i="3" s="1"/>
  <c r="AA8" i="3" s="1"/>
  <c r="AC128" i="3"/>
  <c r="AD5" i="3" s="1"/>
  <c r="AD8" i="3" s="1"/>
  <c r="AF128" i="3"/>
  <c r="AG5" i="3" s="1"/>
  <c r="AG8" i="3" s="1"/>
  <c r="C3" i="10" l="1"/>
  <c r="A3" i="10" s="1"/>
  <c r="A3" i="11"/>
  <c r="P4" i="3"/>
  <c r="O8" i="3"/>
  <c r="L5" i="3"/>
  <c r="L8" i="3" l="1"/>
  <c r="P8" i="3"/>
  <c r="O156" i="3"/>
  <c r="M4" i="3"/>
  <c r="AD2" i="6"/>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2" i="3"/>
  <c r="J20" i="3"/>
  <c r="CJ7" i="3" s="1"/>
  <c r="C3" i="3"/>
  <c r="CJ4" i="3" l="1"/>
  <c r="L156" i="3"/>
  <c r="M8" i="3"/>
  <c r="N18" i="3"/>
  <c r="Q18" i="3"/>
  <c r="T18" i="3"/>
  <c r="W18" i="3"/>
  <c r="Z18" i="3"/>
  <c r="AC18" i="3"/>
  <c r="AF18" i="3"/>
  <c r="K18" i="3"/>
  <c r="AF5" i="3" l="1"/>
  <c r="AC5" i="3"/>
  <c r="Z5" i="3"/>
  <c r="W5" i="3"/>
  <c r="T5" i="3"/>
  <c r="Q5" i="3"/>
  <c r="CV4" i="3" l="1"/>
  <c r="CV5" i="3"/>
  <c r="CV6" i="3"/>
  <c r="A6" i="11" s="1"/>
  <c r="CV7" i="3"/>
  <c r="CV8" i="3"/>
  <c r="CV9" i="3"/>
  <c r="M157" i="3"/>
  <c r="S4" i="3"/>
  <c r="C6" i="6"/>
  <c r="F6" i="6" s="1"/>
  <c r="V4" i="3"/>
  <c r="C7" i="6"/>
  <c r="F7" i="6" s="1"/>
  <c r="Y4" i="3"/>
  <c r="C9" i="6"/>
  <c r="F9" i="6" s="1"/>
  <c r="AB4" i="3"/>
  <c r="C10" i="6"/>
  <c r="F10" i="6" s="1"/>
  <c r="AE4" i="3"/>
  <c r="C12" i="6"/>
  <c r="F12" i="6" s="1"/>
  <c r="AH4" i="3"/>
  <c r="C13" i="6"/>
  <c r="F13" i="6" s="1"/>
  <c r="N4" i="3"/>
  <c r="N6" i="3" s="1"/>
  <c r="O14" i="3" s="1"/>
  <c r="Q4" i="3"/>
  <c r="Q6" i="3" s="1"/>
  <c r="R14" i="3" s="1"/>
  <c r="T4" i="3"/>
  <c r="T6" i="3" s="1"/>
  <c r="U14" i="3" s="1"/>
  <c r="W4" i="3"/>
  <c r="W6" i="3" s="1"/>
  <c r="X14" i="3" s="1"/>
  <c r="Z4" i="3"/>
  <c r="Z6" i="3" s="1"/>
  <c r="AA14" i="3" s="1"/>
  <c r="AC4" i="3"/>
  <c r="AF4" i="3"/>
  <c r="AF6" i="3" s="1"/>
  <c r="K4" i="3"/>
  <c r="K6" i="3" s="1"/>
  <c r="L14" i="3" s="1"/>
  <c r="C9" i="10" l="1"/>
  <c r="A9" i="10" s="1"/>
  <c r="A9" i="11"/>
  <c r="C8" i="10"/>
  <c r="A8" i="10" s="1"/>
  <c r="A8" i="11"/>
  <c r="C5" i="10"/>
  <c r="A5" i="10" s="1"/>
  <c r="A5" i="11"/>
  <c r="C6" i="10"/>
  <c r="A6" i="10" s="1"/>
  <c r="C7" i="10"/>
  <c r="A7" i="10" s="1"/>
  <c r="A7" i="11"/>
  <c r="C4" i="10"/>
  <c r="A4" i="10" s="1"/>
  <c r="A4" i="11"/>
  <c r="AB8" i="3"/>
  <c r="AA156" i="3"/>
  <c r="X156" i="3"/>
  <c r="Y8" i="3"/>
  <c r="AH8" i="3"/>
  <c r="AG156" i="3"/>
  <c r="U156" i="3"/>
  <c r="V8" i="3"/>
  <c r="AE8" i="3"/>
  <c r="AD156" i="3"/>
  <c r="R156" i="3"/>
  <c r="S8" i="3"/>
  <c r="H9" i="6"/>
  <c r="H10" i="6"/>
  <c r="H7" i="6"/>
  <c r="AG14" i="3"/>
  <c r="BV11" i="3"/>
  <c r="CB11" i="3"/>
  <c r="BJ11" i="3"/>
  <c r="BD11" i="3"/>
  <c r="BP11" i="3"/>
  <c r="AX11" i="3"/>
  <c r="AR11" i="3"/>
  <c r="AL11" i="3"/>
  <c r="AC6" i="3"/>
  <c r="W11" i="3"/>
  <c r="T11" i="3"/>
  <c r="AF11" i="3"/>
  <c r="Z11" i="3"/>
  <c r="T1" i="3"/>
  <c r="W1" i="3"/>
  <c r="G5" i="10" l="1"/>
  <c r="CM5" i="3" s="1"/>
  <c r="H2" i="11"/>
  <c r="G2" i="11"/>
  <c r="CP2" i="3" s="1"/>
  <c r="G3" i="10"/>
  <c r="CM3" i="3" s="1"/>
  <c r="H6" i="10"/>
  <c r="CL6" i="3" s="1"/>
  <c r="CN6" i="3" s="1"/>
  <c r="G8" i="10"/>
  <c r="CM8" i="3" s="1"/>
  <c r="G6" i="10"/>
  <c r="CM6" i="3" s="1"/>
  <c r="G7" i="10"/>
  <c r="CM7" i="3" s="1"/>
  <c r="H5" i="10"/>
  <c r="CL5" i="3" s="1"/>
  <c r="CN5" i="3" s="1"/>
  <c r="H4" i="10"/>
  <c r="CL4" i="3" s="1"/>
  <c r="CN4" i="3" s="1"/>
  <c r="G4" i="10"/>
  <c r="CM4" i="3" s="1"/>
  <c r="H3" i="10"/>
  <c r="CL3" i="3" s="1"/>
  <c r="CN3" i="3" s="1"/>
  <c r="H2" i="10"/>
  <c r="CL2" i="3" s="1"/>
  <c r="CN2" i="3" s="1"/>
  <c r="G2" i="10"/>
  <c r="CM2" i="3" s="1"/>
  <c r="H9" i="10"/>
  <c r="G9" i="10"/>
  <c r="CM9" i="3" s="1"/>
  <c r="H9" i="11"/>
  <c r="H3" i="11"/>
  <c r="G9" i="11"/>
  <c r="CP9" i="3" s="1"/>
  <c r="G3" i="11"/>
  <c r="CP3" i="3" s="1"/>
  <c r="H5" i="11"/>
  <c r="H7" i="11"/>
  <c r="G5" i="11"/>
  <c r="CP5" i="3" s="1"/>
  <c r="G7" i="11"/>
  <c r="CP7" i="3" s="1"/>
  <c r="H4" i="11"/>
  <c r="G4" i="11"/>
  <c r="CP4" i="3" s="1"/>
  <c r="H8" i="11"/>
  <c r="H6" i="11"/>
  <c r="G6" i="11"/>
  <c r="CP6" i="3" s="1"/>
  <c r="G8" i="11"/>
  <c r="CP8" i="3" s="1"/>
  <c r="H8" i="10"/>
  <c r="CL8" i="3" s="1"/>
  <c r="CN8" i="3" s="1"/>
  <c r="H7" i="10"/>
  <c r="CL7" i="3" s="1"/>
  <c r="CN7" i="3" s="1"/>
  <c r="K157" i="3"/>
  <c r="L157" i="3" s="1"/>
  <c r="BY11" i="3"/>
  <c r="BS11" i="3"/>
  <c r="AC1" i="3"/>
  <c r="AD14" i="3"/>
  <c r="BA11" i="3"/>
  <c r="BM11" i="3"/>
  <c r="AU11" i="3"/>
  <c r="BG11" i="3"/>
  <c r="AC11" i="3"/>
  <c r="AO11" i="3"/>
  <c r="AI11" i="3"/>
  <c r="AF1" i="3"/>
  <c r="Z1" i="3"/>
  <c r="K11" i="3"/>
  <c r="CT2" i="3" l="1"/>
  <c r="CO2" i="3"/>
  <c r="CQ2" i="3" s="1"/>
  <c r="CQ7" i="3"/>
  <c r="CT7" i="3"/>
  <c r="CQ5" i="3"/>
  <c r="CT5" i="3"/>
  <c r="CQ6" i="3"/>
  <c r="CT6" i="3"/>
  <c r="CQ8" i="3"/>
  <c r="CT8" i="3"/>
  <c r="CQ3" i="3"/>
  <c r="CT3" i="3"/>
  <c r="CQ4" i="3"/>
  <c r="CT4" i="3"/>
  <c r="CQ9" i="3"/>
  <c r="CT9" i="3"/>
  <c r="F6" i="10"/>
  <c r="F9" i="10"/>
  <c r="F6" i="11"/>
  <c r="F5" i="10"/>
  <c r="F7" i="10"/>
  <c r="F7" i="11"/>
  <c r="F8" i="10"/>
  <c r="F8" i="11"/>
  <c r="F5" i="11"/>
  <c r="CL9" i="3"/>
  <c r="CN9" i="3" s="1"/>
  <c r="F2" i="10"/>
  <c r="F3" i="10"/>
  <c r="F2" i="11"/>
  <c r="F3" i="11"/>
  <c r="F4" i="10"/>
  <c r="F4" i="11"/>
  <c r="F9" i="11"/>
  <c r="K1" i="3"/>
  <c r="N1" i="3"/>
  <c r="N11" i="3"/>
  <c r="Q1" i="3"/>
  <c r="Q11" i="3" l="1"/>
</calcChain>
</file>

<file path=xl/sharedStrings.xml><?xml version="1.0" encoding="utf-8"?>
<sst xmlns="http://schemas.openxmlformats.org/spreadsheetml/2006/main" count="1945" uniqueCount="371">
  <si>
    <t>S</t>
  </si>
  <si>
    <t>D</t>
  </si>
  <si>
    <t>T</t>
  </si>
  <si>
    <t>X</t>
  </si>
  <si>
    <t>kein finish</t>
  </si>
  <si>
    <t>T20 T20 Bull</t>
  </si>
  <si>
    <t>T20 T19 Bull</t>
  </si>
  <si>
    <t>T20 T18 Bull</t>
  </si>
  <si>
    <t>T20 T17 Bull</t>
  </si>
  <si>
    <t xml:space="preserve">T20 T20 D20 </t>
  </si>
  <si>
    <t>T20 T20 D20</t>
  </si>
  <si>
    <t>T20 T20 T13</t>
  </si>
  <si>
    <t xml:space="preserve">T20 T20 D19 </t>
  </si>
  <si>
    <t>T20 T20 D19</t>
  </si>
  <si>
    <t>T20 T19 D20</t>
  </si>
  <si>
    <t>T20 T20 D18</t>
  </si>
  <si>
    <t>T20 T19 D19</t>
  </si>
  <si>
    <t>T20 T18 D20</t>
  </si>
  <si>
    <t>T20 T19 D18</t>
  </si>
  <si>
    <t>T20 T20 D16</t>
  </si>
  <si>
    <t>T20 T17 D20</t>
  </si>
  <si>
    <t>T20 T18 D18</t>
  </si>
  <si>
    <t>T20 T19 D16</t>
  </si>
  <si>
    <t>T20 T16 D20</t>
  </si>
  <si>
    <t>T19 T18 D18</t>
  </si>
  <si>
    <t>T20 T18 D16</t>
  </si>
  <si>
    <t>T20 T15 D20</t>
  </si>
  <si>
    <t>T18 T18 D18</t>
  </si>
  <si>
    <t>T20 T17 D16</t>
  </si>
  <si>
    <t>T20 T14 D20</t>
  </si>
  <si>
    <t>T17 T18 D18</t>
  </si>
  <si>
    <t>T20 T20 D10</t>
  </si>
  <si>
    <t>T19 T14 D20</t>
  </si>
  <si>
    <t>T20 T18 D12</t>
  </si>
  <si>
    <t>T19 T20 D10</t>
  </si>
  <si>
    <t>T20 T20 D8</t>
  </si>
  <si>
    <t>T17 T20 D12</t>
  </si>
  <si>
    <t>T20 T14 D16</t>
  </si>
  <si>
    <t>T20 T11 D20</t>
  </si>
  <si>
    <t>T20 T12 D18</t>
  </si>
  <si>
    <t>T20 T17 D10</t>
  </si>
  <si>
    <t>T20 S20 Bull</t>
  </si>
  <si>
    <t>T19 T12 D18</t>
  </si>
  <si>
    <t>T18 T14 D16</t>
  </si>
  <si>
    <t>T20 T17 D8</t>
  </si>
  <si>
    <t>T19 S19 Bull</t>
  </si>
  <si>
    <t>25 T20 D20</t>
  </si>
  <si>
    <t>T20 S14 Bull</t>
  </si>
  <si>
    <t>T19 T10 D18</t>
  </si>
  <si>
    <t>T18 T12 D16</t>
  </si>
  <si>
    <t>T20 T7 D20</t>
  </si>
  <si>
    <t>T20 S20 D20</t>
  </si>
  <si>
    <t>T20 S19 D20</t>
  </si>
  <si>
    <t>T20 S18 D20</t>
  </si>
  <si>
    <t>T20 S17 D20</t>
  </si>
  <si>
    <t>T20 S16 D20</t>
  </si>
  <si>
    <t>T20 S15 D20</t>
  </si>
  <si>
    <t>T20 S14 D20</t>
  </si>
  <si>
    <t>T20 S13 D20</t>
  </si>
  <si>
    <t>T20 S20 D16</t>
  </si>
  <si>
    <t>T20 S19 D16</t>
  </si>
  <si>
    <t>T20 S18 D16</t>
  </si>
  <si>
    <t>T20 S17 D16</t>
  </si>
  <si>
    <t>T20 S16 D16</t>
  </si>
  <si>
    <t>T19 Bull</t>
  </si>
  <si>
    <t>T20 S10 D18</t>
  </si>
  <si>
    <t>T20 S13 D16</t>
  </si>
  <si>
    <t>T18 Bull</t>
  </si>
  <si>
    <t>T20 S3 D20</t>
  </si>
  <si>
    <t>T20 S10 D16</t>
  </si>
  <si>
    <t>T17 Bull</t>
  </si>
  <si>
    <t>T20 D20</t>
  </si>
  <si>
    <t>T20 S7 D16</t>
  </si>
  <si>
    <t>T20 D19</t>
  </si>
  <si>
    <t>T19 D20</t>
  </si>
  <si>
    <t>T20 D18</t>
  </si>
  <si>
    <t>T19 D19</t>
  </si>
  <si>
    <t>T18 D20</t>
  </si>
  <si>
    <t>T19 D18</t>
  </si>
  <si>
    <t>T20 D16</t>
  </si>
  <si>
    <t>T17 D20</t>
  </si>
  <si>
    <t>T18 D18</t>
  </si>
  <si>
    <t>T19 D16</t>
  </si>
  <si>
    <t>T16 D20</t>
  </si>
  <si>
    <t>T17 D18</t>
  </si>
  <si>
    <t>T18 D16</t>
  </si>
  <si>
    <t>T15 D20</t>
  </si>
  <si>
    <t>T20 D12</t>
  </si>
  <si>
    <t>T17 D16</t>
  </si>
  <si>
    <t>T14 D20</t>
  </si>
  <si>
    <t>T15 D18</t>
  </si>
  <si>
    <t>T20 D10</t>
  </si>
  <si>
    <t>T13 D20</t>
  </si>
  <si>
    <t>T18 D12</t>
  </si>
  <si>
    <t>T19 D10</t>
  </si>
  <si>
    <t>T20 D8</t>
  </si>
  <si>
    <t>T17 D12</t>
  </si>
  <si>
    <t>T18 D10</t>
  </si>
  <si>
    <t>T19 D8</t>
  </si>
  <si>
    <t>T12 D18</t>
  </si>
  <si>
    <t>T17 D10</t>
  </si>
  <si>
    <t>T10 D20</t>
  </si>
  <si>
    <t>T13 D15</t>
  </si>
  <si>
    <t>T20 D4</t>
  </si>
  <si>
    <t>T17 D8</t>
  </si>
  <si>
    <t>T10 D18</t>
  </si>
  <si>
    <t>25 D20</t>
  </si>
  <si>
    <t>D12 D20</t>
  </si>
  <si>
    <t>T16 D8</t>
  </si>
  <si>
    <t>T13 D12</t>
  </si>
  <si>
    <t>D11 D20</t>
  </si>
  <si>
    <t>T10 D16</t>
  </si>
  <si>
    <t>T7 D20</t>
  </si>
  <si>
    <t>S11 S10 D20</t>
  </si>
  <si>
    <t>S20 D20</t>
  </si>
  <si>
    <t>T13 D10</t>
  </si>
  <si>
    <t>18   D20</t>
  </si>
  <si>
    <t>19    D19</t>
  </si>
  <si>
    <t>16    D20</t>
  </si>
  <si>
    <t>15    D20</t>
  </si>
  <si>
    <t>14   D20</t>
  </si>
  <si>
    <t>13   D20</t>
  </si>
  <si>
    <t>12    D20</t>
  </si>
  <si>
    <t>11   D20</t>
  </si>
  <si>
    <t>10    D20 (Bull)</t>
  </si>
  <si>
    <t xml:space="preserve"> 9    D20</t>
  </si>
  <si>
    <t>9    D20</t>
  </si>
  <si>
    <t xml:space="preserve"> 8    D20</t>
  </si>
  <si>
    <t>8    D20</t>
  </si>
  <si>
    <t>7    D20</t>
  </si>
  <si>
    <t>6    D20</t>
  </si>
  <si>
    <t>5    D20</t>
  </si>
  <si>
    <t>4    D20</t>
  </si>
  <si>
    <t>3    D20</t>
  </si>
  <si>
    <t>2    D20</t>
  </si>
  <si>
    <t>1    D20</t>
  </si>
  <si>
    <t>D20</t>
  </si>
  <si>
    <t>7     D16</t>
  </si>
  <si>
    <t>D19</t>
  </si>
  <si>
    <t>5     D16</t>
  </si>
  <si>
    <t>D18</t>
  </si>
  <si>
    <t>3     D16</t>
  </si>
  <si>
    <t>D17</t>
  </si>
  <si>
    <t>1     D16</t>
  </si>
  <si>
    <t>D16</t>
  </si>
  <si>
    <t>1   D15</t>
  </si>
  <si>
    <t>D15</t>
  </si>
  <si>
    <t>1   D14</t>
  </si>
  <si>
    <t>D14</t>
  </si>
  <si>
    <t>1   D13</t>
  </si>
  <si>
    <t>D13</t>
  </si>
  <si>
    <t>1   D12</t>
  </si>
  <si>
    <t>D12</t>
  </si>
  <si>
    <t>1   D11</t>
  </si>
  <si>
    <t>D11</t>
  </si>
  <si>
    <t>1   D10</t>
  </si>
  <si>
    <t>D10</t>
  </si>
  <si>
    <t>1   D9</t>
  </si>
  <si>
    <t>D9</t>
  </si>
  <si>
    <t>1   D8</t>
  </si>
  <si>
    <t>D8</t>
  </si>
  <si>
    <t>1   D7</t>
  </si>
  <si>
    <t>D7</t>
  </si>
  <si>
    <t>1   D6</t>
  </si>
  <si>
    <t>D6</t>
  </si>
  <si>
    <t>1   D5</t>
  </si>
  <si>
    <t>D5</t>
  </si>
  <si>
    <t>1   D4</t>
  </si>
  <si>
    <t>D4</t>
  </si>
  <si>
    <t>1   D3</t>
  </si>
  <si>
    <t>D3</t>
  </si>
  <si>
    <t>1   D2</t>
  </si>
  <si>
    <t>D2</t>
  </si>
  <si>
    <t>1   D1</t>
  </si>
  <si>
    <t>D1</t>
  </si>
  <si>
    <t>Checkout</t>
  </si>
  <si>
    <t>Anzahl Würfe</t>
  </si>
  <si>
    <t>Dart</t>
  </si>
  <si>
    <t>Tipple</t>
  </si>
  <si>
    <t>Thomas</t>
  </si>
  <si>
    <t>Adde</t>
  </si>
  <si>
    <t>Dopple</t>
  </si>
  <si>
    <t xml:space="preserve"> Dopple Checkout</t>
  </si>
  <si>
    <t>Sp1</t>
  </si>
  <si>
    <t>Sp2</t>
  </si>
  <si>
    <t>Sp3</t>
  </si>
  <si>
    <t>Sp4</t>
  </si>
  <si>
    <t>Sp5</t>
  </si>
  <si>
    <t>Sp6</t>
  </si>
  <si>
    <t>Sp7</t>
  </si>
  <si>
    <t>Sp8</t>
  </si>
  <si>
    <t>Sp9</t>
  </si>
  <si>
    <t>Sp10</t>
  </si>
  <si>
    <t>Sp11</t>
  </si>
  <si>
    <t>Sp12</t>
  </si>
  <si>
    <t>Sp13</t>
  </si>
  <si>
    <t>Sp14</t>
  </si>
  <si>
    <t>Sp15</t>
  </si>
  <si>
    <t>Sp16</t>
  </si>
  <si>
    <t>Sp17</t>
  </si>
  <si>
    <t>Sp18</t>
  </si>
  <si>
    <t>Sp19</t>
  </si>
  <si>
    <t>Sp20</t>
  </si>
  <si>
    <t>Sp21</t>
  </si>
  <si>
    <t>Sp22</t>
  </si>
  <si>
    <t>Sp23</t>
  </si>
  <si>
    <t>Sp24</t>
  </si>
  <si>
    <t>Sp25</t>
  </si>
  <si>
    <t>Sp26</t>
  </si>
  <si>
    <t>Sp27</t>
  </si>
  <si>
    <t>Sp28</t>
  </si>
  <si>
    <t>Sp29</t>
  </si>
  <si>
    <t>Sp30</t>
  </si>
  <si>
    <t>Sp31</t>
  </si>
  <si>
    <t>Sp32</t>
  </si>
  <si>
    <t>Sp33</t>
  </si>
  <si>
    <t>Sp34</t>
  </si>
  <si>
    <t>Sp35</t>
  </si>
  <si>
    <t>Sp36</t>
  </si>
  <si>
    <t>Sp37</t>
  </si>
  <si>
    <t>Sp38</t>
  </si>
  <si>
    <t>Sp39</t>
  </si>
  <si>
    <t>Sp40</t>
  </si>
  <si>
    <t>Sp41</t>
  </si>
  <si>
    <t>Sp42</t>
  </si>
  <si>
    <t>Sp43</t>
  </si>
  <si>
    <t>Sp44</t>
  </si>
  <si>
    <t>Sp45</t>
  </si>
  <si>
    <t>Sp46</t>
  </si>
  <si>
    <t>Sp47</t>
  </si>
  <si>
    <t>Sp48</t>
  </si>
  <si>
    <t>Sp49</t>
  </si>
  <si>
    <t>Sp50</t>
  </si>
  <si>
    <t>Sp51</t>
  </si>
  <si>
    <t>Sp52</t>
  </si>
  <si>
    <t>Sp53</t>
  </si>
  <si>
    <t>Sp54</t>
  </si>
  <si>
    <t>Sp55</t>
  </si>
  <si>
    <t>Sp56</t>
  </si>
  <si>
    <t>Sp57</t>
  </si>
  <si>
    <t>Sp58</t>
  </si>
  <si>
    <t>Sp59</t>
  </si>
  <si>
    <t>Sp60</t>
  </si>
  <si>
    <t>Sp61</t>
  </si>
  <si>
    <t>Sp62</t>
  </si>
  <si>
    <t>Sp63</t>
  </si>
  <si>
    <t>Sp64</t>
  </si>
  <si>
    <t>Sp65</t>
  </si>
  <si>
    <t>Sp66</t>
  </si>
  <si>
    <t>Sp67</t>
  </si>
  <si>
    <t>Sp68</t>
  </si>
  <si>
    <t>Sp69</t>
  </si>
  <si>
    <t>Sp70</t>
  </si>
  <si>
    <t>Sp71</t>
  </si>
  <si>
    <t>Sp72</t>
  </si>
  <si>
    <t>Sp73</t>
  </si>
  <si>
    <t>Sp74</t>
  </si>
  <si>
    <t>Sp75</t>
  </si>
  <si>
    <t>Sp76</t>
  </si>
  <si>
    <t>Sp77</t>
  </si>
  <si>
    <t>Sp78</t>
  </si>
  <si>
    <t>Sp79</t>
  </si>
  <si>
    <t>Sp80</t>
  </si>
  <si>
    <t>Sp81</t>
  </si>
  <si>
    <t>Sp82</t>
  </si>
  <si>
    <t>Sp83</t>
  </si>
  <si>
    <t>Sp84</t>
  </si>
  <si>
    <t>Sp85</t>
  </si>
  <si>
    <t>Sp86</t>
  </si>
  <si>
    <t>Sp87</t>
  </si>
  <si>
    <t>Sp88</t>
  </si>
  <si>
    <t>Sp89</t>
  </si>
  <si>
    <t>Sp90</t>
  </si>
  <si>
    <t>Sp91</t>
  </si>
  <si>
    <t>Sp92</t>
  </si>
  <si>
    <t>Sp93</t>
  </si>
  <si>
    <t>Sp94</t>
  </si>
  <si>
    <t>Sp95</t>
  </si>
  <si>
    <t>Sp96</t>
  </si>
  <si>
    <t>Sp97</t>
  </si>
  <si>
    <t>Sp98</t>
  </si>
  <si>
    <t>Sp99</t>
  </si>
  <si>
    <t>Sp100</t>
  </si>
  <si>
    <t>Sp101</t>
  </si>
  <si>
    <t>Sp102</t>
  </si>
  <si>
    <t>Sp103</t>
  </si>
  <si>
    <t>Sp104</t>
  </si>
  <si>
    <t>Sp105</t>
  </si>
  <si>
    <t>Sp106</t>
  </si>
  <si>
    <t>Sp107</t>
  </si>
  <si>
    <t>Sp108</t>
  </si>
  <si>
    <t>Sp109</t>
  </si>
  <si>
    <t>Sp110</t>
  </si>
  <si>
    <t>Spiel 1</t>
  </si>
  <si>
    <t>Spiel 2</t>
  </si>
  <si>
    <t>Spiel 3</t>
  </si>
  <si>
    <t>Spiel 4</t>
  </si>
  <si>
    <t>Spiel 5</t>
  </si>
  <si>
    <t>Spiel 6</t>
  </si>
  <si>
    <t>Spiel 7</t>
  </si>
  <si>
    <t>Spiel 8</t>
  </si>
  <si>
    <t>letzten Wurf zurück nehmen</t>
  </si>
  <si>
    <t>Alle Eingaben löschen</t>
  </si>
  <si>
    <t>Spiel 9</t>
  </si>
  <si>
    <t>Spiel 10</t>
  </si>
  <si>
    <t>Spiel 11</t>
  </si>
  <si>
    <t>Spiel 12</t>
  </si>
  <si>
    <t>Spiel 13</t>
  </si>
  <si>
    <t>Spiel 14</t>
  </si>
  <si>
    <t>Spiel 15</t>
  </si>
  <si>
    <t>Spiel 16</t>
  </si>
  <si>
    <t>Spiel 17</t>
  </si>
  <si>
    <t>Spiel 18</t>
  </si>
  <si>
    <t>Spiel 19</t>
  </si>
  <si>
    <t>Spiel 20</t>
  </si>
  <si>
    <t>Anzahl Teilnehmer</t>
  </si>
  <si>
    <t>Eingabe 301 oder 501</t>
  </si>
  <si>
    <t>Spieler Nr.</t>
  </si>
  <si>
    <t>Namen Eingeben</t>
  </si>
  <si>
    <t>Hauptrunde</t>
  </si>
  <si>
    <t>Legs</t>
  </si>
  <si>
    <t>Einsatz pro Spieler mal 3 Runden mal 8 Spieler</t>
  </si>
  <si>
    <t>Platz1</t>
  </si>
  <si>
    <t>gewinnt</t>
  </si>
  <si>
    <t>Platz2</t>
  </si>
  <si>
    <t>Einsatz</t>
  </si>
  <si>
    <t>Halbfinale</t>
  </si>
  <si>
    <t>Platz3</t>
  </si>
  <si>
    <t>Gesamt Einsatz</t>
  </si>
  <si>
    <t>Pro Spieler</t>
  </si>
  <si>
    <t>Finale</t>
  </si>
  <si>
    <t>Spiel um Platz 3</t>
  </si>
  <si>
    <t>Spiel 21</t>
  </si>
  <si>
    <t>Spiel 22</t>
  </si>
  <si>
    <t>Spiel 23</t>
  </si>
  <si>
    <t>Spiel 24</t>
  </si>
  <si>
    <t>Sp 1</t>
  </si>
  <si>
    <t>Sp 2</t>
  </si>
  <si>
    <t>Sp 3</t>
  </si>
  <si>
    <t>Höchster Wurf</t>
  </si>
  <si>
    <t>Durch schnitt</t>
  </si>
  <si>
    <t>Hilfsspalte</t>
  </si>
  <si>
    <t>Name</t>
  </si>
  <si>
    <t>Punkte</t>
  </si>
  <si>
    <t>Gedachte Platzierung:</t>
  </si>
  <si>
    <t>Platzierung</t>
  </si>
  <si>
    <t>Lukas</t>
  </si>
  <si>
    <t xml:space="preserve">Name </t>
  </si>
  <si>
    <t>Rest</t>
  </si>
  <si>
    <t>Rommet</t>
  </si>
  <si>
    <t xml:space="preserve">Dieter </t>
  </si>
  <si>
    <t>Rainer</t>
  </si>
  <si>
    <t>Gerd</t>
  </si>
  <si>
    <t>Marco</t>
  </si>
  <si>
    <t>Manfred</t>
  </si>
  <si>
    <t>Anzahl würfe</t>
  </si>
  <si>
    <t>Durchgang 1</t>
  </si>
  <si>
    <t>Durchgang 2</t>
  </si>
  <si>
    <t>Durchgang 3</t>
  </si>
  <si>
    <t>P</t>
  </si>
  <si>
    <r>
      <t>Spieler 1 von</t>
    </r>
    <r>
      <rPr>
        <b/>
        <sz val="12"/>
        <color rgb="FFFF0000"/>
        <rFont val="Arial"/>
        <family val="2"/>
      </rPr>
      <t xml:space="preserve"> </t>
    </r>
    <r>
      <rPr>
        <b/>
        <sz val="14"/>
        <color rgb="FFFF0000"/>
        <rFont val="Arial"/>
        <family val="2"/>
      </rPr>
      <t>1</t>
    </r>
  </si>
  <si>
    <t>Cricket</t>
  </si>
  <si>
    <t>Klick Start</t>
  </si>
  <si>
    <t>ERREICHT</t>
  </si>
  <si>
    <t xml:space="preserve">mit </t>
  </si>
  <si>
    <t>index</t>
  </si>
  <si>
    <t>kgrösste</t>
  </si>
  <si>
    <t>führt zur Zeit</t>
  </si>
  <si>
    <t>Würfe</t>
  </si>
  <si>
    <t>Anzahl Teil  nehmer</t>
  </si>
  <si>
    <t>Ziel je 3 Treffer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</si>
</sst>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
    <numFmt numFmtId="165" formatCode="0.0;;;@"/>
    <numFmt numFmtId="166" formatCode="0.00;;;@"/>
    <numFmt numFmtId="167" formatCode="0.0"/>
  </numFmts>
  <fonts count="53">
    <font>
      <sz val="11"/>
      <color theme="1"/>
      <name val="Arial"/>
      <family val="2"/>
    </font>
    <font>
      <b/>
      <sz val="16"/>
      <color theme="1"/>
      <name val="Arial"/>
      <family val="2"/>
    </font>
    <font>
      <b/>
      <sz val="24"/>
      <color theme="1"/>
      <name val="Calibri"/>
      <family val="2"/>
      <scheme val="minor"/>
    </font>
    <font>
      <b/>
      <sz val="24"/>
      <name val="Calibri"/>
      <family val="2"/>
      <scheme val="minor"/>
    </font>
    <font>
      <sz val="10"/>
      <name val="Arial"/>
      <family val="2"/>
    </font>
    <font>
      <b/>
      <sz val="10"/>
      <color indexed="10"/>
      <name val="Verdana"/>
      <family val="2"/>
    </font>
    <font>
      <i/>
      <sz val="10"/>
      <color indexed="8"/>
      <name val="Verdana"/>
      <family val="2"/>
    </font>
    <font>
      <sz val="10"/>
      <color indexed="8"/>
      <name val="Verdana"/>
      <family val="2"/>
    </font>
    <font>
      <sz val="9"/>
      <color theme="1"/>
      <name val="Arial"/>
      <family val="2"/>
    </font>
    <font>
      <b/>
      <sz val="14"/>
      <color theme="1"/>
      <name val="Arial"/>
      <family val="2"/>
    </font>
    <font>
      <b/>
      <sz val="20"/>
      <color theme="1"/>
      <name val="Arial"/>
      <family val="2"/>
    </font>
    <font>
      <b/>
      <sz val="11"/>
      <color theme="1"/>
      <name val="Calibri"/>
      <family val="2"/>
      <scheme val="minor"/>
    </font>
    <font>
      <b/>
      <sz val="9"/>
      <color theme="1"/>
      <name val="Arial"/>
      <family val="2"/>
    </font>
    <font>
      <b/>
      <sz val="18"/>
      <color theme="1"/>
      <name val="Arial"/>
      <family val="2"/>
    </font>
    <font>
      <sz val="11"/>
      <color theme="1"/>
      <name val="Arial"/>
      <family val="2"/>
    </font>
    <font>
      <b/>
      <sz val="16"/>
      <color theme="1"/>
      <name val="Calibri"/>
      <family val="2"/>
      <scheme val="minor"/>
    </font>
    <font>
      <sz val="8"/>
      <color theme="1"/>
      <name val="Arial"/>
      <family val="2"/>
    </font>
    <font>
      <b/>
      <sz val="24"/>
      <color theme="0"/>
      <name val="Calibri"/>
      <family val="2"/>
      <scheme val="minor"/>
    </font>
    <font>
      <b/>
      <sz val="10"/>
      <color theme="1"/>
      <name val="Arial"/>
      <family val="2"/>
    </font>
    <font>
      <b/>
      <sz val="11"/>
      <color theme="1"/>
      <name val="Arial"/>
      <family val="2"/>
    </font>
    <font>
      <b/>
      <sz val="14"/>
      <color indexed="8"/>
      <name val="Arial"/>
      <family val="2"/>
    </font>
    <font>
      <b/>
      <sz val="10"/>
      <color indexed="8"/>
      <name val="Arial"/>
      <family val="2"/>
    </font>
    <font>
      <b/>
      <sz val="12"/>
      <color indexed="8"/>
      <name val="Arial"/>
      <family val="2"/>
    </font>
    <font>
      <sz val="20"/>
      <color rgb="FF006699"/>
      <name val="Courier"/>
      <family val="3"/>
    </font>
    <font>
      <b/>
      <sz val="10"/>
      <color theme="1"/>
      <name val="Calibri"/>
      <family val="2"/>
      <scheme val="minor"/>
    </font>
    <font>
      <b/>
      <i/>
      <sz val="12"/>
      <color theme="1"/>
      <name val="Calibri"/>
      <family val="2"/>
      <scheme val="minor"/>
    </font>
    <font>
      <sz val="12"/>
      <color rgb="FF545454"/>
      <name val="Arial"/>
      <family val="2"/>
    </font>
    <font>
      <sz val="9"/>
      <color rgb="FF000000"/>
      <name val="Courier New"/>
      <family val="3"/>
    </font>
    <font>
      <b/>
      <sz val="12"/>
      <color theme="1"/>
      <name val="Calibri"/>
      <family val="2"/>
      <scheme val="minor"/>
    </font>
    <font>
      <b/>
      <sz val="14"/>
      <color theme="1"/>
      <name val="Calibri"/>
      <family val="2"/>
      <scheme val="minor"/>
    </font>
    <font>
      <sz val="11"/>
      <name val="Calibri"/>
      <family val="2"/>
      <scheme val="minor"/>
    </font>
    <font>
      <sz val="20"/>
      <color theme="1"/>
      <name val="Calibri"/>
      <family val="2"/>
      <scheme val="minor"/>
    </font>
    <font>
      <b/>
      <sz val="12"/>
      <color theme="1"/>
      <name val="Arial"/>
      <family val="2"/>
    </font>
    <font>
      <b/>
      <sz val="20"/>
      <name val="Arial"/>
      <family val="2"/>
    </font>
    <font>
      <sz val="8"/>
      <color rgb="FF000000"/>
      <name val="Verdana"/>
      <family val="2"/>
    </font>
    <font>
      <sz val="8"/>
      <color rgb="FFFFFFFF"/>
      <name val="Verdana"/>
      <family val="2"/>
    </font>
    <font>
      <sz val="8"/>
      <color rgb="FF222222"/>
      <name val="Verdana"/>
      <family val="2"/>
    </font>
    <font>
      <sz val="18"/>
      <color theme="1"/>
      <name val="Alien Encounters"/>
    </font>
    <font>
      <b/>
      <sz val="11"/>
      <color theme="0"/>
      <name val="Arial"/>
      <family val="2"/>
    </font>
    <font>
      <b/>
      <sz val="11"/>
      <color rgb="FF002060"/>
      <name val="Arial"/>
      <family val="2"/>
    </font>
    <font>
      <b/>
      <sz val="20"/>
      <color theme="1"/>
      <name val="Calibri"/>
      <family val="2"/>
    </font>
    <font>
      <b/>
      <sz val="11"/>
      <name val="Arial"/>
      <family val="2"/>
    </font>
    <font>
      <b/>
      <sz val="12"/>
      <color rgb="FFFF0000"/>
      <name val="Arial"/>
      <family val="2"/>
    </font>
    <font>
      <b/>
      <sz val="14"/>
      <color rgb="FFFF0000"/>
      <name val="Arial"/>
      <family val="2"/>
    </font>
    <font>
      <b/>
      <sz val="20"/>
      <color rgb="FFFF0000"/>
      <name val="Arial"/>
      <family val="2"/>
    </font>
    <font>
      <b/>
      <sz val="8"/>
      <color theme="1"/>
      <name val="Arial"/>
      <family val="2"/>
    </font>
    <font>
      <b/>
      <sz val="20"/>
      <color theme="9" tint="-0.499984740745262"/>
      <name val="Arial"/>
      <family val="2"/>
    </font>
    <font>
      <sz val="11"/>
      <color theme="9" tint="-0.499984740745262"/>
      <name val="Arial"/>
      <family val="2"/>
    </font>
    <font>
      <b/>
      <sz val="24"/>
      <color rgb="FF002060"/>
      <name val="Calibri"/>
      <family val="2"/>
      <scheme val="minor"/>
    </font>
    <font>
      <b/>
      <sz val="18"/>
      <color theme="0"/>
      <name val="Arial"/>
      <family val="2"/>
    </font>
    <font>
      <b/>
      <sz val="22"/>
      <color rgb="FFC00000"/>
      <name val="Alien Encounters"/>
    </font>
    <font>
      <sz val="11"/>
      <color theme="0"/>
      <name val="Arial"/>
      <family val="2"/>
    </font>
    <font>
      <sz val="16"/>
      <color theme="0"/>
      <name val="Arial"/>
      <family val="2"/>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gradientFill type="path" left="0.5" right="0.5" top="0.5" bottom="0.5">
        <stop position="0">
          <color theme="0"/>
        </stop>
        <stop position="1">
          <color rgb="FF33CCCC"/>
        </stop>
      </gradientFill>
    </fill>
    <fill>
      <gradientFill type="path" left="0.5" right="0.5" top="0.5" bottom="0.5">
        <stop position="0">
          <color theme="0"/>
        </stop>
        <stop position="1">
          <color rgb="FF99CC00"/>
        </stop>
      </gradientFill>
    </fill>
    <fill>
      <gradientFill type="path" left="0.5" right="0.5" top="0.5" bottom="0.5">
        <stop position="0">
          <color theme="0"/>
        </stop>
        <stop position="1">
          <color theme="9" tint="-0.49803155613879818"/>
        </stop>
      </gradientFill>
    </fill>
    <fill>
      <gradientFill type="path" left="0.5" right="0.5" top="0.5" bottom="0.5">
        <stop position="0">
          <color theme="0"/>
        </stop>
        <stop position="1">
          <color rgb="FFC00000"/>
        </stop>
      </gradientFill>
    </fill>
    <fill>
      <gradientFill type="path" left="0.5" right="0.5" top="0.5" bottom="0.5">
        <stop position="0">
          <color theme="0"/>
        </stop>
        <stop position="1">
          <color rgb="FFFFFF00"/>
        </stop>
      </gradientFill>
    </fill>
    <fill>
      <patternFill patternType="solid">
        <fgColor theme="0" tint="-0.34998626667073579"/>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8" tint="-0.25098422193060094"/>
        </stop>
      </gradientFill>
    </fill>
    <fill>
      <gradientFill type="path" left="0.5" right="0.5" top="0.5" bottom="0.5">
        <stop position="0">
          <color theme="0"/>
        </stop>
        <stop position="1">
          <color rgb="FF00B050"/>
        </stop>
      </gradientFill>
    </fill>
    <fill>
      <gradientFill type="path" left="0.5" right="0.5" top="0.5" bottom="0.5">
        <stop position="0">
          <color theme="0"/>
        </stop>
        <stop position="1">
          <color theme="7" tint="0.40000610370189521"/>
        </stop>
      </gradientFill>
    </fill>
    <fill>
      <patternFill patternType="solid">
        <fgColor theme="1"/>
        <bgColor indexed="64"/>
      </patternFill>
    </fill>
    <fill>
      <gradientFill type="path" left="0.5" right="0.5" top="0.5" bottom="0.5">
        <stop position="0">
          <color theme="0"/>
        </stop>
        <stop position="1">
          <color rgb="FF0070C0"/>
        </stop>
      </gradientFill>
    </fill>
    <fill>
      <gradientFill type="path" left="0.5" right="0.5" top="0.5" bottom="0.5">
        <stop position="0">
          <color theme="0"/>
        </stop>
        <stop position="1">
          <color rgb="FFFFC000"/>
        </stop>
      </gradientFill>
    </fill>
    <fill>
      <patternFill patternType="solid">
        <fgColor indexed="42"/>
        <bgColor indexed="64"/>
      </patternFill>
    </fill>
    <fill>
      <patternFill patternType="solid">
        <fgColor theme="0"/>
        <bgColor indexed="64"/>
      </patternFill>
    </fill>
    <fill>
      <patternFill patternType="solid">
        <fgColor indexed="13"/>
        <bgColor indexed="64"/>
      </patternFill>
    </fill>
    <fill>
      <gradientFill type="path" left="0.5" right="0.5" top="0.5" bottom="0.5">
        <stop position="0">
          <color theme="0"/>
        </stop>
        <stop position="1">
          <color theme="0" tint="-0.34900967436750391"/>
        </stop>
      </gradientFill>
    </fill>
    <fill>
      <gradientFill type="path" left="0.5" right="0.5" top="0.5" bottom="0.5">
        <stop position="0">
          <color theme="0"/>
        </stop>
        <stop position="1">
          <color theme="9" tint="-0.25098422193060094"/>
        </stop>
      </gradientFill>
    </fill>
    <fill>
      <gradientFill type="path" left="0.5" right="0.5" top="0.5" bottom="0.5">
        <stop position="0">
          <color theme="0"/>
        </stop>
        <stop position="1">
          <color rgb="FF002060"/>
        </stop>
      </gradientFill>
    </fill>
    <fill>
      <gradientFill degree="180">
        <stop position="0">
          <color theme="0"/>
        </stop>
        <stop position="1">
          <color theme="4"/>
        </stop>
      </gradientFill>
    </fill>
    <fill>
      <gradientFill degree="180">
        <stop position="0">
          <color theme="0"/>
        </stop>
        <stop position="1">
          <color rgb="FF0070C0"/>
        </stop>
      </gradientFill>
    </fill>
    <fill>
      <gradientFill degree="180">
        <stop position="0">
          <color theme="0"/>
        </stop>
        <stop position="1">
          <color rgb="FF00B0F0"/>
        </stop>
      </gradientFill>
    </fill>
    <fill>
      <gradientFill degree="180">
        <stop position="0">
          <color theme="0"/>
        </stop>
        <stop position="1">
          <color theme="0" tint="-0.49803155613879818"/>
        </stop>
      </gradientFill>
    </fill>
    <fill>
      <gradientFill type="path" left="0.5" right="0.5" top="0.5" bottom="0.5">
        <stop position="0">
          <color theme="0"/>
        </stop>
        <stop position="1">
          <color theme="4" tint="-0.49803155613879818"/>
        </stop>
      </gradientFill>
    </fill>
    <fill>
      <patternFill patternType="solid">
        <fgColor rgb="FFFFFFFF"/>
        <bgColor indexed="64"/>
      </patternFill>
    </fill>
    <fill>
      <patternFill patternType="solid">
        <fgColor rgb="FFC00000"/>
        <bgColor indexed="64"/>
      </patternFill>
    </fill>
    <fill>
      <patternFill patternType="solid">
        <fgColor rgb="FFC2D69A"/>
        <bgColor indexed="64"/>
      </patternFill>
    </fill>
    <fill>
      <gradientFill degree="270">
        <stop position="0">
          <color theme="7" tint="-0.25098422193060094"/>
        </stop>
        <stop position="1">
          <color rgb="FF0070C0"/>
        </stop>
      </gradientFill>
    </fill>
    <fill>
      <gradientFill degree="270">
        <stop position="0">
          <color theme="0"/>
        </stop>
        <stop position="1">
          <color theme="4"/>
        </stop>
      </gradientFill>
    </fill>
    <fill>
      <gradientFill degree="270">
        <stop position="0">
          <color theme="0"/>
        </stop>
        <stop position="1">
          <color theme="0" tint="-0.49803155613879818"/>
        </stop>
      </gradientFill>
    </fill>
    <fill>
      <gradientFill type="path" left="1" right="1" top="1" bottom="1">
        <stop position="0">
          <color theme="0"/>
        </stop>
        <stop position="1">
          <color theme="4"/>
        </stop>
      </gradientFill>
    </fill>
    <fill>
      <gradientFill degree="45">
        <stop position="0">
          <color theme="9" tint="0.59999389629810485"/>
        </stop>
        <stop position="0.5">
          <color theme="4"/>
        </stop>
        <stop position="1">
          <color theme="9" tint="0.59999389629810485"/>
        </stop>
      </gradientFill>
    </fill>
    <fill>
      <gradientFill type="path" left="0.5" right="0.5" top="0.5" bottom="0.5">
        <stop position="0">
          <color theme="8" tint="0.40000610370189521"/>
        </stop>
        <stop position="1">
          <color rgb="FFFFFF00"/>
        </stop>
      </gradientFill>
    </fill>
    <fill>
      <gradientFill type="path" left="0.5" right="0.5" top="0.5" bottom="0.5">
        <stop position="0">
          <color rgb="FF00B0F0"/>
        </stop>
        <stop position="1">
          <color rgb="FF002060"/>
        </stop>
      </gradientFill>
    </fill>
    <fill>
      <patternFill patternType="solid">
        <fgColor theme="6" tint="-0.499984740745262"/>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rgb="FF0070C0"/>
      </left>
      <right style="double">
        <color rgb="FF0070C0"/>
      </right>
      <top style="double">
        <color rgb="FF0070C0"/>
      </top>
      <bottom style="double">
        <color rgb="FF0070C0"/>
      </bottom>
      <diagonal/>
    </border>
    <border>
      <left/>
      <right/>
      <top/>
      <bottom style="double">
        <color rgb="FF0070C0"/>
      </bottom>
      <diagonal/>
    </border>
    <border>
      <left style="double">
        <color rgb="FF0070C0"/>
      </left>
      <right style="double">
        <color rgb="FF0070C0"/>
      </right>
      <top style="double">
        <color rgb="FF0070C0"/>
      </top>
      <bottom/>
      <diagonal/>
    </border>
    <border>
      <left style="double">
        <color rgb="FF0070C0"/>
      </left>
      <right style="double">
        <color rgb="FF0070C0"/>
      </right>
      <top/>
      <bottom/>
      <diagonal/>
    </border>
    <border>
      <left style="double">
        <color rgb="FF0070C0"/>
      </left>
      <right style="double">
        <color rgb="FF0070C0"/>
      </right>
      <top/>
      <bottom style="double">
        <color rgb="FF0070C0"/>
      </bottom>
      <diagonal/>
    </border>
    <border>
      <left style="double">
        <color rgb="FF0070C0"/>
      </left>
      <right/>
      <top/>
      <bottom/>
      <diagonal/>
    </border>
    <border>
      <left style="double">
        <color rgb="FF0070C0"/>
      </left>
      <right/>
      <top/>
      <bottom style="double">
        <color rgb="FF0070C0"/>
      </bottom>
      <diagonal/>
    </border>
    <border>
      <left style="double">
        <color rgb="FF0070C0"/>
      </left>
      <right/>
      <top style="double">
        <color rgb="FF0070C0"/>
      </top>
      <bottom/>
      <diagonal/>
    </border>
    <border>
      <left/>
      <right style="double">
        <color rgb="FF0070C0"/>
      </right>
      <top/>
      <bottom style="double">
        <color rgb="FF0070C0"/>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ouble">
        <color rgb="FF0070C0"/>
      </top>
      <bottom style="double">
        <color rgb="FF0070C0"/>
      </bottom>
      <diagonal/>
    </border>
    <border>
      <left/>
      <right style="double">
        <color rgb="FF0070C0"/>
      </right>
      <top/>
      <bottom/>
      <diagonal/>
    </border>
    <border>
      <left style="slantDashDot">
        <color auto="1"/>
      </left>
      <right style="slantDashDot">
        <color auto="1"/>
      </right>
      <top style="slantDashDot">
        <color auto="1"/>
      </top>
      <bottom style="slantDashDot">
        <color auto="1"/>
      </bottom>
      <diagonal/>
    </border>
    <border>
      <left style="mediumDashDot">
        <color rgb="FF002060"/>
      </left>
      <right style="mediumDashDot">
        <color rgb="FF002060"/>
      </right>
      <top style="mediumDashDot">
        <color rgb="FF002060"/>
      </top>
      <bottom style="mediumDashDot">
        <color rgb="FF002060"/>
      </bottom>
      <diagonal/>
    </border>
    <border>
      <left style="double">
        <color rgb="FF0070C0"/>
      </left>
      <right style="double">
        <color auto="1"/>
      </right>
      <top style="double">
        <color rgb="FF0070C0"/>
      </top>
      <bottom/>
      <diagonal/>
    </border>
    <border>
      <left style="double">
        <color auto="1"/>
      </left>
      <right style="double">
        <color auto="1"/>
      </right>
      <top style="double">
        <color auto="1"/>
      </top>
      <bottom style="double">
        <color auto="1"/>
      </bottom>
      <diagonal/>
    </border>
    <border>
      <left style="medium">
        <color rgb="FF000000"/>
      </left>
      <right style="medium">
        <color rgb="FF000000"/>
      </right>
      <top style="medium">
        <color rgb="FF000000"/>
      </top>
      <bottom style="medium">
        <color rgb="FF000000"/>
      </bottom>
      <diagonal/>
    </border>
    <border>
      <left/>
      <right/>
      <top/>
      <bottom style="double">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rgb="FF002060"/>
      </left>
      <right style="slantDashDot">
        <color rgb="FF002060"/>
      </right>
      <top style="slantDashDot">
        <color rgb="FF002060"/>
      </top>
      <bottom style="slantDashDot">
        <color rgb="FF00206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slantDashDot">
        <color rgb="FF002060"/>
      </left>
      <right/>
      <top/>
      <bottom/>
      <diagonal/>
    </border>
    <border>
      <left/>
      <right style="slantDashDot">
        <color rgb="FF002060"/>
      </right>
      <top style="slantDashDot">
        <color rgb="FF002060"/>
      </top>
      <bottom style="slantDashDot">
        <color rgb="FF002060"/>
      </bottom>
      <diagonal/>
    </border>
    <border>
      <left style="slantDashDot">
        <color rgb="FF002060"/>
      </left>
      <right style="slantDashDot">
        <color rgb="FF002060"/>
      </right>
      <top/>
      <bottom style="slantDashDot">
        <color rgb="FF002060"/>
      </bottom>
      <diagonal/>
    </border>
    <border>
      <left style="slantDashDot">
        <color rgb="FF002060"/>
      </left>
      <right/>
      <top/>
      <bottom style="slantDashDot">
        <color rgb="FF002060"/>
      </bottom>
      <diagonal/>
    </border>
    <border>
      <left/>
      <right style="slantDashDot">
        <color rgb="FF002060"/>
      </right>
      <top/>
      <bottom style="slantDashDot">
        <color rgb="FF002060"/>
      </bottom>
      <diagonal/>
    </border>
    <border>
      <left style="slantDashDot">
        <color rgb="FF002060"/>
      </left>
      <right/>
      <top style="slantDashDot">
        <color rgb="FF002060"/>
      </top>
      <bottom/>
      <diagonal/>
    </border>
    <border>
      <left style="slantDashDot">
        <color rgb="FF002060"/>
      </left>
      <right style="slantDashDot">
        <color rgb="FF002060"/>
      </right>
      <top style="slantDashDot">
        <color rgb="FF002060"/>
      </top>
      <bottom/>
      <diagonal/>
    </border>
    <border>
      <left/>
      <right/>
      <top/>
      <bottom style="mediumDashDot">
        <color auto="1"/>
      </bottom>
      <diagonal/>
    </border>
    <border>
      <left/>
      <right/>
      <top style="mediumDashDot">
        <color auto="1"/>
      </top>
      <bottom/>
      <diagonal/>
    </border>
    <border>
      <left style="mediumDashDot">
        <color auto="1"/>
      </left>
      <right style="mediumDashDot">
        <color auto="1"/>
      </right>
      <top style="mediumDashDot">
        <color auto="1"/>
      </top>
      <bottom style="mediumDashDot">
        <color auto="1"/>
      </bottom>
      <diagonal/>
    </border>
    <border>
      <left style="slantDashDot">
        <color auto="1"/>
      </left>
      <right style="slantDashDot">
        <color auto="1"/>
      </right>
      <top/>
      <bottom style="slantDashDot">
        <color auto="1"/>
      </bottom>
      <diagonal/>
    </border>
    <border>
      <left style="slantDashDot">
        <color theme="0"/>
      </left>
      <right style="slantDashDot">
        <color theme="0"/>
      </right>
      <top style="slantDashDot">
        <color rgb="FF002060"/>
      </top>
      <bottom style="slantDashDot">
        <color theme="0"/>
      </bottom>
      <diagonal/>
    </border>
    <border>
      <left style="slantDashDot">
        <color auto="1"/>
      </left>
      <right style="slantDashDot">
        <color auto="1"/>
      </right>
      <top style="slantDashDot">
        <color auto="1"/>
      </top>
      <bottom/>
      <diagonal/>
    </border>
    <border>
      <left style="slantDashDot">
        <color auto="1"/>
      </left>
      <right/>
      <top style="slantDashDot">
        <color auto="1"/>
      </top>
      <bottom style="slantDashDot">
        <color auto="1"/>
      </bottom>
      <diagonal/>
    </border>
    <border>
      <left/>
      <right style="mediumDashDot">
        <color auto="1"/>
      </right>
      <top style="mediumDashDot">
        <color auto="1"/>
      </top>
      <bottom style="mediumDashDot">
        <color auto="1"/>
      </bottom>
      <diagonal/>
    </border>
    <border>
      <left style="slantDashDot">
        <color rgb="FF002060"/>
      </left>
      <right style="slantDashDot">
        <color rgb="FF002060"/>
      </right>
      <top/>
      <bottom/>
      <diagonal/>
    </border>
  </borders>
  <cellStyleXfs count="3">
    <xf numFmtId="0" fontId="0" fillId="0" borderId="0"/>
    <xf numFmtId="0" fontId="4" fillId="0" borderId="0"/>
    <xf numFmtId="44" fontId="14" fillId="0" borderId="0" applyFont="0" applyFill="0" applyBorder="0" applyAlignment="0" applyProtection="0"/>
  </cellStyleXfs>
  <cellXfs count="246">
    <xf numFmtId="0" fontId="0" fillId="0" borderId="0" xfId="0"/>
    <xf numFmtId="0" fontId="0" fillId="0" borderId="0" xfId="0" applyAlignment="1">
      <alignment horizontal="center" vertical="center"/>
    </xf>
    <xf numFmtId="0" fontId="0" fillId="0" borderId="0" xfId="0" applyAlignment="1">
      <alignment vertical="center"/>
    </xf>
    <xf numFmtId="0" fontId="5" fillId="0" borderId="1" xfId="1" applyFont="1" applyBorder="1" applyAlignment="1">
      <alignment horizontal="left" wrapText="1"/>
    </xf>
    <xf numFmtId="0" fontId="6" fillId="0" borderId="1" xfId="1" applyFont="1" applyBorder="1" applyAlignment="1">
      <alignment horizontal="left" wrapText="1"/>
    </xf>
    <xf numFmtId="0" fontId="4" fillId="0" borderId="0" xfId="1"/>
    <xf numFmtId="0" fontId="7" fillId="0" borderId="1" xfId="1" applyFont="1" applyBorder="1" applyAlignment="1">
      <alignment horizontal="left" wrapText="1"/>
    </xf>
    <xf numFmtId="0" fontId="7" fillId="0" borderId="1" xfId="1" applyFont="1" applyFill="1" applyBorder="1" applyAlignment="1">
      <alignment horizontal="left" wrapText="1"/>
    </xf>
    <xf numFmtId="0" fontId="4" fillId="0" borderId="1" xfId="1" applyBorder="1" applyAlignment="1">
      <alignment horizontal="left"/>
    </xf>
    <xf numFmtId="0" fontId="5" fillId="0" borderId="1" xfId="1" applyFont="1" applyFill="1" applyBorder="1" applyAlignment="1">
      <alignment horizontal="left" wrapText="1"/>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3" xfId="0"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center" vertical="center"/>
    </xf>
    <xf numFmtId="0" fontId="1" fillId="0" borderId="3" xfId="0" applyFont="1" applyBorder="1" applyAlignment="1">
      <alignment vertical="center"/>
    </xf>
    <xf numFmtId="164" fontId="1" fillId="0" borderId="3" xfId="0" applyNumberFormat="1" applyFont="1" applyBorder="1" applyAlignment="1">
      <alignment vertical="center"/>
    </xf>
    <xf numFmtId="164" fontId="1" fillId="0" borderId="3" xfId="0" applyNumberFormat="1" applyFont="1" applyBorder="1" applyAlignment="1">
      <alignment horizontal="center" vertical="center"/>
    </xf>
    <xf numFmtId="0" fontId="10" fillId="0" borderId="0" xfId="0" applyFont="1" applyAlignment="1">
      <alignment vertical="center"/>
    </xf>
    <xf numFmtId="0" fontId="11" fillId="0" borderId="6" xfId="0" applyFont="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11" xfId="0" applyFont="1" applyFill="1" applyBorder="1" applyAlignment="1">
      <alignment horizontal="center" vertical="center"/>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0" fillId="0" borderId="0" xfId="0" applyAlignment="1">
      <alignment horizontal="center" vertical="center"/>
    </xf>
    <xf numFmtId="0" fontId="11" fillId="6" borderId="13" xfId="0" applyFont="1" applyFill="1" applyBorder="1" applyAlignment="1">
      <alignment horizontal="center" vertical="center"/>
    </xf>
    <xf numFmtId="0" fontId="11" fillId="10" borderId="13" xfId="0" applyFont="1" applyFill="1" applyBorder="1" applyAlignment="1">
      <alignment horizontal="center" vertical="center"/>
    </xf>
    <xf numFmtId="0" fontId="11" fillId="0" borderId="13" xfId="0" applyFont="1" applyBorder="1" applyAlignment="1">
      <alignment horizontal="center" vertical="center"/>
    </xf>
    <xf numFmtId="164" fontId="11" fillId="6" borderId="1" xfId="0" applyNumberFormat="1" applyFont="1" applyFill="1" applyBorder="1" applyAlignment="1">
      <alignment horizontal="center" vertical="center"/>
    </xf>
    <xf numFmtId="164" fontId="11" fillId="10" borderId="1" xfId="0" applyNumberFormat="1" applyFont="1" applyFill="1" applyBorder="1" applyAlignment="1">
      <alignment horizontal="center" vertical="center"/>
    </xf>
    <xf numFmtId="164" fontId="11" fillId="0" borderId="1" xfId="0" applyNumberFormat="1" applyFont="1" applyBorder="1" applyAlignment="1">
      <alignment horizontal="center" vertical="center"/>
    </xf>
    <xf numFmtId="164" fontId="15" fillId="11" borderId="1" xfId="2" applyNumberFormat="1" applyFont="1" applyFill="1" applyBorder="1" applyAlignment="1">
      <alignment horizontal="center" vertical="center"/>
    </xf>
    <xf numFmtId="164" fontId="15" fillId="11" borderId="14" xfId="2" applyNumberFormat="1" applyFont="1" applyFill="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xf numFmtId="164" fontId="11" fillId="0" borderId="13" xfId="0" applyNumberFormat="1" applyFont="1" applyBorder="1" applyAlignment="1">
      <alignment horizontal="center" vertical="center"/>
    </xf>
    <xf numFmtId="0" fontId="3" fillId="13" borderId="17"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3" fillId="12" borderId="17" xfId="0" applyFont="1" applyFill="1" applyBorder="1" applyAlignment="1" applyProtection="1">
      <alignment horizontal="center" vertical="center"/>
      <protection locked="0"/>
    </xf>
    <xf numFmtId="0" fontId="17" fillId="14" borderId="17" xfId="0" applyFont="1" applyFill="1" applyBorder="1" applyAlignment="1" applyProtection="1">
      <alignment horizontal="center" vertical="center"/>
      <protection locked="0"/>
    </xf>
    <xf numFmtId="0" fontId="16" fillId="0" borderId="16" xfId="0" applyFont="1" applyBorder="1" applyAlignment="1">
      <alignment vertical="center"/>
    </xf>
    <xf numFmtId="0" fontId="16"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13" fillId="0" borderId="3" xfId="0" applyFont="1" applyBorder="1" applyAlignment="1">
      <alignment vertical="center"/>
    </xf>
    <xf numFmtId="0" fontId="10" fillId="0" borderId="0" xfId="0" applyFont="1" applyAlignment="1">
      <alignment horizontal="center" vertical="center"/>
    </xf>
    <xf numFmtId="0" fontId="18" fillId="0" borderId="0" xfId="0" applyFont="1" applyBorder="1" applyAlignment="1">
      <alignment horizontal="left" vertical="center" wrapText="1"/>
    </xf>
    <xf numFmtId="0" fontId="19" fillId="0" borderId="3" xfId="0" applyFont="1" applyBorder="1" applyAlignment="1">
      <alignment horizontal="center" vertical="center"/>
    </xf>
    <xf numFmtId="0" fontId="3" fillId="12" borderId="17" xfId="0" applyFont="1" applyFill="1" applyBorder="1" applyAlignment="1" applyProtection="1">
      <alignment horizontal="center" vertical="center"/>
      <protection locked="0"/>
    </xf>
    <xf numFmtId="0" fontId="3" fillId="7" borderId="17"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44" fontId="15" fillId="16" borderId="18" xfId="0" applyNumberFormat="1" applyFont="1" applyFill="1" applyBorder="1" applyAlignment="1">
      <alignment vertical="center"/>
    </xf>
    <xf numFmtId="164" fontId="22" fillId="17" borderId="20" xfId="0" applyNumberFormat="1" applyFont="1" applyFill="1" applyBorder="1" applyAlignment="1" applyProtection="1">
      <alignment horizontal="left" vertical="center"/>
      <protection locked="0"/>
    </xf>
    <xf numFmtId="164" fontId="21" fillId="18" borderId="20" xfId="0" applyNumberFormat="1" applyFont="1" applyFill="1" applyBorder="1" applyAlignment="1" applyProtection="1">
      <alignment horizontal="center" vertical="center"/>
      <protection locked="0"/>
    </xf>
    <xf numFmtId="164" fontId="21" fillId="19" borderId="20" xfId="0" applyNumberFormat="1" applyFont="1" applyFill="1" applyBorder="1" applyAlignment="1" applyProtection="1">
      <alignment horizontal="center" vertical="center"/>
    </xf>
    <xf numFmtId="44" fontId="15" fillId="20" borderId="18" xfId="0" applyNumberFormat="1" applyFont="1" applyFill="1" applyBorder="1" applyAlignment="1">
      <alignment vertical="center"/>
    </xf>
    <xf numFmtId="0" fontId="11" fillId="0" borderId="0" xfId="0" applyFont="1" applyAlignment="1">
      <alignment vertical="center" wrapText="1"/>
    </xf>
    <xf numFmtId="0" fontId="19" fillId="0" borderId="0" xfId="0" applyFont="1"/>
    <xf numFmtId="0" fontId="23" fillId="0" borderId="0" xfId="0" applyFont="1"/>
    <xf numFmtId="44" fontId="15" fillId="21" borderId="18" xfId="0" applyNumberFormat="1" applyFont="1" applyFill="1" applyBorder="1" applyAlignment="1">
      <alignment vertical="center"/>
    </xf>
    <xf numFmtId="0" fontId="24" fillId="0" borderId="0" xfId="0" applyFont="1" applyAlignment="1">
      <alignment horizontal="center" vertical="center" wrapText="1"/>
    </xf>
    <xf numFmtId="44" fontId="25" fillId="22" borderId="0" xfId="2" applyFont="1" applyFill="1"/>
    <xf numFmtId="0" fontId="11" fillId="0" borderId="0" xfId="0" applyFont="1" applyAlignment="1">
      <alignment horizontal="center" vertical="center"/>
    </xf>
    <xf numFmtId="44" fontId="26" fillId="0" borderId="0" xfId="2" applyFont="1"/>
    <xf numFmtId="44" fontId="27" fillId="0" borderId="21" xfId="2" applyFont="1" applyBorder="1" applyAlignment="1">
      <alignment horizontal="left" readingOrder="1"/>
    </xf>
    <xf numFmtId="0" fontId="28" fillId="0" borderId="0" xfId="0" applyFont="1"/>
    <xf numFmtId="44" fontId="11" fillId="0" borderId="0" xfId="0" applyNumberFormat="1" applyFont="1" applyAlignment="1">
      <alignment horizontal="center" vertical="center"/>
    </xf>
    <xf numFmtId="44" fontId="28" fillId="0" borderId="1" xfId="2" applyFont="1" applyBorder="1" applyAlignment="1" applyProtection="1">
      <alignment vertical="center"/>
      <protection locked="0"/>
    </xf>
    <xf numFmtId="44" fontId="19" fillId="0" borderId="0" xfId="0" applyNumberFormat="1" applyFont="1"/>
    <xf numFmtId="164" fontId="22" fillId="17" borderId="20" xfId="0" applyNumberFormat="1" applyFont="1" applyFill="1" applyBorder="1" applyAlignment="1">
      <alignment horizontal="left" vertical="center"/>
    </xf>
    <xf numFmtId="44" fontId="19" fillId="0" borderId="0" xfId="2" applyFont="1"/>
    <xf numFmtId="9" fontId="19" fillId="0" borderId="0" xfId="0" applyNumberFormat="1" applyFont="1"/>
    <xf numFmtId="9" fontId="0" fillId="0" borderId="0" xfId="0" applyNumberFormat="1"/>
    <xf numFmtId="0" fontId="29" fillId="0" borderId="0" xfId="0" applyFont="1" applyAlignment="1">
      <alignment horizontal="center"/>
    </xf>
    <xf numFmtId="44" fontId="30" fillId="0" borderId="0" xfId="0" applyNumberFormat="1" applyFont="1"/>
    <xf numFmtId="44" fontId="0" fillId="0" borderId="0" xfId="0" applyNumberFormat="1"/>
    <xf numFmtId="0" fontId="19" fillId="0" borderId="20" xfId="0" applyFont="1" applyBorder="1" applyAlignment="1">
      <alignment horizontal="center" vertical="center"/>
    </xf>
    <xf numFmtId="0" fontId="13" fillId="0" borderId="19" xfId="0" applyFont="1" applyBorder="1" applyAlignment="1">
      <alignment vertical="center"/>
    </xf>
    <xf numFmtId="0" fontId="13" fillId="0" borderId="10" xfId="0" applyFont="1" applyBorder="1" applyAlignment="1">
      <alignment vertical="center"/>
    </xf>
    <xf numFmtId="0" fontId="13" fillId="0" borderId="9" xfId="0" applyFont="1" applyBorder="1" applyAlignment="1">
      <alignment vertical="center"/>
    </xf>
    <xf numFmtId="0" fontId="13" fillId="0" borderId="5" xfId="0" applyFont="1" applyBorder="1" applyAlignment="1">
      <alignment vertical="center"/>
    </xf>
    <xf numFmtId="0" fontId="8" fillId="0" borderId="3" xfId="0" applyFont="1" applyBorder="1" applyAlignment="1">
      <alignment horizontal="center" vertical="center" textRotation="45" wrapText="1"/>
    </xf>
    <xf numFmtId="0" fontId="32" fillId="0" borderId="3" xfId="0" applyFont="1" applyBorder="1" applyAlignment="1">
      <alignment horizontal="center" vertical="center"/>
    </xf>
    <xf numFmtId="164" fontId="32" fillId="0" borderId="3" xfId="0" applyNumberFormat="1" applyFont="1" applyBorder="1" applyAlignment="1">
      <alignment horizontal="center" vertical="center"/>
    </xf>
    <xf numFmtId="165" fontId="32" fillId="0" borderId="3" xfId="0" applyNumberFormat="1" applyFont="1" applyBorder="1" applyAlignment="1">
      <alignment horizontal="center" vertical="center"/>
    </xf>
    <xf numFmtId="0" fontId="12" fillId="0" borderId="3" xfId="0" applyFont="1" applyBorder="1" applyAlignment="1">
      <alignment horizontal="center" vertical="center" textRotation="45" wrapText="1"/>
    </xf>
    <xf numFmtId="164" fontId="18" fillId="26" borderId="3" xfId="0" applyNumberFormat="1" applyFont="1" applyFill="1" applyBorder="1" applyAlignment="1">
      <alignment horizontal="center" vertical="center"/>
    </xf>
    <xf numFmtId="164" fontId="1" fillId="26" borderId="3" xfId="0" applyNumberFormat="1" applyFont="1" applyFill="1" applyBorder="1" applyAlignment="1">
      <alignment horizontal="center" vertical="center"/>
    </xf>
    <xf numFmtId="164" fontId="18" fillId="27" borderId="3" xfId="0" applyNumberFormat="1" applyFont="1" applyFill="1" applyBorder="1" applyAlignment="1">
      <alignment horizontal="center" vertical="center"/>
    </xf>
    <xf numFmtId="164" fontId="18" fillId="8" borderId="3" xfId="0" applyNumberFormat="1" applyFont="1" applyFill="1" applyBorder="1" applyAlignment="1">
      <alignment horizontal="center" vertical="center"/>
    </xf>
    <xf numFmtId="166" fontId="18" fillId="8" borderId="3" xfId="0" applyNumberFormat="1" applyFont="1" applyFill="1" applyBorder="1" applyAlignment="1">
      <alignment horizontal="center" vertical="center"/>
    </xf>
    <xf numFmtId="164" fontId="0" fillId="0" borderId="0" xfId="0" applyNumberFormat="1"/>
    <xf numFmtId="167" fontId="0" fillId="0" borderId="0" xfId="0" applyNumberFormat="1" applyAlignment="1"/>
    <xf numFmtId="0" fontId="0" fillId="0" borderId="0" xfId="0" applyNumberFormat="1" applyAlignment="1"/>
    <xf numFmtId="165" fontId="0" fillId="0" borderId="0" xfId="0" applyNumberFormat="1"/>
    <xf numFmtId="0" fontId="13" fillId="0" borderId="31" xfId="0" applyFont="1" applyBorder="1" applyAlignment="1">
      <alignment horizontal="left" vertical="center"/>
    </xf>
    <xf numFmtId="164" fontId="13" fillId="0" borderId="31" xfId="0" applyNumberFormat="1" applyFont="1" applyBorder="1" applyAlignment="1">
      <alignment horizontal="center" vertical="center"/>
    </xf>
    <xf numFmtId="0" fontId="34" fillId="28" borderId="32" xfId="0" applyFont="1" applyFill="1" applyBorder="1" applyAlignment="1">
      <alignment horizontal="left" vertical="center" wrapText="1"/>
    </xf>
    <xf numFmtId="0" fontId="35" fillId="29" borderId="32" xfId="0" applyFont="1" applyFill="1" applyBorder="1" applyAlignment="1">
      <alignment horizontal="center" vertical="center" wrapText="1"/>
    </xf>
    <xf numFmtId="0" fontId="34" fillId="28" borderId="32" xfId="0" applyFont="1" applyFill="1" applyBorder="1" applyAlignment="1">
      <alignment horizontal="center" vertical="center" wrapText="1"/>
    </xf>
    <xf numFmtId="0" fontId="34" fillId="30" borderId="32" xfId="0" applyFont="1" applyFill="1" applyBorder="1" applyAlignment="1">
      <alignment horizontal="center" vertical="center" wrapText="1"/>
    </xf>
    <xf numFmtId="0" fontId="36" fillId="28" borderId="33" xfId="0" applyFont="1" applyFill="1" applyBorder="1" applyAlignment="1">
      <alignment vertical="center" wrapText="1"/>
    </xf>
    <xf numFmtId="0" fontId="34" fillId="28" borderId="32" xfId="0" applyFont="1" applyFill="1" applyBorder="1" applyAlignment="1">
      <alignment horizontal="right" vertical="center" wrapText="1"/>
    </xf>
    <xf numFmtId="0" fontId="1" fillId="0" borderId="0" xfId="0" applyFont="1"/>
    <xf numFmtId="0" fontId="13" fillId="0" borderId="0" xfId="0" applyFont="1" applyAlignment="1">
      <alignment horizontal="center" vertical="center"/>
    </xf>
    <xf numFmtId="0" fontId="13" fillId="0" borderId="0" xfId="0" applyFont="1" applyAlignment="1">
      <alignment vertical="center"/>
    </xf>
    <xf numFmtId="0" fontId="37" fillId="8" borderId="31" xfId="0" applyNumberFormat="1" applyFont="1" applyFill="1" applyBorder="1" applyAlignment="1">
      <alignment horizontal="center"/>
    </xf>
    <xf numFmtId="164" fontId="13" fillId="0" borderId="3" xfId="0" applyNumberFormat="1" applyFont="1" applyBorder="1" applyAlignment="1">
      <alignment vertical="center"/>
    </xf>
    <xf numFmtId="0" fontId="19" fillId="0" borderId="0" xfId="0" applyFont="1" applyAlignment="1">
      <alignment horizontal="center"/>
    </xf>
    <xf numFmtId="0" fontId="39" fillId="0" borderId="31" xfId="0" applyFont="1" applyBorder="1" applyAlignment="1">
      <alignment horizontal="center" vertical="center"/>
    </xf>
    <xf numFmtId="164" fontId="39" fillId="0" borderId="31" xfId="0" applyNumberFormat="1" applyFont="1" applyBorder="1" applyAlignment="1">
      <alignment horizontal="left" vertical="center"/>
    </xf>
    <xf numFmtId="0" fontId="38" fillId="31" borderId="31" xfId="0" applyFont="1" applyFill="1" applyBorder="1" applyAlignment="1">
      <alignment horizontal="center" vertical="center"/>
    </xf>
    <xf numFmtId="164" fontId="19" fillId="0" borderId="31" xfId="0" applyNumberFormat="1" applyFont="1" applyBorder="1" applyAlignment="1">
      <alignment horizontal="left" vertical="center"/>
    </xf>
    <xf numFmtId="164" fontId="39" fillId="0" borderId="31" xfId="0" applyNumberFormat="1" applyFont="1" applyBorder="1" applyAlignment="1">
      <alignment horizontal="center" vertical="center"/>
    </xf>
    <xf numFmtId="164" fontId="19" fillId="0" borderId="31" xfId="0" applyNumberFormat="1" applyFont="1" applyBorder="1" applyAlignment="1">
      <alignment horizontal="center" vertical="center"/>
    </xf>
    <xf numFmtId="0" fontId="19" fillId="32" borderId="31" xfId="0" applyFont="1" applyFill="1" applyBorder="1" applyAlignment="1">
      <alignment horizontal="center" vertical="center" textRotation="45"/>
    </xf>
    <xf numFmtId="0" fontId="19" fillId="33" borderId="31" xfId="0" applyFont="1" applyFill="1" applyBorder="1" applyAlignment="1">
      <alignment horizontal="center" vertical="center" textRotation="45"/>
    </xf>
    <xf numFmtId="0" fontId="19" fillId="32" borderId="35" xfId="0" applyFont="1" applyFill="1" applyBorder="1" applyAlignment="1">
      <alignment horizontal="center" vertical="center" textRotation="45"/>
    </xf>
    <xf numFmtId="0" fontId="19" fillId="0" borderId="31" xfId="0" applyFont="1" applyBorder="1" applyAlignment="1">
      <alignment horizontal="center" vertical="center" wrapText="1"/>
    </xf>
    <xf numFmtId="164" fontId="33" fillId="0" borderId="31" xfId="0" applyNumberFormat="1" applyFont="1" applyBorder="1" applyAlignment="1">
      <alignment horizontal="center" vertical="center"/>
    </xf>
    <xf numFmtId="164" fontId="10" fillId="0" borderId="31" xfId="0" applyNumberFormat="1" applyFont="1" applyBorder="1" applyAlignment="1">
      <alignment horizontal="center" vertical="center"/>
    </xf>
    <xf numFmtId="0" fontId="11" fillId="0" borderId="5" xfId="0" applyFont="1" applyBorder="1" applyAlignment="1">
      <alignment horizontal="center" vertical="center"/>
    </xf>
    <xf numFmtId="0" fontId="19" fillId="0" borderId="7" xfId="0" applyFont="1" applyBorder="1" applyAlignment="1">
      <alignment horizontal="center" vertical="center"/>
    </xf>
    <xf numFmtId="0" fontId="10" fillId="2" borderId="0" xfId="0" applyFont="1" applyFill="1" applyBorder="1" applyAlignment="1">
      <alignment horizontal="center" vertical="center"/>
    </xf>
    <xf numFmtId="0" fontId="10" fillId="9" borderId="0" xfId="0" applyFont="1" applyFill="1" applyBorder="1" applyAlignment="1">
      <alignment horizontal="center" vertical="center"/>
    </xf>
    <xf numFmtId="0" fontId="0" fillId="0" borderId="0" xfId="0" applyBorder="1"/>
    <xf numFmtId="164" fontId="39" fillId="0" borderId="35" xfId="0" applyNumberFormat="1" applyFont="1" applyBorder="1" applyAlignment="1">
      <alignment horizontal="center" vertical="center"/>
    </xf>
    <xf numFmtId="0" fontId="33" fillId="0" borderId="36" xfId="0" applyFont="1" applyBorder="1" applyAlignment="1">
      <alignment horizontal="center" vertical="center"/>
    </xf>
    <xf numFmtId="0" fontId="0" fillId="0" borderId="37" xfId="0" applyBorder="1"/>
    <xf numFmtId="0" fontId="0" fillId="0" borderId="38" xfId="0" applyBorder="1"/>
    <xf numFmtId="0" fontId="0" fillId="0" borderId="39" xfId="0" applyBorder="1"/>
    <xf numFmtId="0" fontId="0" fillId="0" borderId="40" xfId="0" applyBorder="1"/>
    <xf numFmtId="0" fontId="0" fillId="0" borderId="36" xfId="0" applyBorder="1"/>
    <xf numFmtId="0" fontId="0" fillId="0" borderId="34" xfId="0" applyBorder="1"/>
    <xf numFmtId="0" fontId="3" fillId="12" borderId="17" xfId="0" applyFont="1" applyFill="1" applyBorder="1" applyAlignment="1" applyProtection="1">
      <alignment horizontal="center" vertical="center"/>
      <protection locked="0"/>
    </xf>
    <xf numFmtId="164" fontId="44" fillId="35" borderId="42" xfId="0" applyNumberFormat="1" applyFont="1" applyFill="1" applyBorder="1" applyAlignment="1" applyProtection="1">
      <alignment horizontal="center" vertical="center"/>
      <protection locked="0"/>
    </xf>
    <xf numFmtId="164" fontId="33" fillId="35" borderId="43" xfId="0" applyNumberFormat="1" applyFont="1" applyFill="1" applyBorder="1" applyAlignment="1" applyProtection="1">
      <alignment horizontal="center" vertical="center"/>
      <protection locked="0"/>
    </xf>
    <xf numFmtId="164" fontId="41" fillId="36" borderId="0" xfId="0" applyNumberFormat="1" applyFont="1" applyFill="1" applyAlignment="1">
      <alignment horizontal="center" vertical="center" textRotation="90"/>
    </xf>
    <xf numFmtId="164" fontId="33" fillId="0" borderId="43" xfId="0" applyNumberFormat="1" applyFont="1" applyFill="1" applyBorder="1" applyAlignment="1" applyProtection="1">
      <alignment horizontal="right" vertical="center"/>
    </xf>
    <xf numFmtId="164" fontId="33" fillId="0" borderId="44" xfId="0" applyNumberFormat="1" applyFont="1" applyFill="1" applyBorder="1" applyAlignment="1" applyProtection="1">
      <alignment horizontal="center" vertical="center"/>
      <protection locked="0"/>
    </xf>
    <xf numFmtId="164" fontId="41" fillId="34" borderId="0" xfId="0" applyNumberFormat="1" applyFont="1" applyFill="1" applyBorder="1" applyAlignment="1" applyProtection="1">
      <alignment horizontal="center" vertical="center" textRotation="255" wrapText="1"/>
      <protection locked="0"/>
    </xf>
    <xf numFmtId="0" fontId="13" fillId="0" borderId="0" xfId="0" applyFont="1" applyAlignment="1">
      <alignment horizontal="center" vertical="center"/>
    </xf>
    <xf numFmtId="0" fontId="3" fillId="12" borderId="17" xfId="0" applyFont="1" applyFill="1" applyBorder="1" applyAlignment="1" applyProtection="1">
      <alignment horizontal="center" vertical="center"/>
      <protection locked="0"/>
    </xf>
    <xf numFmtId="0" fontId="3" fillId="13" borderId="44" xfId="0" applyFont="1" applyFill="1" applyBorder="1" applyAlignment="1" applyProtection="1">
      <alignment horizontal="center" vertical="center"/>
      <protection locked="0"/>
    </xf>
    <xf numFmtId="0" fontId="40" fillId="37" borderId="45" xfId="0" applyFont="1" applyFill="1" applyBorder="1" applyAlignment="1">
      <alignment horizontal="center" vertical="center"/>
    </xf>
    <xf numFmtId="0" fontId="3" fillId="15" borderId="17" xfId="0" applyFont="1" applyFill="1" applyBorder="1" applyAlignment="1" applyProtection="1">
      <alignment horizontal="center" vertical="center"/>
      <protection locked="0"/>
    </xf>
    <xf numFmtId="164" fontId="33" fillId="35" borderId="42"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right" vertical="center" textRotation="45"/>
      <protection locked="0"/>
    </xf>
    <xf numFmtId="164" fontId="46" fillId="0" borderId="0" xfId="0" applyNumberFormat="1" applyFont="1" applyFill="1" applyBorder="1" applyAlignment="1" applyProtection="1">
      <alignment horizontal="right" vertical="center"/>
    </xf>
    <xf numFmtId="0" fontId="47" fillId="0" borderId="0" xfId="0" applyFont="1" applyFill="1" applyBorder="1"/>
    <xf numFmtId="0" fontId="2" fillId="0" borderId="0" xfId="0" applyFont="1" applyFill="1" applyBorder="1" applyAlignment="1" applyProtection="1">
      <alignment horizontal="right" vertical="center"/>
      <protection locked="0"/>
    </xf>
    <xf numFmtId="0" fontId="45" fillId="0" borderId="0" xfId="0" applyFont="1" applyAlignment="1">
      <alignment horizontal="center" vertical="center" wrapText="1"/>
    </xf>
    <xf numFmtId="0" fontId="19" fillId="0" borderId="0" xfId="0" applyFont="1" applyAlignment="1">
      <alignment vertical="center" wrapText="1"/>
    </xf>
    <xf numFmtId="0" fontId="12" fillId="0" borderId="0" xfId="0" applyFont="1" applyAlignment="1">
      <alignment horizontal="center" vertical="center"/>
    </xf>
    <xf numFmtId="0" fontId="19" fillId="0" borderId="0" xfId="0" applyFont="1" applyBorder="1" applyAlignment="1">
      <alignment horizontal="center" vertical="center"/>
    </xf>
    <xf numFmtId="0" fontId="40" fillId="0" borderId="31" xfId="0" applyFont="1" applyBorder="1" applyAlignment="1">
      <alignment horizontal="center" vertical="center"/>
    </xf>
    <xf numFmtId="164" fontId="9" fillId="0" borderId="31" xfId="0" applyNumberFormat="1" applyFont="1" applyBorder="1" applyAlignment="1">
      <alignment horizontal="center" vertical="center"/>
    </xf>
    <xf numFmtId="0" fontId="45" fillId="0" borderId="0" xfId="0" applyFont="1" applyAlignment="1">
      <alignment horizontal="left" vertical="center" textRotation="45" wrapText="1"/>
    </xf>
    <xf numFmtId="164" fontId="10" fillId="0" borderId="0" xfId="0" applyNumberFormat="1" applyFont="1" applyAlignment="1">
      <alignment horizontal="right" vertical="center"/>
    </xf>
    <xf numFmtId="164" fontId="19" fillId="0" borderId="0" xfId="0" applyNumberFormat="1" applyFont="1" applyAlignment="1">
      <alignment horizontal="center" vertical="center" wrapText="1"/>
    </xf>
    <xf numFmtId="164" fontId="33" fillId="0" borderId="48" xfId="0" applyNumberFormat="1" applyFont="1" applyFill="1" applyBorder="1" applyAlignment="1" applyProtection="1">
      <alignment horizontal="right" vertical="center"/>
    </xf>
    <xf numFmtId="0" fontId="3" fillId="7" borderId="17" xfId="0" applyFont="1" applyFill="1" applyBorder="1" applyAlignment="1" applyProtection="1">
      <alignment horizontal="center" vertical="center"/>
      <protection locked="0"/>
    </xf>
    <xf numFmtId="0" fontId="9" fillId="0" borderId="31" xfId="0" applyNumberFormat="1" applyFont="1" applyBorder="1" applyAlignment="1">
      <alignment horizontal="center" vertical="center"/>
    </xf>
    <xf numFmtId="0" fontId="3" fillId="12" borderId="47" xfId="0" applyFont="1" applyFill="1" applyBorder="1" applyAlignment="1" applyProtection="1">
      <alignment horizontal="center" vertical="center"/>
      <protection locked="0"/>
    </xf>
    <xf numFmtId="0" fontId="3" fillId="7" borderId="47" xfId="0" applyFont="1" applyFill="1" applyBorder="1" applyAlignment="1" applyProtection="1">
      <alignment horizontal="center" vertical="center"/>
      <protection locked="0"/>
    </xf>
    <xf numFmtId="0" fontId="0" fillId="2" borderId="0" xfId="0" applyFill="1"/>
    <xf numFmtId="0" fontId="3" fillId="2" borderId="46" xfId="0" applyFont="1" applyFill="1" applyBorder="1" applyAlignment="1" applyProtection="1">
      <alignment horizontal="right" vertical="center" textRotation="45"/>
      <protection locked="0"/>
    </xf>
    <xf numFmtId="0" fontId="48" fillId="2" borderId="46" xfId="0" applyFont="1" applyFill="1" applyBorder="1" applyAlignment="1" applyProtection="1">
      <alignment horizontal="right" vertical="center" textRotation="45"/>
      <protection locked="0"/>
    </xf>
    <xf numFmtId="0" fontId="0" fillId="3" borderId="0" xfId="0" applyFill="1"/>
    <xf numFmtId="0" fontId="0" fillId="29" borderId="0" xfId="0" applyFill="1"/>
    <xf numFmtId="164" fontId="51" fillId="38" borderId="0" xfId="0" applyNumberFormat="1" applyFont="1" applyFill="1"/>
    <xf numFmtId="164" fontId="52" fillId="38" borderId="0" xfId="0" applyNumberFormat="1" applyFont="1" applyFill="1" applyAlignment="1">
      <alignment horizontal="center" vertical="center"/>
    </xf>
    <xf numFmtId="0" fontId="10" fillId="39" borderId="0" xfId="0" applyFont="1" applyFill="1" applyBorder="1" applyAlignment="1">
      <alignment horizontal="center" vertical="center"/>
    </xf>
    <xf numFmtId="0" fontId="0" fillId="2" borderId="34" xfId="0" applyFill="1" applyBorder="1" applyAlignment="1">
      <alignment horizontal="center"/>
    </xf>
    <xf numFmtId="0" fontId="0" fillId="2" borderId="0" xfId="0" applyFill="1" applyAlignment="1">
      <alignment horizontal="center"/>
    </xf>
    <xf numFmtId="0" fontId="0" fillId="9" borderId="34" xfId="0" applyFill="1" applyBorder="1" applyAlignment="1">
      <alignment horizontal="center"/>
    </xf>
    <xf numFmtId="0" fontId="0" fillId="9" borderId="0" xfId="0" applyFill="1" applyAlignment="1">
      <alignment horizontal="center"/>
    </xf>
    <xf numFmtId="0" fontId="1" fillId="0" borderId="3" xfId="0" applyFont="1" applyBorder="1" applyAlignment="1">
      <alignment horizontal="center" vertical="center"/>
    </xf>
    <xf numFmtId="0" fontId="0" fillId="24" borderId="3" xfId="0" applyFill="1" applyBorder="1" applyAlignment="1">
      <alignment horizontal="center"/>
    </xf>
    <xf numFmtId="0" fontId="13" fillId="0" borderId="3"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vertical="center" wrapText="1"/>
    </xf>
    <xf numFmtId="0" fontId="12" fillId="0" borderId="6" xfId="0" applyFont="1" applyBorder="1" applyAlignment="1">
      <alignment horizontal="center" vertical="center" textRotation="60" wrapText="1"/>
    </xf>
    <xf numFmtId="0" fontId="12" fillId="0" borderId="7" xfId="0" applyFont="1" applyBorder="1" applyAlignment="1">
      <alignment horizontal="center" vertical="center" textRotation="60" wrapText="1"/>
    </xf>
    <xf numFmtId="165" fontId="9" fillId="8" borderId="3" xfId="0" applyNumberFormat="1" applyFont="1" applyFill="1" applyBorder="1" applyAlignment="1">
      <alignment horizontal="center" vertical="center" textRotation="60"/>
    </xf>
    <xf numFmtId="0" fontId="12" fillId="0" borderId="5" xfId="0" applyFont="1" applyBorder="1" applyAlignment="1">
      <alignment horizontal="center" vertical="center" textRotation="60" wrapText="1"/>
    </xf>
    <xf numFmtId="0" fontId="12" fillId="0" borderId="0" xfId="0" applyFont="1" applyBorder="1" applyAlignment="1">
      <alignment horizontal="center" vertical="center" textRotation="75" wrapText="1"/>
    </xf>
    <xf numFmtId="0" fontId="0" fillId="0" borderId="12" xfId="0" applyBorder="1" applyAlignment="1">
      <alignment horizontal="center" vertical="center"/>
    </xf>
    <xf numFmtId="0" fontId="0" fillId="23" borderId="15" xfId="0" applyNumberFormat="1" applyFill="1" applyBorder="1" applyAlignment="1">
      <alignment horizontal="center" vertical="center"/>
    </xf>
    <xf numFmtId="0" fontId="49" fillId="0" borderId="0" xfId="0" applyFont="1" applyFill="1" applyAlignment="1">
      <alignment horizontal="center" vertical="center"/>
    </xf>
    <xf numFmtId="0" fontId="45" fillId="0" borderId="0" xfId="0" applyFont="1" applyAlignment="1">
      <alignment horizontal="center" vertical="center" wrapText="1"/>
    </xf>
    <xf numFmtId="0" fontId="1" fillId="0" borderId="0" xfId="0" applyFont="1" applyAlignment="1">
      <alignment horizontal="center" vertical="center" wrapText="1"/>
    </xf>
    <xf numFmtId="0" fontId="0" fillId="25" borderId="3" xfId="0" applyFill="1" applyBorder="1" applyAlignment="1">
      <alignment horizontal="center"/>
    </xf>
    <xf numFmtId="0" fontId="12" fillId="0" borderId="6" xfId="0" applyFont="1" applyBorder="1" applyAlignment="1">
      <alignment horizontal="center" vertical="top" textRotation="60" wrapText="1"/>
    </xf>
    <xf numFmtId="0" fontId="12" fillId="0" borderId="7" xfId="0" applyFont="1" applyBorder="1" applyAlignment="1">
      <alignment horizontal="center" vertical="top" textRotation="60" wrapText="1"/>
    </xf>
    <xf numFmtId="164" fontId="41" fillId="34" borderId="0" xfId="0" applyNumberFormat="1" applyFont="1" applyFill="1" applyBorder="1" applyAlignment="1" applyProtection="1">
      <alignment horizontal="center" vertical="center" textRotation="255" wrapText="1"/>
      <protection locked="0"/>
    </xf>
    <xf numFmtId="164" fontId="41" fillId="34" borderId="41" xfId="0" applyNumberFormat="1" applyFont="1" applyFill="1" applyBorder="1" applyAlignment="1" applyProtection="1">
      <alignment horizontal="center" vertical="center" textRotation="255" wrapText="1"/>
      <protection locked="0"/>
    </xf>
    <xf numFmtId="0" fontId="50" fillId="0" borderId="40"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36" xfId="0" applyFont="1" applyBorder="1" applyAlignment="1">
      <alignment horizontal="center" vertical="center" wrapText="1"/>
    </xf>
    <xf numFmtId="0" fontId="12" fillId="0" borderId="5" xfId="0" applyFont="1" applyBorder="1" applyAlignment="1">
      <alignment horizontal="center" vertical="center" textRotation="75" wrapText="1"/>
    </xf>
    <xf numFmtId="0" fontId="12" fillId="0" borderId="7" xfId="0" applyFont="1" applyBorder="1" applyAlignment="1">
      <alignment horizontal="center" vertical="center" textRotation="75" wrapText="1"/>
    </xf>
    <xf numFmtId="0" fontId="3" fillId="12" borderId="17" xfId="0" applyFont="1" applyFill="1" applyBorder="1" applyAlignment="1" applyProtection="1">
      <alignment horizontal="center" vertical="center"/>
      <protection locked="0"/>
    </xf>
    <xf numFmtId="0" fontId="3" fillId="7" borderId="17"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0" fillId="0" borderId="15" xfId="0" applyBorder="1" applyAlignment="1">
      <alignment horizontal="center"/>
    </xf>
    <xf numFmtId="0" fontId="0" fillId="0" borderId="0" xfId="0" applyAlignment="1">
      <alignment horizontal="center" vertical="center"/>
    </xf>
    <xf numFmtId="0" fontId="0" fillId="0" borderId="0" xfId="0" applyAlignment="1">
      <alignment horizontal="center" wrapText="1"/>
    </xf>
    <xf numFmtId="0" fontId="20" fillId="0" borderId="0" xfId="0" applyFont="1" applyFill="1" applyBorder="1" applyAlignment="1">
      <alignment horizontal="center" vertical="center"/>
    </xf>
    <xf numFmtId="164" fontId="21" fillId="15" borderId="0" xfId="0" applyNumberFormat="1" applyFont="1" applyFill="1" applyBorder="1" applyAlignment="1">
      <alignment horizontal="center" vertical="center" textRotation="90"/>
    </xf>
    <xf numFmtId="164" fontId="11" fillId="15" borderId="0" xfId="0" applyNumberFormat="1" applyFont="1" applyFill="1" applyBorder="1" applyAlignment="1">
      <alignment horizontal="center" vertical="center" textRotation="90"/>
    </xf>
    <xf numFmtId="0" fontId="11" fillId="0" borderId="0" xfId="0" applyFont="1" applyAlignment="1">
      <alignment horizontal="center" vertical="center" wrapText="1"/>
    </xf>
    <xf numFmtId="0" fontId="11" fillId="16" borderId="18" xfId="0" applyFont="1" applyFill="1" applyBorder="1" applyAlignment="1">
      <alignment horizontal="left" vertical="center"/>
    </xf>
    <xf numFmtId="164" fontId="11" fillId="16" borderId="18" xfId="0" applyNumberFormat="1" applyFont="1" applyFill="1" applyBorder="1" applyAlignment="1">
      <alignment horizontal="left" vertical="center"/>
    </xf>
    <xf numFmtId="0" fontId="11" fillId="16" borderId="18" xfId="0" applyFont="1" applyFill="1" applyBorder="1" applyAlignment="1">
      <alignment horizontal="center" vertical="center"/>
    </xf>
    <xf numFmtId="0" fontId="11" fillId="20" borderId="18" xfId="0" applyFont="1" applyFill="1" applyBorder="1" applyAlignment="1">
      <alignment horizontal="left" vertical="center"/>
    </xf>
    <xf numFmtId="164" fontId="11" fillId="20" borderId="18" xfId="0" applyNumberFormat="1" applyFont="1" applyFill="1" applyBorder="1" applyAlignment="1">
      <alignment horizontal="left" vertical="center"/>
    </xf>
    <xf numFmtId="164" fontId="21" fillId="15" borderId="22" xfId="0" applyNumberFormat="1" applyFont="1" applyFill="1" applyBorder="1" applyAlignment="1">
      <alignment horizontal="center" vertical="center" textRotation="90"/>
    </xf>
    <xf numFmtId="0" fontId="15" fillId="0" borderId="0" xfId="0" applyFont="1" applyAlignment="1">
      <alignment horizontal="center" vertical="center"/>
    </xf>
    <xf numFmtId="164" fontId="31" fillId="16" borderId="23" xfId="0" applyNumberFormat="1" applyFont="1" applyFill="1" applyBorder="1" applyAlignment="1">
      <alignment horizontal="center" vertical="center" textRotation="45" wrapText="1"/>
    </xf>
    <xf numFmtId="164" fontId="31" fillId="16" borderId="24" xfId="0" applyNumberFormat="1" applyFont="1" applyFill="1" applyBorder="1" applyAlignment="1">
      <alignment horizontal="center" vertical="center" textRotation="45" wrapText="1"/>
    </xf>
    <xf numFmtId="164" fontId="31" fillId="16" borderId="25" xfId="0" applyNumberFormat="1" applyFont="1" applyFill="1" applyBorder="1" applyAlignment="1">
      <alignment horizontal="center" vertical="center" textRotation="45" wrapText="1"/>
    </xf>
    <xf numFmtId="164" fontId="31" fillId="16" borderId="26" xfId="0" applyNumberFormat="1" applyFont="1" applyFill="1" applyBorder="1" applyAlignment="1">
      <alignment horizontal="center" vertical="center" textRotation="45" wrapText="1"/>
    </xf>
    <xf numFmtId="164" fontId="31" fillId="16" borderId="0" xfId="0" applyNumberFormat="1" applyFont="1" applyFill="1" applyBorder="1" applyAlignment="1">
      <alignment horizontal="center" vertical="center" textRotation="45" wrapText="1"/>
    </xf>
    <xf numFmtId="164" fontId="31" fillId="16" borderId="27" xfId="0" applyNumberFormat="1" applyFont="1" applyFill="1" applyBorder="1" applyAlignment="1">
      <alignment horizontal="center" vertical="center" textRotation="45" wrapText="1"/>
    </xf>
    <xf numFmtId="164" fontId="31" fillId="16" borderId="28" xfId="0" applyNumberFormat="1" applyFont="1" applyFill="1" applyBorder="1" applyAlignment="1">
      <alignment horizontal="center" vertical="center" textRotation="45" wrapText="1"/>
    </xf>
    <xf numFmtId="164" fontId="31" fillId="16" borderId="29" xfId="0" applyNumberFormat="1" applyFont="1" applyFill="1" applyBorder="1" applyAlignment="1">
      <alignment horizontal="center" vertical="center" textRotation="45" wrapText="1"/>
    </xf>
    <xf numFmtId="164" fontId="31" fillId="16" borderId="30" xfId="0" applyNumberFormat="1" applyFont="1" applyFill="1" applyBorder="1" applyAlignment="1">
      <alignment horizontal="center" vertical="center" textRotation="45" wrapText="1"/>
    </xf>
    <xf numFmtId="0" fontId="11" fillId="20" borderId="18" xfId="0" applyFont="1" applyFill="1" applyBorder="1" applyAlignment="1">
      <alignment horizontal="center" vertical="center"/>
    </xf>
    <xf numFmtId="0" fontId="11" fillId="21" borderId="18" xfId="0" applyFont="1" applyFill="1" applyBorder="1" applyAlignment="1">
      <alignment horizontal="left" vertical="center"/>
    </xf>
    <xf numFmtId="164" fontId="11" fillId="21" borderId="18" xfId="0" applyNumberFormat="1" applyFont="1" applyFill="1" applyBorder="1" applyAlignment="1">
      <alignment horizontal="left" vertical="center"/>
    </xf>
    <xf numFmtId="0" fontId="11" fillId="21" borderId="18" xfId="0" applyFont="1" applyFill="1" applyBorder="1" applyAlignment="1">
      <alignment horizontal="center" vertical="center"/>
    </xf>
  </cellXfs>
  <cellStyles count="3">
    <cellStyle name="Standard" xfId="0" builtinId="0"/>
    <cellStyle name="Standard 2" xfId="1"/>
    <cellStyle name="Währung" xfId="2" builtinId="4"/>
  </cellStyles>
  <dxfs count="651">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A84C"/>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A84C"/>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A84C"/>
          </stop>
        </gradientFill>
      </fill>
    </dxf>
    <dxf>
      <fill>
        <gradientFill type="path" left="0.5" right="0.5" top="0.5" bottom="0.5">
          <stop position="0">
            <color theme="0"/>
          </stop>
          <stop position="1">
            <color theme="0" tint="-0.49803155613879818"/>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ont>
        <color rgb="FF00B05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ont>
        <color theme="0"/>
      </font>
    </dxf>
    <dxf>
      <fill>
        <gradientFill type="path" left="0.5" right="0.5" top="0.5" bottom="0.5">
          <stop position="0">
            <color theme="0"/>
          </stop>
          <stop position="1">
            <color rgb="FF00B050"/>
          </stop>
        </gradientFill>
      </fill>
    </dxf>
    <dxf>
      <font>
        <color theme="9" tint="0.59996337778862885"/>
      </font>
    </dxf>
    <dxf>
      <font>
        <color theme="9" tint="-0.24994659260841701"/>
      </font>
    </dxf>
    <dxf>
      <font>
        <color theme="9" tint="0.59996337778862885"/>
      </font>
    </dxf>
    <dxf>
      <font>
        <color theme="9" tint="-0.24994659260841701"/>
      </font>
    </dxf>
    <dxf>
      <font>
        <color theme="9" tint="0.59996337778862885"/>
      </font>
    </dxf>
    <dxf>
      <font>
        <color theme="9" tint="-0.24994659260841701"/>
      </font>
    </dxf>
    <dxf>
      <font>
        <color theme="9" tint="0.59996337778862885"/>
      </font>
    </dxf>
    <dxf>
      <font>
        <color theme="9" tint="-0.24994659260841701"/>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ont>
        <color theme="0"/>
      </font>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ont>
        <color theme="9" tint="0.59996337778862885"/>
      </font>
    </dxf>
    <dxf>
      <font>
        <color theme="9" tint="-0.24994659260841701"/>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9" tint="0.59996337778862885"/>
      </font>
    </dxf>
    <dxf>
      <font>
        <color theme="9" tint="-0.24994659260841701"/>
      </font>
    </dxf>
    <dxf>
      <font>
        <color theme="9" tint="-0.24994659260841701"/>
      </font>
    </dxf>
    <dxf>
      <font>
        <color theme="9" tint="0.59996337778862885"/>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rgb="FF9C6500"/>
      </font>
      <fill>
        <patternFill>
          <bgColor rgb="FFFFEB9C"/>
        </patternFill>
      </fill>
    </dxf>
    <dxf>
      <font>
        <color rgb="FF9C0006"/>
      </font>
      <fill>
        <patternFill>
          <bgColor rgb="FFFFC7CE"/>
        </patternFill>
      </fill>
    </dxf>
    <dxf>
      <font>
        <color theme="9" tint="-0.499984740745262"/>
      </font>
      <fill>
        <patternFill>
          <bgColor rgb="FF92D050"/>
        </patternFill>
      </fill>
    </dxf>
    <dxf>
      <font>
        <color theme="9" tint="-0.24994659260841701"/>
      </font>
      <fill>
        <gradientFill type="path" left="0.5" right="0.5" top="0.5" bottom="0.5">
          <stop position="0">
            <color theme="9" tint="0.40000610370189521"/>
          </stop>
          <stop position="1">
            <color theme="9" tint="-0.49803155613879818"/>
          </stop>
        </gradientFill>
      </fill>
    </dxf>
    <dxf>
      <font>
        <color theme="9" tint="0.59996337778862885"/>
      </font>
      <fill>
        <gradientFill type="path" left="0.5" right="0.5" top="0.5" bottom="0.5">
          <stop position="0">
            <color theme="9" tint="-0.49803155613879818"/>
          </stop>
          <stop position="1">
            <color rgb="FF00B050"/>
          </stop>
        </gradientFill>
      </fill>
    </dxf>
    <dxf>
      <fill>
        <gradientFill type="path" left="0.5" right="0.5" top="0.5" bottom="0.5">
          <stop position="0">
            <color theme="0"/>
          </stop>
          <stop position="1">
            <color theme="9" tint="0.40000610370189521"/>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9" tint="-0.49803155613879818"/>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rgb="FF19F32E"/>
          </stop>
        </gradientFill>
      </fill>
    </dxf>
    <dxf>
      <font>
        <color theme="0"/>
      </font>
    </dxf>
    <dxf>
      <font>
        <color theme="0"/>
      </font>
    </dxf>
    <dxf>
      <font>
        <color theme="0"/>
      </font>
    </dxf>
    <dxf>
      <font>
        <color rgb="FF00B050"/>
      </font>
    </dxf>
    <dxf>
      <font>
        <color theme="0"/>
      </font>
      <fill>
        <gradientFill>
          <stop position="0">
            <color theme="9" tint="-0.49803155613879818"/>
          </stop>
          <stop position="1">
            <color rgb="FF00B050"/>
          </stop>
        </gradientFill>
      </fill>
    </dxf>
    <dxf>
      <font>
        <color theme="0"/>
      </font>
    </dxf>
    <dxf>
      <font>
        <color theme="0"/>
      </font>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00B050"/>
          </stop>
        </gradient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emf"/></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9.png"/><Relationship Id="rId1" Type="http://schemas.openxmlformats.org/officeDocument/2006/relationships/image" Target="../media/image10.png"/><Relationship Id="rId4" Type="http://schemas.openxmlformats.org/officeDocument/2006/relationships/image" Target="../media/image16.emf"/></Relationships>
</file>

<file path=xl/drawings/_rels/drawing5.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38100</xdr:rowOff>
        </xdr:from>
        <xdr:to>
          <xdr:col>2</xdr:col>
          <xdr:colOff>19050</xdr:colOff>
          <xdr:row>0</xdr:row>
          <xdr:rowOff>609600</xdr:rowOff>
        </xdr:to>
        <xdr:sp macro="" textlink="">
          <xdr:nvSpPr>
            <xdr:cNvPr id="2049" name="Spi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2</xdr:row>
      <xdr:rowOff>228600</xdr:rowOff>
    </xdr:from>
    <xdr:to>
      <xdr:col>6</xdr:col>
      <xdr:colOff>552450</xdr:colOff>
      <xdr:row>3</xdr:row>
      <xdr:rowOff>352425</xdr:rowOff>
    </xdr:to>
    <xdr:sp macro="[0]!Cricket_Wurf_loeschen" textlink="">
      <xdr:nvSpPr>
        <xdr:cNvPr id="2" name="Nach rechts gekrümmter Pfeil 1"/>
        <xdr:cNvSpPr/>
      </xdr:nvSpPr>
      <xdr:spPr>
        <a:xfrm rot="10800000">
          <a:off x="2924175" y="1676400"/>
          <a:ext cx="714375" cy="105727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5</xdr:col>
      <xdr:colOff>295275</xdr:colOff>
      <xdr:row>3</xdr:row>
      <xdr:rowOff>400051</xdr:rowOff>
    </xdr:from>
    <xdr:to>
      <xdr:col>6</xdr:col>
      <xdr:colOff>0</xdr:colOff>
      <xdr:row>5</xdr:row>
      <xdr:rowOff>409575</xdr:rowOff>
    </xdr:to>
    <xdr:sp macro="[0]!Cricket_alles_loeschen" textlink="">
      <xdr:nvSpPr>
        <xdr:cNvPr id="5" name="L-Form 4"/>
        <xdr:cNvSpPr/>
      </xdr:nvSpPr>
      <xdr:spPr>
        <a:xfrm>
          <a:off x="2724150" y="2781301"/>
          <a:ext cx="361950" cy="971549"/>
        </a:xfrm>
        <a:prstGeom prst="corne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514351</xdr:colOff>
      <xdr:row>0</xdr:row>
      <xdr:rowOff>581026</xdr:rowOff>
    </xdr:from>
    <xdr:to>
      <xdr:col>9</xdr:col>
      <xdr:colOff>676275</xdr:colOff>
      <xdr:row>1</xdr:row>
      <xdr:rowOff>57150</xdr:rowOff>
    </xdr:to>
    <xdr:sp macro="" textlink="">
      <xdr:nvSpPr>
        <xdr:cNvPr id="4" name="Pfeil nach oben 3"/>
        <xdr:cNvSpPr/>
      </xdr:nvSpPr>
      <xdr:spPr>
        <a:xfrm>
          <a:off x="5267326" y="581026"/>
          <a:ext cx="161924" cy="34289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84</xdr:col>
          <xdr:colOff>9526</xdr:colOff>
          <xdr:row>0</xdr:row>
          <xdr:rowOff>0</xdr:rowOff>
        </xdr:from>
        <xdr:to>
          <xdr:col>84</xdr:col>
          <xdr:colOff>1638300</xdr:colOff>
          <xdr:row>1</xdr:row>
          <xdr:rowOff>357188</xdr:rowOff>
        </xdr:to>
        <xdr:pic>
          <xdr:nvPicPr>
            <xdr:cNvPr id="23" name="Grafik 22"/>
            <xdr:cNvPicPr>
              <a:picLocks noChangeAspect="1" noChangeArrowheads="1"/>
              <a:extLst>
                <a:ext uri="{84589F7E-364E-4C9E-8A38-B11213B215E9}">
                  <a14:cameraTool cellRange="Bilder!$C$1" spid="_x0000_s2338"/>
                </a:ext>
              </a:extLst>
            </xdr:cNvPicPr>
          </xdr:nvPicPr>
          <xdr:blipFill>
            <a:blip xmlns:r="http://schemas.openxmlformats.org/officeDocument/2006/relationships" r:embed="rId1"/>
            <a:srcRect/>
            <a:stretch>
              <a:fillRect/>
            </a:stretch>
          </xdr:blipFill>
          <xdr:spPr bwMode="auto">
            <a:xfrm>
              <a:off x="6305551" y="0"/>
              <a:ext cx="1628774" cy="14954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19050</xdr:colOff>
          <xdr:row>0</xdr:row>
          <xdr:rowOff>19050</xdr:rowOff>
        </xdr:from>
        <xdr:to>
          <xdr:col>88</xdr:col>
          <xdr:colOff>20497</xdr:colOff>
          <xdr:row>1</xdr:row>
          <xdr:rowOff>250032</xdr:rowOff>
        </xdr:to>
        <xdr:pic>
          <xdr:nvPicPr>
            <xdr:cNvPr id="25" name="Grafik 24"/>
            <xdr:cNvPicPr>
              <a:picLocks noChangeAspect="1" noChangeArrowheads="1"/>
              <a:extLst>
                <a:ext uri="{84589F7E-364E-4C9E-8A38-B11213B215E9}">
                  <a14:cameraTool cellRange="Bilder!$F$1" spid="_x0000_s2339"/>
                </a:ext>
              </a:extLst>
            </xdr:cNvPicPr>
          </xdr:nvPicPr>
          <xdr:blipFill>
            <a:blip xmlns:r="http://schemas.openxmlformats.org/officeDocument/2006/relationships" r:embed="rId2"/>
            <a:srcRect/>
            <a:stretch>
              <a:fillRect/>
            </a:stretch>
          </xdr:blipFill>
          <xdr:spPr bwMode="auto">
            <a:xfrm>
              <a:off x="9582150" y="19050"/>
              <a:ext cx="1773097" cy="137160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647700</xdr:colOff>
      <xdr:row>2</xdr:row>
      <xdr:rowOff>114300</xdr:rowOff>
    </xdr:from>
    <xdr:to>
      <xdr:col>13</xdr:col>
      <xdr:colOff>9525</xdr:colOff>
      <xdr:row>2</xdr:row>
      <xdr:rowOff>342900</xdr:rowOff>
    </xdr:to>
    <xdr:sp macro="" textlink="">
      <xdr:nvSpPr>
        <xdr:cNvPr id="10" name="Pfeil nach rechts 9"/>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15</xdr:col>
      <xdr:colOff>647700</xdr:colOff>
      <xdr:row>2</xdr:row>
      <xdr:rowOff>114300</xdr:rowOff>
    </xdr:from>
    <xdr:to>
      <xdr:col>16</xdr:col>
      <xdr:colOff>9525</xdr:colOff>
      <xdr:row>2</xdr:row>
      <xdr:rowOff>342900</xdr:rowOff>
    </xdr:to>
    <xdr:sp macro="" textlink="">
      <xdr:nvSpPr>
        <xdr:cNvPr id="11" name="Pfeil nach rechts 10"/>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18</xdr:col>
      <xdr:colOff>647700</xdr:colOff>
      <xdr:row>2</xdr:row>
      <xdr:rowOff>114300</xdr:rowOff>
    </xdr:from>
    <xdr:to>
      <xdr:col>19</xdr:col>
      <xdr:colOff>9525</xdr:colOff>
      <xdr:row>2</xdr:row>
      <xdr:rowOff>342900</xdr:rowOff>
    </xdr:to>
    <xdr:sp macro="" textlink="">
      <xdr:nvSpPr>
        <xdr:cNvPr id="12" name="Pfeil nach rechts 11"/>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21</xdr:col>
      <xdr:colOff>647700</xdr:colOff>
      <xdr:row>2</xdr:row>
      <xdr:rowOff>114300</xdr:rowOff>
    </xdr:from>
    <xdr:to>
      <xdr:col>22</xdr:col>
      <xdr:colOff>9525</xdr:colOff>
      <xdr:row>2</xdr:row>
      <xdr:rowOff>342900</xdr:rowOff>
    </xdr:to>
    <xdr:sp macro="" textlink="">
      <xdr:nvSpPr>
        <xdr:cNvPr id="13" name="Pfeil nach rechts 12"/>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647700</xdr:colOff>
      <xdr:row>2</xdr:row>
      <xdr:rowOff>114300</xdr:rowOff>
    </xdr:from>
    <xdr:to>
      <xdr:col>25</xdr:col>
      <xdr:colOff>9525</xdr:colOff>
      <xdr:row>2</xdr:row>
      <xdr:rowOff>342900</xdr:rowOff>
    </xdr:to>
    <xdr:sp macro="" textlink="">
      <xdr:nvSpPr>
        <xdr:cNvPr id="14" name="Pfeil nach rechts 13"/>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27</xdr:col>
      <xdr:colOff>647700</xdr:colOff>
      <xdr:row>2</xdr:row>
      <xdr:rowOff>114300</xdr:rowOff>
    </xdr:from>
    <xdr:to>
      <xdr:col>28</xdr:col>
      <xdr:colOff>9525</xdr:colOff>
      <xdr:row>2</xdr:row>
      <xdr:rowOff>342900</xdr:rowOff>
    </xdr:to>
    <xdr:sp macro="" textlink="">
      <xdr:nvSpPr>
        <xdr:cNvPr id="15" name="Pfeil nach rechts 14"/>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647700</xdr:colOff>
      <xdr:row>2</xdr:row>
      <xdr:rowOff>114300</xdr:rowOff>
    </xdr:from>
    <xdr:to>
      <xdr:col>31</xdr:col>
      <xdr:colOff>9525</xdr:colOff>
      <xdr:row>2</xdr:row>
      <xdr:rowOff>342900</xdr:rowOff>
    </xdr:to>
    <xdr:sp macro="" textlink="">
      <xdr:nvSpPr>
        <xdr:cNvPr id="16" name="Pfeil nach rechts 15"/>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33</xdr:col>
      <xdr:colOff>647700</xdr:colOff>
      <xdr:row>2</xdr:row>
      <xdr:rowOff>114300</xdr:rowOff>
    </xdr:from>
    <xdr:to>
      <xdr:col>34</xdr:col>
      <xdr:colOff>9525</xdr:colOff>
      <xdr:row>2</xdr:row>
      <xdr:rowOff>342900</xdr:rowOff>
    </xdr:to>
    <xdr:sp macro="" textlink="">
      <xdr:nvSpPr>
        <xdr:cNvPr id="17" name="Pfeil nach rechts 16"/>
        <xdr:cNvSpPr/>
      </xdr:nvSpPr>
      <xdr:spPr>
        <a:xfrm>
          <a:off x="6724650"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647700</xdr:colOff>
      <xdr:row>2</xdr:row>
      <xdr:rowOff>114300</xdr:rowOff>
    </xdr:from>
    <xdr:to>
      <xdr:col>37</xdr:col>
      <xdr:colOff>9525</xdr:colOff>
      <xdr:row>2</xdr:row>
      <xdr:rowOff>342900</xdr:rowOff>
    </xdr:to>
    <xdr:sp macro="" textlink="">
      <xdr:nvSpPr>
        <xdr:cNvPr id="18" name="Pfeil nach rechts 17"/>
        <xdr:cNvSpPr/>
      </xdr:nvSpPr>
      <xdr:spPr>
        <a:xfrm>
          <a:off x="186404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39</xdr:col>
      <xdr:colOff>647700</xdr:colOff>
      <xdr:row>2</xdr:row>
      <xdr:rowOff>114300</xdr:rowOff>
    </xdr:from>
    <xdr:to>
      <xdr:col>40</xdr:col>
      <xdr:colOff>9525</xdr:colOff>
      <xdr:row>2</xdr:row>
      <xdr:rowOff>342900</xdr:rowOff>
    </xdr:to>
    <xdr:sp macro="" textlink="">
      <xdr:nvSpPr>
        <xdr:cNvPr id="19" name="Pfeil nach rechts 18"/>
        <xdr:cNvSpPr/>
      </xdr:nvSpPr>
      <xdr:spPr>
        <a:xfrm>
          <a:off x="201263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42</xdr:col>
      <xdr:colOff>647700</xdr:colOff>
      <xdr:row>2</xdr:row>
      <xdr:rowOff>114300</xdr:rowOff>
    </xdr:from>
    <xdr:to>
      <xdr:col>43</xdr:col>
      <xdr:colOff>9525</xdr:colOff>
      <xdr:row>2</xdr:row>
      <xdr:rowOff>342900</xdr:rowOff>
    </xdr:to>
    <xdr:sp macro="" textlink="">
      <xdr:nvSpPr>
        <xdr:cNvPr id="20" name="Pfeil nach rechts 19"/>
        <xdr:cNvSpPr/>
      </xdr:nvSpPr>
      <xdr:spPr>
        <a:xfrm>
          <a:off x="216122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647700</xdr:colOff>
      <xdr:row>2</xdr:row>
      <xdr:rowOff>114300</xdr:rowOff>
    </xdr:from>
    <xdr:to>
      <xdr:col>46</xdr:col>
      <xdr:colOff>9525</xdr:colOff>
      <xdr:row>2</xdr:row>
      <xdr:rowOff>342900</xdr:rowOff>
    </xdr:to>
    <xdr:sp macro="" textlink="">
      <xdr:nvSpPr>
        <xdr:cNvPr id="21" name="Pfeil nach rechts 20"/>
        <xdr:cNvSpPr/>
      </xdr:nvSpPr>
      <xdr:spPr>
        <a:xfrm>
          <a:off x="216122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48</xdr:col>
      <xdr:colOff>647700</xdr:colOff>
      <xdr:row>2</xdr:row>
      <xdr:rowOff>114300</xdr:rowOff>
    </xdr:from>
    <xdr:to>
      <xdr:col>49</xdr:col>
      <xdr:colOff>9525</xdr:colOff>
      <xdr:row>2</xdr:row>
      <xdr:rowOff>342900</xdr:rowOff>
    </xdr:to>
    <xdr:sp macro="" textlink="">
      <xdr:nvSpPr>
        <xdr:cNvPr id="22" name="Pfeil nach rechts 21"/>
        <xdr:cNvSpPr/>
      </xdr:nvSpPr>
      <xdr:spPr>
        <a:xfrm>
          <a:off x="230981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647700</xdr:colOff>
      <xdr:row>2</xdr:row>
      <xdr:rowOff>114300</xdr:rowOff>
    </xdr:from>
    <xdr:to>
      <xdr:col>37</xdr:col>
      <xdr:colOff>9525</xdr:colOff>
      <xdr:row>2</xdr:row>
      <xdr:rowOff>342900</xdr:rowOff>
    </xdr:to>
    <xdr:sp macro="" textlink="">
      <xdr:nvSpPr>
        <xdr:cNvPr id="24" name="Pfeil nach rechts 23"/>
        <xdr:cNvSpPr/>
      </xdr:nvSpPr>
      <xdr:spPr>
        <a:xfrm>
          <a:off x="186404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39</xdr:col>
      <xdr:colOff>647700</xdr:colOff>
      <xdr:row>2</xdr:row>
      <xdr:rowOff>114300</xdr:rowOff>
    </xdr:from>
    <xdr:to>
      <xdr:col>40</xdr:col>
      <xdr:colOff>9525</xdr:colOff>
      <xdr:row>2</xdr:row>
      <xdr:rowOff>342900</xdr:rowOff>
    </xdr:to>
    <xdr:sp macro="" textlink="">
      <xdr:nvSpPr>
        <xdr:cNvPr id="26" name="Pfeil nach rechts 25"/>
        <xdr:cNvSpPr/>
      </xdr:nvSpPr>
      <xdr:spPr>
        <a:xfrm>
          <a:off x="186404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42</xdr:col>
      <xdr:colOff>647700</xdr:colOff>
      <xdr:row>2</xdr:row>
      <xdr:rowOff>114300</xdr:rowOff>
    </xdr:from>
    <xdr:to>
      <xdr:col>43</xdr:col>
      <xdr:colOff>9525</xdr:colOff>
      <xdr:row>2</xdr:row>
      <xdr:rowOff>342900</xdr:rowOff>
    </xdr:to>
    <xdr:sp macro="" textlink="">
      <xdr:nvSpPr>
        <xdr:cNvPr id="27" name="Pfeil nach rechts 26"/>
        <xdr:cNvSpPr/>
      </xdr:nvSpPr>
      <xdr:spPr>
        <a:xfrm>
          <a:off x="186404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647700</xdr:colOff>
      <xdr:row>2</xdr:row>
      <xdr:rowOff>114300</xdr:rowOff>
    </xdr:from>
    <xdr:to>
      <xdr:col>46</xdr:col>
      <xdr:colOff>9525</xdr:colOff>
      <xdr:row>2</xdr:row>
      <xdr:rowOff>342900</xdr:rowOff>
    </xdr:to>
    <xdr:sp macro="" textlink="">
      <xdr:nvSpPr>
        <xdr:cNvPr id="28" name="Pfeil nach rechts 27"/>
        <xdr:cNvSpPr/>
      </xdr:nvSpPr>
      <xdr:spPr>
        <a:xfrm>
          <a:off x="18640425" y="1504950"/>
          <a:ext cx="95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762000</xdr:colOff>
      <xdr:row>0</xdr:row>
      <xdr:rowOff>142875</xdr:rowOff>
    </xdr:from>
    <xdr:to>
      <xdr:col>5</xdr:col>
      <xdr:colOff>342900</xdr:colOff>
      <xdr:row>0</xdr:row>
      <xdr:rowOff>247650</xdr:rowOff>
    </xdr:to>
    <xdr:sp macro="" textlink="">
      <xdr:nvSpPr>
        <xdr:cNvPr id="32" name="Pfeil nach rechts 31"/>
        <xdr:cNvSpPr/>
      </xdr:nvSpPr>
      <xdr:spPr>
        <a:xfrm>
          <a:off x="5295900" y="142875"/>
          <a:ext cx="7143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504825</xdr:colOff>
      <xdr:row>0</xdr:row>
      <xdr:rowOff>714375</xdr:rowOff>
    </xdr:from>
    <xdr:to>
      <xdr:col>6</xdr:col>
      <xdr:colOff>238125</xdr:colOff>
      <xdr:row>1</xdr:row>
      <xdr:rowOff>9525</xdr:rowOff>
    </xdr:to>
    <xdr:sp macro="" textlink="">
      <xdr:nvSpPr>
        <xdr:cNvPr id="30" name="Pfeil nach rechts 29"/>
        <xdr:cNvSpPr/>
      </xdr:nvSpPr>
      <xdr:spPr>
        <a:xfrm rot="18949634">
          <a:off x="2933700" y="714375"/>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475059</xdr:colOff>
      <xdr:row>0</xdr:row>
      <xdr:rowOff>666750</xdr:rowOff>
    </xdr:from>
    <xdr:to>
      <xdr:col>8</xdr:col>
      <xdr:colOff>535781</xdr:colOff>
      <xdr:row>1</xdr:row>
      <xdr:rowOff>15478</xdr:rowOff>
    </xdr:to>
    <xdr:sp macro="" textlink="">
      <xdr:nvSpPr>
        <xdr:cNvPr id="29" name="Pfeil nach rechts 28"/>
        <xdr:cNvSpPr/>
      </xdr:nvSpPr>
      <xdr:spPr>
        <a:xfrm rot="5400000">
          <a:off x="5075634" y="876300"/>
          <a:ext cx="479822" cy="607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261937</xdr:colOff>
      <xdr:row>1</xdr:row>
      <xdr:rowOff>47625</xdr:rowOff>
    </xdr:from>
    <xdr:to>
      <xdr:col>7</xdr:col>
      <xdr:colOff>381000</xdr:colOff>
      <xdr:row>1</xdr:row>
      <xdr:rowOff>404812</xdr:rowOff>
    </xdr:to>
    <xdr:sp macro="" textlink="">
      <xdr:nvSpPr>
        <xdr:cNvPr id="3" name="Pfeil nach unten 2"/>
        <xdr:cNvSpPr/>
      </xdr:nvSpPr>
      <xdr:spPr>
        <a:xfrm>
          <a:off x="4548187" y="1190625"/>
          <a:ext cx="119063" cy="35718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xdr:row>
          <xdr:rowOff>47625</xdr:rowOff>
        </xdr:from>
        <xdr:to>
          <xdr:col>5</xdr:col>
          <xdr:colOff>28575</xdr:colOff>
          <xdr:row>1</xdr:row>
          <xdr:rowOff>619125</xdr:rowOff>
        </xdr:to>
        <xdr:sp macro="" textlink="">
          <xdr:nvSpPr>
            <xdr:cNvPr id="4097" name="Spin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19050</xdr:colOff>
      <xdr:row>3</xdr:row>
      <xdr:rowOff>190500</xdr:rowOff>
    </xdr:from>
    <xdr:to>
      <xdr:col>8</xdr:col>
      <xdr:colOff>323850</xdr:colOff>
      <xdr:row>5</xdr:row>
      <xdr:rowOff>285750</xdr:rowOff>
    </xdr:to>
    <xdr:sp macro="[0]!Wurf_loeschen" textlink="">
      <xdr:nvSpPr>
        <xdr:cNvPr id="3" name="Nach rechts gekrümmter Pfeil 2"/>
        <xdr:cNvSpPr/>
      </xdr:nvSpPr>
      <xdr:spPr>
        <a:xfrm rot="10800000">
          <a:off x="2886075" y="1743075"/>
          <a:ext cx="714375" cy="77152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7</xdr:col>
      <xdr:colOff>180975</xdr:colOff>
      <xdr:row>8</xdr:row>
      <xdr:rowOff>152400</xdr:rowOff>
    </xdr:from>
    <xdr:to>
      <xdr:col>9</xdr:col>
      <xdr:colOff>104775</xdr:colOff>
      <xdr:row>10</xdr:row>
      <xdr:rowOff>390525</xdr:rowOff>
    </xdr:to>
    <xdr:sp macro="[0]!alles_loeschen" textlink="">
      <xdr:nvSpPr>
        <xdr:cNvPr id="4" name="L-Form 3"/>
        <xdr:cNvSpPr/>
      </xdr:nvSpPr>
      <xdr:spPr>
        <a:xfrm>
          <a:off x="3048000" y="3629025"/>
          <a:ext cx="742950" cy="1066800"/>
        </a:xfrm>
        <a:prstGeom prst="corne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380999</xdr:colOff>
      <xdr:row>1</xdr:row>
      <xdr:rowOff>123825</xdr:rowOff>
    </xdr:from>
    <xdr:to>
      <xdr:col>9</xdr:col>
      <xdr:colOff>171449</xdr:colOff>
      <xdr:row>1</xdr:row>
      <xdr:rowOff>352425</xdr:rowOff>
    </xdr:to>
    <xdr:sp macro="" textlink="">
      <xdr:nvSpPr>
        <xdr:cNvPr id="5" name="Pfeil nach rechts 4"/>
        <xdr:cNvSpPr/>
      </xdr:nvSpPr>
      <xdr:spPr>
        <a:xfrm>
          <a:off x="3657599" y="542925"/>
          <a:ext cx="2000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276225</xdr:colOff>
      <xdr:row>0</xdr:row>
      <xdr:rowOff>428625</xdr:rowOff>
    </xdr:from>
    <xdr:to>
      <xdr:col>7</xdr:col>
      <xdr:colOff>0</xdr:colOff>
      <xdr:row>1</xdr:row>
      <xdr:rowOff>209550</xdr:rowOff>
    </xdr:to>
    <xdr:sp macro="" textlink="">
      <xdr:nvSpPr>
        <xdr:cNvPr id="6" name="Pfeil nach oben 5"/>
        <xdr:cNvSpPr/>
      </xdr:nvSpPr>
      <xdr:spPr>
        <a:xfrm>
          <a:off x="2733675" y="428625"/>
          <a:ext cx="133350" cy="4572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647700</xdr:colOff>
      <xdr:row>2</xdr:row>
      <xdr:rowOff>114300</xdr:rowOff>
    </xdr:from>
    <xdr:to>
      <xdr:col>10</xdr:col>
      <xdr:colOff>9525</xdr:colOff>
      <xdr:row>2</xdr:row>
      <xdr:rowOff>342900</xdr:rowOff>
    </xdr:to>
    <xdr:sp macro="" textlink="">
      <xdr:nvSpPr>
        <xdr:cNvPr id="7" name="Pfeil nach rechts 6"/>
        <xdr:cNvSpPr/>
      </xdr:nvSpPr>
      <xdr:spPr>
        <a:xfrm>
          <a:off x="4333875" y="1200150"/>
          <a:ext cx="2000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8</xdr:col>
          <xdr:colOff>9524</xdr:colOff>
          <xdr:row>0</xdr:row>
          <xdr:rowOff>9525</xdr:rowOff>
        </xdr:from>
        <xdr:to>
          <xdr:col>10</xdr:col>
          <xdr:colOff>0</xdr:colOff>
          <xdr:row>1</xdr:row>
          <xdr:rowOff>17811</xdr:rowOff>
        </xdr:to>
        <xdr:pic>
          <xdr:nvPicPr>
            <xdr:cNvPr id="13" name="Grafik 12"/>
            <xdr:cNvPicPr>
              <a:picLocks noChangeAspect="1" noChangeArrowheads="1"/>
              <a:extLst>
                <a:ext uri="{84589F7E-364E-4C9E-8A38-B11213B215E9}">
                  <a14:cameraTool cellRange="'2bilder'!$D$1" spid="_x0000_s4242"/>
                </a:ext>
              </a:extLst>
            </xdr:cNvPicPr>
          </xdr:nvPicPr>
          <xdr:blipFill>
            <a:blip xmlns:r="http://schemas.openxmlformats.org/officeDocument/2006/relationships" r:embed="rId1"/>
            <a:srcRect/>
            <a:stretch>
              <a:fillRect/>
            </a:stretch>
          </xdr:blipFill>
          <xdr:spPr bwMode="auto">
            <a:xfrm>
              <a:off x="3286124" y="9525"/>
              <a:ext cx="1238251" cy="6845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1</xdr:row>
      <xdr:rowOff>0</xdr:rowOff>
    </xdr:to>
    <xdr:pic>
      <xdr:nvPicPr>
        <xdr:cNvPr id="45" name="Grafik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19050</xdr:rowOff>
    </xdr:from>
    <xdr:to>
      <xdr:col>1</xdr:col>
      <xdr:colOff>9525</xdr:colOff>
      <xdr:row>7</xdr:row>
      <xdr:rowOff>19050</xdr:rowOff>
    </xdr:to>
    <xdr:pic>
      <xdr:nvPicPr>
        <xdr:cNvPr id="51" name="Grafik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48100"/>
          <a:ext cx="11144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19050</xdr:rowOff>
    </xdr:from>
    <xdr:to>
      <xdr:col>1</xdr:col>
      <xdr:colOff>9525</xdr:colOff>
      <xdr:row>11</xdr:row>
      <xdr:rowOff>9525</xdr:rowOff>
    </xdr:to>
    <xdr:pic>
      <xdr:nvPicPr>
        <xdr:cNvPr id="57" name="Grafik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11144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1123950</xdr:colOff>
      <xdr:row>1</xdr:row>
      <xdr:rowOff>9525</xdr:rowOff>
    </xdr:from>
    <xdr:to>
      <xdr:col>4</xdr:col>
      <xdr:colOff>1133475</xdr:colOff>
      <xdr:row>2</xdr:row>
      <xdr:rowOff>0</xdr:rowOff>
    </xdr:to>
    <xdr:pic>
      <xdr:nvPicPr>
        <xdr:cNvPr id="36" name="Grafik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3375" y="647700"/>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9525</xdr:rowOff>
    </xdr:from>
    <xdr:to>
      <xdr:col>1</xdr:col>
      <xdr:colOff>9525</xdr:colOff>
      <xdr:row>3</xdr:row>
      <xdr:rowOff>0</xdr:rowOff>
    </xdr:to>
    <xdr:pic>
      <xdr:nvPicPr>
        <xdr:cNvPr id="39" name="Grafik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
          <a:ext cx="11144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3</xdr:col>
          <xdr:colOff>28575</xdr:colOff>
          <xdr:row>1</xdr:row>
          <xdr:rowOff>0</xdr:rowOff>
        </xdr:to>
        <xdr:pic>
          <xdr:nvPicPr>
            <xdr:cNvPr id="40" name="Grafik 39"/>
            <xdr:cNvPicPr>
              <a:picLocks noChangeAspect="1" noChangeArrowheads="1"/>
              <a:extLst>
                <a:ext uri="{84589F7E-364E-4C9E-8A38-B11213B215E9}">
                  <a14:cameraTool cellRange="adde02" spid="_x0000_s7451"/>
                </a:ext>
              </a:extLst>
            </xdr:cNvPicPr>
          </xdr:nvPicPr>
          <xdr:blipFill>
            <a:blip xmlns:r="http://schemas.openxmlformats.org/officeDocument/2006/relationships" r:embed="rId3"/>
            <a:srcRect/>
            <a:stretch>
              <a:fillRect/>
            </a:stretch>
          </xdr:blipFill>
          <xdr:spPr bwMode="auto">
            <a:xfrm>
              <a:off x="1943100" y="0"/>
              <a:ext cx="1104900" cy="6381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0</xdr:rowOff>
        </xdr:from>
        <xdr:to>
          <xdr:col>6</xdr:col>
          <xdr:colOff>19050</xdr:colOff>
          <xdr:row>1</xdr:row>
          <xdr:rowOff>57150</xdr:rowOff>
        </xdr:to>
        <xdr:pic>
          <xdr:nvPicPr>
            <xdr:cNvPr id="42" name="Grafik 41"/>
            <xdr:cNvPicPr>
              <a:picLocks noChangeAspect="1" noChangeArrowheads="1"/>
              <a:extLst>
                <a:ext uri="{84589F7E-364E-4C9E-8A38-B11213B215E9}">
                  <a14:cameraTool cellRange="adde01" spid="_x0000_s7452"/>
                </a:ext>
              </a:extLst>
            </xdr:cNvPicPr>
          </xdr:nvPicPr>
          <xdr:blipFill>
            <a:blip xmlns:r="http://schemas.openxmlformats.org/officeDocument/2006/relationships" r:embed="rId4"/>
            <a:srcRect/>
            <a:stretch>
              <a:fillRect/>
            </a:stretch>
          </xdr:blipFill>
          <xdr:spPr bwMode="auto">
            <a:xfrm>
              <a:off x="5295900" y="0"/>
              <a:ext cx="1143000" cy="695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xdr:col>
      <xdr:colOff>9524</xdr:colOff>
      <xdr:row>3</xdr:row>
      <xdr:rowOff>9525</xdr:rowOff>
    </xdr:from>
    <xdr:to>
      <xdr:col>5</xdr:col>
      <xdr:colOff>19049</xdr:colOff>
      <xdr:row>4</xdr:row>
      <xdr:rowOff>0</xdr:rowOff>
    </xdr:to>
    <xdr:pic>
      <xdr:nvPicPr>
        <xdr:cNvPr id="24" name="Grafik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62424" y="1924050"/>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5</xdr:col>
      <xdr:colOff>0</xdr:colOff>
      <xdr:row>5</xdr:row>
      <xdr:rowOff>628650</xdr:rowOff>
    </xdr:to>
    <xdr:pic>
      <xdr:nvPicPr>
        <xdr:cNvPr id="25" name="Grafik 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31908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5</xdr:col>
      <xdr:colOff>9525</xdr:colOff>
      <xdr:row>7</xdr:row>
      <xdr:rowOff>628650</xdr:rowOff>
    </xdr:to>
    <xdr:pic>
      <xdr:nvPicPr>
        <xdr:cNvPr id="26" name="Grafik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52900" y="4467225"/>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9525</xdr:rowOff>
    </xdr:from>
    <xdr:to>
      <xdr:col>1</xdr:col>
      <xdr:colOff>0</xdr:colOff>
      <xdr:row>5</xdr:row>
      <xdr:rowOff>19050</xdr:rowOff>
    </xdr:to>
    <xdr:pic>
      <xdr:nvPicPr>
        <xdr:cNvPr id="27" name="Grafik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2562225"/>
          <a:ext cx="11049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19050</xdr:rowOff>
    </xdr:from>
    <xdr:to>
      <xdr:col>1</xdr:col>
      <xdr:colOff>0</xdr:colOff>
      <xdr:row>9</xdr:row>
      <xdr:rowOff>19050</xdr:rowOff>
    </xdr:to>
    <xdr:pic>
      <xdr:nvPicPr>
        <xdr:cNvPr id="28" name="Grafik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512445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5</xdr:col>
      <xdr:colOff>0</xdr:colOff>
      <xdr:row>9</xdr:row>
      <xdr:rowOff>628650</xdr:rowOff>
    </xdr:to>
    <xdr:pic>
      <xdr:nvPicPr>
        <xdr:cNvPr id="29" name="Grafik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57435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5</xdr:col>
      <xdr:colOff>9525</xdr:colOff>
      <xdr:row>11</xdr:row>
      <xdr:rowOff>628650</xdr:rowOff>
    </xdr:to>
    <xdr:pic>
      <xdr:nvPicPr>
        <xdr:cNvPr id="31" name="Grafik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52900" y="7019925"/>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19050</xdr:rowOff>
    </xdr:from>
    <xdr:to>
      <xdr:col>1</xdr:col>
      <xdr:colOff>0</xdr:colOff>
      <xdr:row>13</xdr:row>
      <xdr:rowOff>19050</xdr:rowOff>
    </xdr:to>
    <xdr:pic>
      <xdr:nvPicPr>
        <xdr:cNvPr id="38" name="Grafik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767715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19050</xdr:rowOff>
    </xdr:from>
    <xdr:to>
      <xdr:col>1</xdr:col>
      <xdr:colOff>9525</xdr:colOff>
      <xdr:row>15</xdr:row>
      <xdr:rowOff>9525</xdr:rowOff>
    </xdr:to>
    <xdr:pic>
      <xdr:nvPicPr>
        <xdr:cNvPr id="60" name="Grafik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3500"/>
          <a:ext cx="11144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5</xdr:col>
      <xdr:colOff>0</xdr:colOff>
      <xdr:row>13</xdr:row>
      <xdr:rowOff>628650</xdr:rowOff>
    </xdr:to>
    <xdr:pic>
      <xdr:nvPicPr>
        <xdr:cNvPr id="61" name="Grafik 6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82962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5</xdr:col>
      <xdr:colOff>9525</xdr:colOff>
      <xdr:row>15</xdr:row>
      <xdr:rowOff>628650</xdr:rowOff>
    </xdr:to>
    <xdr:pic>
      <xdr:nvPicPr>
        <xdr:cNvPr id="62" name="Grafik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52900" y="9572625"/>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19050</xdr:rowOff>
    </xdr:from>
    <xdr:to>
      <xdr:col>1</xdr:col>
      <xdr:colOff>0</xdr:colOff>
      <xdr:row>17</xdr:row>
      <xdr:rowOff>19050</xdr:rowOff>
    </xdr:to>
    <xdr:pic>
      <xdr:nvPicPr>
        <xdr:cNvPr id="63" name="Grafik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1022985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19050</xdr:rowOff>
    </xdr:from>
    <xdr:to>
      <xdr:col>1</xdr:col>
      <xdr:colOff>9525</xdr:colOff>
      <xdr:row>19</xdr:row>
      <xdr:rowOff>9525</xdr:rowOff>
    </xdr:to>
    <xdr:pic>
      <xdr:nvPicPr>
        <xdr:cNvPr id="78" name="Grafik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06200"/>
          <a:ext cx="11144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5</xdr:col>
      <xdr:colOff>0</xdr:colOff>
      <xdr:row>17</xdr:row>
      <xdr:rowOff>628650</xdr:rowOff>
    </xdr:to>
    <xdr:pic>
      <xdr:nvPicPr>
        <xdr:cNvPr id="79" name="Grafik 7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108489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5</xdr:col>
      <xdr:colOff>9525</xdr:colOff>
      <xdr:row>19</xdr:row>
      <xdr:rowOff>628650</xdr:rowOff>
    </xdr:to>
    <xdr:pic>
      <xdr:nvPicPr>
        <xdr:cNvPr id="80" name="Grafik 7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52900" y="12125325"/>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19050</xdr:rowOff>
    </xdr:from>
    <xdr:to>
      <xdr:col>1</xdr:col>
      <xdr:colOff>0</xdr:colOff>
      <xdr:row>21</xdr:row>
      <xdr:rowOff>19050</xdr:rowOff>
    </xdr:to>
    <xdr:pic>
      <xdr:nvPicPr>
        <xdr:cNvPr id="81" name="Grafi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1278255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19050</xdr:rowOff>
    </xdr:from>
    <xdr:to>
      <xdr:col>1</xdr:col>
      <xdr:colOff>9525</xdr:colOff>
      <xdr:row>23</xdr:row>
      <xdr:rowOff>9525</xdr:rowOff>
    </xdr:to>
    <xdr:pic>
      <xdr:nvPicPr>
        <xdr:cNvPr id="86" name="Grafik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58900"/>
          <a:ext cx="11144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5</xdr:col>
      <xdr:colOff>0</xdr:colOff>
      <xdr:row>21</xdr:row>
      <xdr:rowOff>628650</xdr:rowOff>
    </xdr:to>
    <xdr:pic>
      <xdr:nvPicPr>
        <xdr:cNvPr id="87" name="Grafik 8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134016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5</xdr:col>
      <xdr:colOff>9525</xdr:colOff>
      <xdr:row>23</xdr:row>
      <xdr:rowOff>628650</xdr:rowOff>
    </xdr:to>
    <xdr:pic>
      <xdr:nvPicPr>
        <xdr:cNvPr id="88" name="Grafik 8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4152900" y="14678025"/>
          <a:ext cx="11525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19050</xdr:rowOff>
    </xdr:from>
    <xdr:to>
      <xdr:col>1</xdr:col>
      <xdr:colOff>0</xdr:colOff>
      <xdr:row>25</xdr:row>
      <xdr:rowOff>0</xdr:rowOff>
    </xdr:to>
    <xdr:pic>
      <xdr:nvPicPr>
        <xdr:cNvPr id="89" name="Grafik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15335250"/>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781050</xdr:colOff>
      <xdr:row>2</xdr:row>
      <xdr:rowOff>609600</xdr:rowOff>
    </xdr:from>
    <xdr:to>
      <xdr:col>6</xdr:col>
      <xdr:colOff>228600</xdr:colOff>
      <xdr:row>3</xdr:row>
      <xdr:rowOff>600075</xdr:rowOff>
    </xdr:to>
    <xdr:pic>
      <xdr:nvPicPr>
        <xdr:cNvPr id="8" name="Grafik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885950"/>
          <a:ext cx="11239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1</xdr:col>
      <xdr:colOff>47625</xdr:colOff>
      <xdr:row>2</xdr:row>
      <xdr:rowOff>19050</xdr:rowOff>
    </xdr:to>
    <xdr:pic>
      <xdr:nvPicPr>
        <xdr:cNvPr id="13" name="Grafik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817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161925</xdr:colOff>
      <xdr:row>11</xdr:row>
      <xdr:rowOff>409575</xdr:rowOff>
    </xdr:from>
    <xdr:to>
      <xdr:col>7</xdr:col>
      <xdr:colOff>466725</xdr:colOff>
      <xdr:row>12</xdr:row>
      <xdr:rowOff>400050</xdr:rowOff>
    </xdr:to>
    <xdr:pic>
      <xdr:nvPicPr>
        <xdr:cNvPr id="14" name="Grafik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7429500"/>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12</xdr:row>
      <xdr:rowOff>409575</xdr:rowOff>
    </xdr:from>
    <xdr:to>
      <xdr:col>7</xdr:col>
      <xdr:colOff>447675</xdr:colOff>
      <xdr:row>13</xdr:row>
      <xdr:rowOff>428625</xdr:rowOff>
    </xdr:to>
    <xdr:pic>
      <xdr:nvPicPr>
        <xdr:cNvPr id="15" name="Grafik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806767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13</xdr:row>
      <xdr:rowOff>419100</xdr:rowOff>
    </xdr:from>
    <xdr:to>
      <xdr:col>7</xdr:col>
      <xdr:colOff>438150</xdr:colOff>
      <xdr:row>14</xdr:row>
      <xdr:rowOff>409575</xdr:rowOff>
    </xdr:to>
    <xdr:pic>
      <xdr:nvPicPr>
        <xdr:cNvPr id="16" name="Grafik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87153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14</xdr:row>
      <xdr:rowOff>409575</xdr:rowOff>
    </xdr:from>
    <xdr:to>
      <xdr:col>7</xdr:col>
      <xdr:colOff>447675</xdr:colOff>
      <xdr:row>15</xdr:row>
      <xdr:rowOff>428625</xdr:rowOff>
    </xdr:to>
    <xdr:pic>
      <xdr:nvPicPr>
        <xdr:cNvPr id="17" name="Grafik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934402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15</xdr:row>
      <xdr:rowOff>419100</xdr:rowOff>
    </xdr:from>
    <xdr:to>
      <xdr:col>7</xdr:col>
      <xdr:colOff>438150</xdr:colOff>
      <xdr:row>16</xdr:row>
      <xdr:rowOff>409575</xdr:rowOff>
    </xdr:to>
    <xdr:pic>
      <xdr:nvPicPr>
        <xdr:cNvPr id="18" name="Grafik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999172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16</xdr:row>
      <xdr:rowOff>409575</xdr:rowOff>
    </xdr:from>
    <xdr:to>
      <xdr:col>7</xdr:col>
      <xdr:colOff>447675</xdr:colOff>
      <xdr:row>17</xdr:row>
      <xdr:rowOff>428625</xdr:rowOff>
    </xdr:to>
    <xdr:pic>
      <xdr:nvPicPr>
        <xdr:cNvPr id="19" name="Grafik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1062037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17</xdr:row>
      <xdr:rowOff>419100</xdr:rowOff>
    </xdr:from>
    <xdr:to>
      <xdr:col>7</xdr:col>
      <xdr:colOff>438150</xdr:colOff>
      <xdr:row>18</xdr:row>
      <xdr:rowOff>409575</xdr:rowOff>
    </xdr:to>
    <xdr:pic>
      <xdr:nvPicPr>
        <xdr:cNvPr id="20" name="Grafik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12680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18</xdr:row>
      <xdr:rowOff>409575</xdr:rowOff>
    </xdr:from>
    <xdr:to>
      <xdr:col>7</xdr:col>
      <xdr:colOff>447675</xdr:colOff>
      <xdr:row>19</xdr:row>
      <xdr:rowOff>428625</xdr:rowOff>
    </xdr:to>
    <xdr:pic>
      <xdr:nvPicPr>
        <xdr:cNvPr id="21" name="Grafik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1189672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19</xdr:row>
      <xdr:rowOff>419100</xdr:rowOff>
    </xdr:from>
    <xdr:to>
      <xdr:col>7</xdr:col>
      <xdr:colOff>438150</xdr:colOff>
      <xdr:row>20</xdr:row>
      <xdr:rowOff>409575</xdr:rowOff>
    </xdr:to>
    <xdr:pic>
      <xdr:nvPicPr>
        <xdr:cNvPr id="22" name="Grafik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254442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20</xdr:row>
      <xdr:rowOff>409575</xdr:rowOff>
    </xdr:from>
    <xdr:to>
      <xdr:col>7</xdr:col>
      <xdr:colOff>447675</xdr:colOff>
      <xdr:row>21</xdr:row>
      <xdr:rowOff>428625</xdr:rowOff>
    </xdr:to>
    <xdr:pic>
      <xdr:nvPicPr>
        <xdr:cNvPr id="23" name="Grafik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1317307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21</xdr:row>
      <xdr:rowOff>419100</xdr:rowOff>
    </xdr:from>
    <xdr:to>
      <xdr:col>7</xdr:col>
      <xdr:colOff>438150</xdr:colOff>
      <xdr:row>22</xdr:row>
      <xdr:rowOff>409575</xdr:rowOff>
    </xdr:to>
    <xdr:pic>
      <xdr:nvPicPr>
        <xdr:cNvPr id="24" name="Grafik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3820775"/>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22</xdr:row>
      <xdr:rowOff>409575</xdr:rowOff>
    </xdr:from>
    <xdr:to>
      <xdr:col>7</xdr:col>
      <xdr:colOff>447675</xdr:colOff>
      <xdr:row>23</xdr:row>
      <xdr:rowOff>428625</xdr:rowOff>
    </xdr:to>
    <xdr:pic>
      <xdr:nvPicPr>
        <xdr:cNvPr id="25" name="Grafik 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14449425"/>
          <a:ext cx="11525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23</xdr:row>
      <xdr:rowOff>466725</xdr:rowOff>
    </xdr:from>
    <xdr:to>
      <xdr:col>7</xdr:col>
      <xdr:colOff>447675</xdr:colOff>
      <xdr:row>26</xdr:row>
      <xdr:rowOff>95250</xdr:rowOff>
    </xdr:to>
    <xdr:pic>
      <xdr:nvPicPr>
        <xdr:cNvPr id="26" name="Grafik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0225" y="15144750"/>
          <a:ext cx="11430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771526</xdr:colOff>
      <xdr:row>1</xdr:row>
      <xdr:rowOff>609600</xdr:rowOff>
    </xdr:from>
    <xdr:to>
      <xdr:col>6</xdr:col>
      <xdr:colOff>219076</xdr:colOff>
      <xdr:row>2</xdr:row>
      <xdr:rowOff>607195</xdr:rowOff>
    </xdr:to>
    <xdr:pic>
      <xdr:nvPicPr>
        <xdr:cNvPr id="30" name="Grafik 2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8676" y="1247775"/>
          <a:ext cx="1123950" cy="635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0</xdr:row>
          <xdr:rowOff>0</xdr:rowOff>
        </xdr:from>
        <xdr:to>
          <xdr:col>4</xdr:col>
          <xdr:colOff>19050</xdr:colOff>
          <xdr:row>1</xdr:row>
          <xdr:rowOff>0</xdr:rowOff>
        </xdr:to>
        <xdr:pic>
          <xdr:nvPicPr>
            <xdr:cNvPr id="32" name="Grafik 31"/>
            <xdr:cNvPicPr>
              <a:picLocks noChangeAspect="1" noChangeArrowheads="1"/>
              <a:extLst>
                <a:ext uri="{84589F7E-364E-4C9E-8A38-B11213B215E9}">
                  <a14:cameraTool cellRange="$A$2" spid="_x0000_s8339"/>
                </a:ext>
              </a:extLst>
            </xdr:cNvPicPr>
          </xdr:nvPicPr>
          <xdr:blipFill>
            <a:blip xmlns:r="http://schemas.openxmlformats.org/officeDocument/2006/relationships" r:embed="rId4"/>
            <a:srcRect/>
            <a:stretch>
              <a:fillRect/>
            </a:stretch>
          </xdr:blipFill>
          <xdr:spPr bwMode="auto">
            <a:xfrm>
              <a:off x="2781300" y="0"/>
              <a:ext cx="1104900" cy="6381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0</xdr:row>
      <xdr:rowOff>0</xdr:rowOff>
    </xdr:from>
    <xdr:to>
      <xdr:col>1</xdr:col>
      <xdr:colOff>19050</xdr:colOff>
      <xdr:row>0</xdr:row>
      <xdr:rowOff>628650</xdr:rowOff>
    </xdr:to>
    <xdr:pic>
      <xdr:nvPicPr>
        <xdr:cNvPr id="36" name="Grafik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0"/>
          <a:ext cx="11239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47625</xdr:colOff>
      <xdr:row>5</xdr:row>
      <xdr:rowOff>344017</xdr:rowOff>
    </xdr:from>
    <xdr:to>
      <xdr:col>22</xdr:col>
      <xdr:colOff>210753</xdr:colOff>
      <xdr:row>8</xdr:row>
      <xdr:rowOff>226695</xdr:rowOff>
    </xdr:to>
    <xdr:pic>
      <xdr:nvPicPr>
        <xdr:cNvPr id="2" name="Grafik 1"/>
        <xdr:cNvPicPr>
          <a:picLocks noChangeAspect="1"/>
        </xdr:cNvPicPr>
      </xdr:nvPicPr>
      <xdr:blipFill>
        <a:blip xmlns:r="http://schemas.openxmlformats.org/officeDocument/2006/relationships" r:embed="rId1" cstate="print"/>
        <a:stretch>
          <a:fillRect/>
        </a:stretch>
      </xdr:blipFill>
      <xdr:spPr>
        <a:xfrm rot="19505248">
          <a:off x="9153525" y="1658467"/>
          <a:ext cx="1449003" cy="854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xdr:row>
      <xdr:rowOff>38100</xdr:rowOff>
    </xdr:from>
    <xdr:to>
      <xdr:col>7</xdr:col>
      <xdr:colOff>590550</xdr:colOff>
      <xdr:row>51</xdr:row>
      <xdr:rowOff>9525</xdr:rowOff>
    </xdr:to>
    <xdr:sp macro="" textlink="">
      <xdr:nvSpPr>
        <xdr:cNvPr id="2" name="Textfeld 1"/>
        <xdr:cNvSpPr txBox="1"/>
      </xdr:nvSpPr>
      <xdr:spPr>
        <a:xfrm>
          <a:off x="600075" y="400050"/>
          <a:ext cx="5857875" cy="883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a:t>Hallo M.O.</a:t>
          </a:r>
          <a:br>
            <a:rPr lang="de-DE"/>
          </a:br>
          <a:r>
            <a:rPr lang="de-DE"/>
            <a:t/>
          </a:r>
          <a:br>
            <a:rPr lang="de-DE"/>
          </a:br>
          <a:r>
            <a:rPr lang="de-DE"/>
            <a:t>Vielen lieben Dank, das du dich gemeldet hast.</a:t>
          </a:r>
          <a:br>
            <a:rPr lang="de-DE"/>
          </a:br>
          <a:r>
            <a:rPr lang="de-DE"/>
            <a:t/>
          </a:r>
          <a:br>
            <a:rPr lang="de-DE"/>
          </a:br>
          <a:r>
            <a:rPr lang="de-DE"/>
            <a:t>Wünsche mir von ganzem Herzen, dass du mir helfen kannst.</a:t>
          </a:r>
          <a:br>
            <a:rPr lang="de-DE"/>
          </a:br>
          <a:r>
            <a:rPr lang="de-DE"/>
            <a:t/>
          </a:r>
          <a:br>
            <a:rPr lang="de-DE"/>
          </a:br>
          <a:r>
            <a:rPr lang="de-DE"/>
            <a:t>Es ist folgendes was ich gerne hätte und es machbar wäre:</a:t>
          </a:r>
          <a:br>
            <a:rPr lang="de-DE"/>
          </a:br>
          <a:r>
            <a:rPr lang="de-DE"/>
            <a:t/>
          </a:r>
          <a:br>
            <a:rPr lang="de-DE"/>
          </a:br>
          <a:r>
            <a:rPr lang="de-DE"/>
            <a:t>Wenn die Zellen DD15; DI15; DN15 usw. die Anzahl 36 erreicht hat soll Game over ertönen</a:t>
          </a:r>
          <a:br>
            <a:rPr lang="de-DE"/>
          </a:br>
          <a:r>
            <a:rPr lang="de-DE"/>
            <a:t/>
          </a:r>
          <a:br>
            <a:rPr lang="de-DE"/>
          </a:br>
          <a:r>
            <a:rPr lang="de-DE"/>
            <a:t>In J2 wird die Summe der Punkte eingegeben und wenn diese erreicht sind wird es angesagt. Game over.</a:t>
          </a:r>
          <a:br>
            <a:rPr lang="de-DE"/>
          </a:br>
          <a:r>
            <a:rPr lang="de-DE"/>
            <a:t/>
          </a:r>
          <a:br>
            <a:rPr lang="de-DE"/>
          </a:br>
          <a:r>
            <a:rPr lang="de-DE"/>
            <a:t>Die Zahl 36 sagt aus, dass alle Felder 3 mal getroffen wurden, was das Ziel zum Sieg bedeutet.</a:t>
          </a:r>
          <a:br>
            <a:rPr lang="de-DE"/>
          </a:br>
          <a:r>
            <a:rPr lang="de-DE"/>
            <a:t/>
          </a:r>
          <a:br>
            <a:rPr lang="de-DE"/>
          </a:br>
          <a:r>
            <a:rPr lang="de-DE"/>
            <a:t>Nun wenn ich die Zahl 36 eingebe hört es auf die Punkte in die dazugehörende Zelle zu setzen.</a:t>
          </a:r>
          <a:br>
            <a:rPr lang="de-DE"/>
          </a:br>
          <a:r>
            <a:rPr lang="de-DE"/>
            <a:t/>
          </a:r>
          <a:br>
            <a:rPr lang="de-DE"/>
          </a:br>
          <a:r>
            <a:rPr lang="de-DE"/>
            <a:t>Beispiel:</a:t>
          </a:r>
          <a:br>
            <a:rPr lang="de-DE"/>
          </a:br>
          <a:r>
            <a:rPr lang="de-DE"/>
            <a:t/>
          </a:r>
          <a:br>
            <a:rPr lang="de-DE"/>
          </a:br>
          <a:r>
            <a:rPr lang="de-DE"/>
            <a:t>Wurf 1 bis 3 werfe ich jeweils die 11 = 33 dies werden in Zelle DG3 berechnet (36 noch nicht erreicht) bis dahin alles OK. Im 4 Wurf erziele ich die 12 hört es auf die Punkte in die jeweilige Zelle einzufügen, da die Zahl 33 plus 12 grösser als 36 ist.</a:t>
          </a:r>
          <a:br>
            <a:rPr lang="de-DE"/>
          </a:br>
          <a:r>
            <a:rPr lang="de-DE"/>
            <a:t/>
          </a:r>
          <a:br>
            <a:rPr lang="de-DE"/>
          </a:br>
          <a:r>
            <a:rPr lang="de-DE"/>
            <a:t>Kann man das so machen das man eine Zusatzzelle erstellt und den Befehl z.B. in I2 die 36 einträgt und wenn dann die Zahl 36 in den oben genannten Zellen erreicht hat, die Ansage ertönt und ungeachtet was in Zelle j2 steht.</a:t>
          </a:r>
          <a:br>
            <a:rPr lang="de-DE"/>
          </a:br>
          <a:r>
            <a:rPr lang="de-DE"/>
            <a:t/>
          </a:r>
          <a:br>
            <a:rPr lang="de-DE"/>
          </a:br>
          <a:r>
            <a:rPr lang="de-DE"/>
            <a:t>Im VBA steht für Game over J2 dies kann man dann ändern auf I2.</a:t>
          </a:r>
          <a:br>
            <a:rPr lang="de-DE"/>
          </a:br>
          <a:r>
            <a:rPr lang="de-DE"/>
            <a:t/>
          </a:r>
          <a:br>
            <a:rPr lang="de-DE"/>
          </a:br>
          <a:r>
            <a:rPr lang="de-DE"/>
            <a:t>Noch ein Problem:</a:t>
          </a:r>
          <a:br>
            <a:rPr lang="de-DE"/>
          </a:br>
          <a:r>
            <a:rPr lang="de-DE"/>
            <a:t/>
          </a:r>
          <a:br>
            <a:rPr lang="de-DE"/>
          </a:br>
          <a:r>
            <a:rPr lang="de-DE"/>
            <a:t>Wenn ich Doppel 18  = 36 anklicke, addiert es das in Zelle der Zahlenreihe für 12, sollte aber in der</a:t>
          </a:r>
          <a:br>
            <a:rPr lang="de-DE"/>
          </a:br>
          <a:r>
            <a:rPr lang="de-DE"/>
            <a:t/>
          </a:r>
          <a:br>
            <a:rPr lang="de-DE"/>
          </a:br>
          <a:r>
            <a:rPr lang="de-DE"/>
            <a:t>Zahlenreihe für 18 eingetragen werden das Gleiche passiert mit der 20, hier die 20 in die</a:t>
          </a:r>
          <a:br>
            <a:rPr lang="de-DE"/>
          </a:br>
          <a:r>
            <a:rPr lang="de-DE"/>
            <a:t/>
          </a:r>
          <a:br>
            <a:rPr lang="de-DE"/>
          </a:br>
          <a:r>
            <a:rPr lang="de-DE"/>
            <a:t>Zahlenreihe für 10 eingetragen sollte aber in die Zahlenreihe für 20 eingetragen werden. Kann man das irgendwie anordnen?</a:t>
          </a:r>
          <a:br>
            <a:rPr lang="de-DE"/>
          </a:br>
          <a:r>
            <a:rPr lang="de-DE"/>
            <a:t/>
          </a:r>
          <a:br>
            <a:rPr lang="de-DE"/>
          </a:br>
          <a:r>
            <a:rPr lang="de-DE"/>
            <a:t>Das gleich ist auch bei der Zahl 30 Dopple 15 Trippel 10</a:t>
          </a:r>
          <a:br>
            <a:rPr lang="de-DE"/>
          </a:br>
          <a:r>
            <a:rPr lang="de-DE"/>
            <a:t/>
          </a:r>
          <a:br>
            <a:rPr lang="de-DE"/>
          </a:br>
          <a:r>
            <a:rPr lang="de-DE"/>
            <a:t>Da ich hier für keinen Rat hatte habe anstatt 36 = 37 und 20 = 21 eingetragen. Dann wurde es in der richtigen Zelle berechnet.</a:t>
          </a:r>
          <a:br>
            <a:rPr lang="de-DE"/>
          </a:br>
          <a:r>
            <a:rPr lang="de-DE"/>
            <a:t/>
          </a:r>
          <a:br>
            <a:rPr lang="de-DE"/>
          </a:br>
          <a:r>
            <a:rPr lang="de-DE">
              <a:hlinkClick xmlns:r="http://schemas.openxmlformats.org/officeDocument/2006/relationships" r:id=""/>
            </a:rPr>
            <a:t>https://filehorst.de/d/duqBpEtI</a:t>
          </a:r>
          <a:r>
            <a:rPr lang="de-DE"/>
            <a:t/>
          </a:r>
          <a:br>
            <a:rPr lang="de-DE"/>
          </a:br>
          <a:r>
            <a:rPr lang="de-DE"/>
            <a:t/>
          </a:r>
          <a:br>
            <a:rPr lang="de-DE"/>
          </a:br>
          <a:r>
            <a:rPr lang="de-DE"/>
            <a:t>Gruß Adde</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D1"/>
  <sheetViews>
    <sheetView workbookViewId="0">
      <selection activeCell="H1" sqref="H1"/>
    </sheetView>
  </sheetViews>
  <sheetFormatPr baseColWidth="10" defaultRowHeight="14.25"/>
  <cols>
    <col min="1" max="1" width="9.5" bestFit="1" customWidth="1"/>
    <col min="2" max="2" width="14.25" bestFit="1" customWidth="1"/>
    <col min="3" max="3" width="12.5" bestFit="1" customWidth="1"/>
    <col min="4" max="4" width="12.125" bestFit="1" customWidth="1"/>
    <col min="5" max="5" width="9.25" bestFit="1" customWidth="1"/>
    <col min="6" max="6" width="12" bestFit="1" customWidth="1"/>
    <col min="7" max="7" width="11.625" bestFit="1" customWidth="1"/>
    <col min="8" max="8" width="15.875" bestFit="1" customWidth="1"/>
    <col min="9" max="56" width="2.625" customWidth="1"/>
    <col min="57" max="59" width="4.875" customWidth="1"/>
  </cols>
  <sheetData>
    <row r="1" spans="1:56" ht="24" thickBot="1">
      <c r="A1" s="120" t="s">
        <v>180</v>
      </c>
      <c r="B1" s="120" t="s">
        <v>349</v>
      </c>
      <c r="C1" s="120" t="s">
        <v>350</v>
      </c>
      <c r="D1" s="120" t="s">
        <v>351</v>
      </c>
      <c r="E1" s="120" t="s">
        <v>352</v>
      </c>
      <c r="F1" s="120" t="s">
        <v>353</v>
      </c>
      <c r="G1" s="120" t="s">
        <v>346</v>
      </c>
      <c r="H1" s="120" t="s">
        <v>354</v>
      </c>
      <c r="I1" s="189" t="str">
        <f>B1</f>
        <v>Rommet</v>
      </c>
      <c r="J1" s="190"/>
      <c r="K1" s="190"/>
      <c r="L1" s="189" t="str">
        <f>C1</f>
        <v xml:space="preserve">Dieter </v>
      </c>
      <c r="M1" s="190"/>
      <c r="N1" s="190"/>
      <c r="O1" s="189" t="str">
        <f>D1</f>
        <v>Rainer</v>
      </c>
      <c r="P1" s="190"/>
      <c r="Q1" s="190"/>
      <c r="R1" s="189" t="str">
        <f>E1</f>
        <v>Gerd</v>
      </c>
      <c r="S1" s="190"/>
      <c r="T1" s="190"/>
      <c r="U1" s="189" t="str">
        <f>F1</f>
        <v>Marco</v>
      </c>
      <c r="V1" s="190"/>
      <c r="W1" s="190"/>
      <c r="X1" s="189" t="str">
        <f>G1</f>
        <v>Lukas</v>
      </c>
      <c r="Y1" s="190"/>
      <c r="Z1" s="190"/>
      <c r="AA1" s="189" t="str">
        <f>H1</f>
        <v>Manfred</v>
      </c>
      <c r="AB1" s="190"/>
      <c r="AC1" s="190"/>
      <c r="AD1" s="189" t="str">
        <f>A1</f>
        <v>Adde</v>
      </c>
      <c r="AE1" s="190"/>
      <c r="AF1" s="190"/>
      <c r="AG1" s="187" t="str">
        <f>L1</f>
        <v xml:space="preserve">Dieter </v>
      </c>
      <c r="AH1" s="188"/>
      <c r="AI1" s="188"/>
      <c r="AJ1" s="187" t="str">
        <f>O1</f>
        <v>Rainer</v>
      </c>
      <c r="AK1" s="188"/>
      <c r="AL1" s="188"/>
      <c r="AM1" s="187" t="str">
        <f>R1</f>
        <v>Gerd</v>
      </c>
      <c r="AN1" s="188"/>
      <c r="AO1" s="188"/>
      <c r="AP1" s="187" t="str">
        <f>U1</f>
        <v>Marco</v>
      </c>
      <c r="AQ1" s="188"/>
      <c r="AR1" s="188"/>
      <c r="AS1" s="187" t="str">
        <f>X1</f>
        <v>Lukas</v>
      </c>
      <c r="AT1" s="188"/>
      <c r="AU1" s="188"/>
      <c r="AV1" s="187" t="str">
        <f>AA1</f>
        <v>Manfred</v>
      </c>
      <c r="AW1" s="188"/>
      <c r="AX1" s="188"/>
      <c r="AY1" s="187" t="str">
        <f>AD1</f>
        <v>Adde</v>
      </c>
      <c r="AZ1" s="188"/>
      <c r="BA1" s="188"/>
      <c r="BB1" s="187" t="str">
        <f>I1</f>
        <v>Rommet</v>
      </c>
      <c r="BC1" s="188"/>
      <c r="BD1" s="188"/>
    </row>
  </sheetData>
  <mergeCells count="16">
    <mergeCell ref="X1:Z1"/>
    <mergeCell ref="I1:K1"/>
    <mergeCell ref="L1:N1"/>
    <mergeCell ref="O1:Q1"/>
    <mergeCell ref="R1:T1"/>
    <mergeCell ref="U1:W1"/>
    <mergeCell ref="AS1:AU1"/>
    <mergeCell ref="AV1:AX1"/>
    <mergeCell ref="AY1:BA1"/>
    <mergeCell ref="BB1:BD1"/>
    <mergeCell ref="AA1:AC1"/>
    <mergeCell ref="AD1:AF1"/>
    <mergeCell ref="AG1:AI1"/>
    <mergeCell ref="AJ1:AL1"/>
    <mergeCell ref="AM1:AO1"/>
    <mergeCell ref="AP1:AR1"/>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T171"/>
  <sheetViews>
    <sheetView topLeftCell="A145" workbookViewId="0">
      <selection activeCell="F183" sqref="F183"/>
    </sheetView>
  </sheetViews>
  <sheetFormatPr baseColWidth="10" defaultRowHeight="14.25"/>
  <sheetData>
    <row r="1" spans="1:20" ht="25.5">
      <c r="A1" s="3">
        <v>170</v>
      </c>
      <c r="B1" s="6" t="s">
        <v>5</v>
      </c>
      <c r="C1" s="6"/>
      <c r="D1" s="3">
        <v>170</v>
      </c>
      <c r="E1" s="6" t="s">
        <v>5</v>
      </c>
      <c r="F1" s="5"/>
      <c r="G1" s="3">
        <v>170</v>
      </c>
      <c r="H1" s="6" t="s">
        <v>5</v>
      </c>
      <c r="I1" s="5"/>
      <c r="J1" s="3">
        <v>170</v>
      </c>
      <c r="K1" s="6" t="s">
        <v>5</v>
      </c>
      <c r="L1" s="5"/>
      <c r="M1" s="3">
        <v>170</v>
      </c>
      <c r="N1" s="6" t="s">
        <v>5</v>
      </c>
      <c r="O1" s="5"/>
      <c r="P1" s="3">
        <v>170</v>
      </c>
      <c r="Q1" s="6" t="s">
        <v>5</v>
      </c>
      <c r="R1" s="5"/>
      <c r="S1" s="3">
        <v>170</v>
      </c>
      <c r="T1" s="6" t="s">
        <v>5</v>
      </c>
    </row>
    <row r="2" spans="1:20">
      <c r="A2" s="3">
        <v>169</v>
      </c>
      <c r="B2" s="4" t="s">
        <v>4</v>
      </c>
      <c r="C2" s="4"/>
      <c r="D2" s="3">
        <v>169</v>
      </c>
      <c r="E2" s="4" t="s">
        <v>4</v>
      </c>
      <c r="F2" s="5"/>
      <c r="G2" s="3">
        <v>169</v>
      </c>
      <c r="H2" s="4" t="s">
        <v>4</v>
      </c>
      <c r="I2" s="5"/>
      <c r="J2" s="3">
        <v>169</v>
      </c>
      <c r="K2" s="4" t="s">
        <v>4</v>
      </c>
      <c r="L2" s="5"/>
      <c r="M2" s="3">
        <v>169</v>
      </c>
      <c r="N2" s="4" t="s">
        <v>4</v>
      </c>
      <c r="O2" s="5"/>
      <c r="P2" s="3">
        <v>169</v>
      </c>
      <c r="Q2" s="4" t="s">
        <v>4</v>
      </c>
      <c r="R2" s="5"/>
      <c r="S2" s="3">
        <v>169</v>
      </c>
      <c r="T2" s="4" t="s">
        <v>4</v>
      </c>
    </row>
    <row r="3" spans="1:20">
      <c r="A3" s="3">
        <v>168</v>
      </c>
      <c r="B3" s="4" t="s">
        <v>4</v>
      </c>
      <c r="C3" s="4"/>
      <c r="D3" s="3">
        <v>168</v>
      </c>
      <c r="E3" s="4" t="s">
        <v>4</v>
      </c>
      <c r="F3" s="5"/>
      <c r="G3" s="3">
        <v>168</v>
      </c>
      <c r="H3" s="4" t="s">
        <v>4</v>
      </c>
      <c r="I3" s="5"/>
      <c r="J3" s="3">
        <v>168</v>
      </c>
      <c r="K3" s="4" t="s">
        <v>4</v>
      </c>
      <c r="L3" s="5"/>
      <c r="M3" s="3">
        <v>168</v>
      </c>
      <c r="N3" s="4" t="s">
        <v>4</v>
      </c>
      <c r="O3" s="5"/>
      <c r="P3" s="3">
        <v>168</v>
      </c>
      <c r="Q3" s="4" t="s">
        <v>4</v>
      </c>
      <c r="R3" s="5"/>
      <c r="S3" s="3">
        <v>168</v>
      </c>
      <c r="T3" s="4" t="s">
        <v>4</v>
      </c>
    </row>
    <row r="4" spans="1:20" ht="25.5">
      <c r="A4" s="3">
        <v>167</v>
      </c>
      <c r="B4" s="6" t="s">
        <v>6</v>
      </c>
      <c r="C4" s="6"/>
      <c r="D4" s="3">
        <v>167</v>
      </c>
      <c r="E4" s="6" t="s">
        <v>6</v>
      </c>
      <c r="F4" s="5"/>
      <c r="G4" s="3">
        <v>167</v>
      </c>
      <c r="H4" s="6" t="s">
        <v>6</v>
      </c>
      <c r="I4" s="5"/>
      <c r="J4" s="3">
        <v>167</v>
      </c>
      <c r="K4" s="6" t="s">
        <v>6</v>
      </c>
      <c r="L4" s="5"/>
      <c r="M4" s="3">
        <v>167</v>
      </c>
      <c r="N4" s="6" t="s">
        <v>6</v>
      </c>
      <c r="O4" s="5"/>
      <c r="P4" s="3">
        <v>167</v>
      </c>
      <c r="Q4" s="6" t="s">
        <v>6</v>
      </c>
      <c r="R4" s="5"/>
      <c r="S4" s="3">
        <v>167</v>
      </c>
      <c r="T4" s="6" t="s">
        <v>6</v>
      </c>
    </row>
    <row r="5" spans="1:20">
      <c r="A5" s="3">
        <v>166</v>
      </c>
      <c r="B5" s="4" t="s">
        <v>4</v>
      </c>
      <c r="C5" s="4"/>
      <c r="D5" s="3">
        <v>166</v>
      </c>
      <c r="E5" s="4" t="s">
        <v>4</v>
      </c>
      <c r="F5" s="5"/>
      <c r="G5" s="3">
        <v>166</v>
      </c>
      <c r="H5" s="4" t="s">
        <v>4</v>
      </c>
      <c r="I5" s="5"/>
      <c r="J5" s="3">
        <v>166</v>
      </c>
      <c r="K5" s="4" t="s">
        <v>4</v>
      </c>
      <c r="L5" s="5"/>
      <c r="M5" s="3">
        <v>166</v>
      </c>
      <c r="N5" s="4" t="s">
        <v>4</v>
      </c>
      <c r="O5" s="5"/>
      <c r="P5" s="3">
        <v>166</v>
      </c>
      <c r="Q5" s="4" t="s">
        <v>4</v>
      </c>
      <c r="R5" s="5"/>
      <c r="S5" s="3">
        <v>166</v>
      </c>
      <c r="T5" s="4" t="s">
        <v>4</v>
      </c>
    </row>
    <row r="6" spans="1:20">
      <c r="A6" s="3">
        <v>165</v>
      </c>
      <c r="B6" s="4" t="s">
        <v>4</v>
      </c>
      <c r="C6" s="4"/>
      <c r="D6" s="3">
        <v>165</v>
      </c>
      <c r="E6" s="4" t="s">
        <v>4</v>
      </c>
      <c r="F6" s="5"/>
      <c r="G6" s="3">
        <v>165</v>
      </c>
      <c r="H6" s="4" t="s">
        <v>4</v>
      </c>
      <c r="I6" s="5"/>
      <c r="J6" s="3">
        <v>165</v>
      </c>
      <c r="K6" s="4" t="s">
        <v>4</v>
      </c>
      <c r="L6" s="5"/>
      <c r="M6" s="3">
        <v>165</v>
      </c>
      <c r="N6" s="4" t="s">
        <v>4</v>
      </c>
      <c r="O6" s="5"/>
      <c r="P6" s="3">
        <v>165</v>
      </c>
      <c r="Q6" s="4" t="s">
        <v>4</v>
      </c>
      <c r="R6" s="5"/>
      <c r="S6" s="3">
        <v>165</v>
      </c>
      <c r="T6" s="4" t="s">
        <v>4</v>
      </c>
    </row>
    <row r="7" spans="1:20" ht="25.5">
      <c r="A7" s="3">
        <v>164</v>
      </c>
      <c r="B7" s="6" t="s">
        <v>7</v>
      </c>
      <c r="C7" s="6"/>
      <c r="D7" s="3">
        <v>164</v>
      </c>
      <c r="E7" s="6" t="s">
        <v>7</v>
      </c>
      <c r="F7" s="5"/>
      <c r="G7" s="3">
        <v>164</v>
      </c>
      <c r="H7" s="6" t="s">
        <v>7</v>
      </c>
      <c r="I7" s="5"/>
      <c r="J7" s="3">
        <v>164</v>
      </c>
      <c r="K7" s="6" t="s">
        <v>7</v>
      </c>
      <c r="L7" s="5"/>
      <c r="M7" s="3">
        <v>164</v>
      </c>
      <c r="N7" s="6" t="s">
        <v>7</v>
      </c>
      <c r="O7" s="5"/>
      <c r="P7" s="3">
        <v>164</v>
      </c>
      <c r="Q7" s="6" t="s">
        <v>7</v>
      </c>
      <c r="R7" s="5"/>
      <c r="S7" s="3">
        <v>164</v>
      </c>
      <c r="T7" s="6" t="s">
        <v>7</v>
      </c>
    </row>
    <row r="8" spans="1:20">
      <c r="A8" s="3">
        <v>163</v>
      </c>
      <c r="B8" s="4" t="s">
        <v>4</v>
      </c>
      <c r="C8" s="4"/>
      <c r="D8" s="3">
        <v>163</v>
      </c>
      <c r="E8" s="4" t="s">
        <v>4</v>
      </c>
      <c r="F8" s="5"/>
      <c r="G8" s="3">
        <v>163</v>
      </c>
      <c r="H8" s="4" t="s">
        <v>4</v>
      </c>
      <c r="I8" s="5"/>
      <c r="J8" s="3">
        <v>163</v>
      </c>
      <c r="K8" s="4" t="s">
        <v>4</v>
      </c>
      <c r="L8" s="5"/>
      <c r="M8" s="3">
        <v>163</v>
      </c>
      <c r="N8" s="4" t="s">
        <v>4</v>
      </c>
      <c r="O8" s="5"/>
      <c r="P8" s="3">
        <v>163</v>
      </c>
      <c r="Q8" s="4" t="s">
        <v>4</v>
      </c>
      <c r="R8" s="5"/>
      <c r="S8" s="3">
        <v>163</v>
      </c>
      <c r="T8" s="4" t="s">
        <v>4</v>
      </c>
    </row>
    <row r="9" spans="1:20">
      <c r="A9" s="3">
        <v>162</v>
      </c>
      <c r="B9" s="4" t="s">
        <v>4</v>
      </c>
      <c r="C9" s="4"/>
      <c r="D9" s="3">
        <v>162</v>
      </c>
      <c r="E9" s="4" t="s">
        <v>4</v>
      </c>
      <c r="F9" s="5"/>
      <c r="G9" s="3">
        <v>162</v>
      </c>
      <c r="H9" s="4" t="s">
        <v>4</v>
      </c>
      <c r="I9" s="5"/>
      <c r="J9" s="3">
        <v>162</v>
      </c>
      <c r="K9" s="4" t="s">
        <v>4</v>
      </c>
      <c r="L9" s="5"/>
      <c r="M9" s="3">
        <v>162</v>
      </c>
      <c r="N9" s="4" t="s">
        <v>4</v>
      </c>
      <c r="O9" s="5"/>
      <c r="P9" s="3">
        <v>162</v>
      </c>
      <c r="Q9" s="4" t="s">
        <v>4</v>
      </c>
      <c r="R9" s="5"/>
      <c r="S9" s="3">
        <v>162</v>
      </c>
      <c r="T9" s="4" t="s">
        <v>4</v>
      </c>
    </row>
    <row r="10" spans="1:20" ht="25.5">
      <c r="A10" s="3">
        <v>161</v>
      </c>
      <c r="B10" s="6" t="s">
        <v>8</v>
      </c>
      <c r="C10" s="6"/>
      <c r="D10" s="3">
        <v>161</v>
      </c>
      <c r="E10" s="6" t="s">
        <v>8</v>
      </c>
      <c r="F10" s="5"/>
      <c r="G10" s="3">
        <v>161</v>
      </c>
      <c r="H10" s="6" t="s">
        <v>8</v>
      </c>
      <c r="I10" s="5"/>
      <c r="J10" s="3">
        <v>161</v>
      </c>
      <c r="K10" s="6" t="s">
        <v>8</v>
      </c>
      <c r="L10" s="5"/>
      <c r="M10" s="3">
        <v>161</v>
      </c>
      <c r="N10" s="6" t="s">
        <v>8</v>
      </c>
      <c r="O10" s="5"/>
      <c r="P10" s="3">
        <v>161</v>
      </c>
      <c r="Q10" s="6" t="s">
        <v>8</v>
      </c>
      <c r="R10" s="5"/>
      <c r="S10" s="3">
        <v>161</v>
      </c>
      <c r="T10" s="6" t="s">
        <v>8</v>
      </c>
    </row>
    <row r="11" spans="1:20" ht="25.5">
      <c r="A11" s="3">
        <v>160</v>
      </c>
      <c r="B11" s="6" t="s">
        <v>9</v>
      </c>
      <c r="C11" s="6"/>
      <c r="D11" s="3">
        <v>160</v>
      </c>
      <c r="E11" s="6" t="s">
        <v>10</v>
      </c>
      <c r="F11" s="5"/>
      <c r="G11" s="3">
        <v>160</v>
      </c>
      <c r="H11" s="6" t="s">
        <v>10</v>
      </c>
      <c r="I11" s="5"/>
      <c r="J11" s="3">
        <v>160</v>
      </c>
      <c r="K11" s="6" t="s">
        <v>10</v>
      </c>
      <c r="L11" s="5"/>
      <c r="M11" s="3">
        <v>160</v>
      </c>
      <c r="N11" s="6" t="s">
        <v>10</v>
      </c>
      <c r="O11" s="5"/>
      <c r="P11" s="3">
        <v>160</v>
      </c>
      <c r="Q11" s="6" t="s">
        <v>10</v>
      </c>
      <c r="R11" s="5"/>
      <c r="S11" s="3">
        <v>160</v>
      </c>
      <c r="T11" s="6" t="s">
        <v>10</v>
      </c>
    </row>
    <row r="12" spans="1:20" ht="25.5">
      <c r="A12" s="3">
        <v>159</v>
      </c>
      <c r="B12" s="4" t="s">
        <v>11</v>
      </c>
      <c r="C12" s="4"/>
      <c r="D12" s="3">
        <v>159</v>
      </c>
      <c r="E12" s="4" t="s">
        <v>4</v>
      </c>
      <c r="F12" s="5"/>
      <c r="G12" s="3">
        <v>159</v>
      </c>
      <c r="H12" s="4" t="s">
        <v>4</v>
      </c>
      <c r="I12" s="5"/>
      <c r="J12" s="3">
        <v>159</v>
      </c>
      <c r="K12" s="4" t="s">
        <v>4</v>
      </c>
      <c r="L12" s="5"/>
      <c r="M12" s="3">
        <v>159</v>
      </c>
      <c r="N12" s="4" t="s">
        <v>4</v>
      </c>
      <c r="O12" s="5"/>
      <c r="P12" s="3">
        <v>159</v>
      </c>
      <c r="Q12" s="4" t="s">
        <v>4</v>
      </c>
      <c r="R12" s="5"/>
      <c r="S12" s="3">
        <v>159</v>
      </c>
      <c r="T12" s="4" t="s">
        <v>4</v>
      </c>
    </row>
    <row r="13" spans="1:20" ht="25.5">
      <c r="A13" s="3">
        <v>158</v>
      </c>
      <c r="B13" s="6" t="s">
        <v>12</v>
      </c>
      <c r="C13" s="6"/>
      <c r="D13" s="3">
        <v>158</v>
      </c>
      <c r="E13" s="6" t="s">
        <v>13</v>
      </c>
      <c r="F13" s="5"/>
      <c r="G13" s="3">
        <v>158</v>
      </c>
      <c r="H13" s="6" t="s">
        <v>13</v>
      </c>
      <c r="I13" s="5"/>
      <c r="J13" s="3">
        <v>158</v>
      </c>
      <c r="K13" s="6" t="s">
        <v>13</v>
      </c>
      <c r="L13" s="5"/>
      <c r="M13" s="3">
        <v>158</v>
      </c>
      <c r="N13" s="6" t="s">
        <v>13</v>
      </c>
      <c r="O13" s="5"/>
      <c r="P13" s="3">
        <v>158</v>
      </c>
      <c r="Q13" s="6" t="s">
        <v>13</v>
      </c>
      <c r="R13" s="5"/>
      <c r="S13" s="3">
        <v>158</v>
      </c>
      <c r="T13" s="6" t="s">
        <v>13</v>
      </c>
    </row>
    <row r="14" spans="1:20" ht="25.5">
      <c r="A14" s="3">
        <v>157</v>
      </c>
      <c r="B14" s="6" t="s">
        <v>14</v>
      </c>
      <c r="C14" s="6"/>
      <c r="D14" s="3">
        <v>157</v>
      </c>
      <c r="E14" s="6" t="s">
        <v>14</v>
      </c>
      <c r="F14" s="5"/>
      <c r="G14" s="3">
        <v>157</v>
      </c>
      <c r="H14" s="6" t="s">
        <v>14</v>
      </c>
      <c r="I14" s="5"/>
      <c r="J14" s="3">
        <v>157</v>
      </c>
      <c r="K14" s="6" t="s">
        <v>14</v>
      </c>
      <c r="L14" s="5"/>
      <c r="M14" s="3">
        <v>157</v>
      </c>
      <c r="N14" s="6" t="s">
        <v>14</v>
      </c>
      <c r="O14" s="5"/>
      <c r="P14" s="3">
        <v>157</v>
      </c>
      <c r="Q14" s="6" t="s">
        <v>14</v>
      </c>
      <c r="R14" s="5"/>
      <c r="S14" s="3">
        <v>157</v>
      </c>
      <c r="T14" s="6" t="s">
        <v>14</v>
      </c>
    </row>
    <row r="15" spans="1:20" ht="25.5">
      <c r="A15" s="3">
        <v>156</v>
      </c>
      <c r="B15" s="6" t="s">
        <v>15</v>
      </c>
      <c r="C15" s="6"/>
      <c r="D15" s="3">
        <v>156</v>
      </c>
      <c r="E15" s="6" t="s">
        <v>15</v>
      </c>
      <c r="F15" s="5"/>
      <c r="G15" s="3">
        <v>156</v>
      </c>
      <c r="H15" s="6" t="s">
        <v>15</v>
      </c>
      <c r="I15" s="5"/>
      <c r="J15" s="3">
        <v>156</v>
      </c>
      <c r="K15" s="6" t="s">
        <v>15</v>
      </c>
      <c r="L15" s="5"/>
      <c r="M15" s="3">
        <v>156</v>
      </c>
      <c r="N15" s="6" t="s">
        <v>15</v>
      </c>
      <c r="O15" s="5"/>
      <c r="P15" s="3">
        <v>156</v>
      </c>
      <c r="Q15" s="6" t="s">
        <v>15</v>
      </c>
      <c r="R15" s="5"/>
      <c r="S15" s="3">
        <v>156</v>
      </c>
      <c r="T15" s="6" t="s">
        <v>15</v>
      </c>
    </row>
    <row r="16" spans="1:20" ht="25.5">
      <c r="A16" s="3">
        <v>155</v>
      </c>
      <c r="B16" s="6" t="s">
        <v>16</v>
      </c>
      <c r="C16" s="6"/>
      <c r="D16" s="3">
        <v>155</v>
      </c>
      <c r="E16" s="6" t="s">
        <v>16</v>
      </c>
      <c r="F16" s="5"/>
      <c r="G16" s="3">
        <v>155</v>
      </c>
      <c r="H16" s="6" t="s">
        <v>16</v>
      </c>
      <c r="I16" s="5"/>
      <c r="J16" s="3">
        <v>155</v>
      </c>
      <c r="K16" s="6" t="s">
        <v>16</v>
      </c>
      <c r="L16" s="5"/>
      <c r="M16" s="3">
        <v>155</v>
      </c>
      <c r="N16" s="6" t="s">
        <v>16</v>
      </c>
      <c r="O16" s="5"/>
      <c r="P16" s="3">
        <v>155</v>
      </c>
      <c r="Q16" s="6" t="s">
        <v>16</v>
      </c>
      <c r="R16" s="5"/>
      <c r="S16" s="3">
        <v>155</v>
      </c>
      <c r="T16" s="6" t="s">
        <v>16</v>
      </c>
    </row>
    <row r="17" spans="1:20" ht="25.5">
      <c r="A17" s="3">
        <v>154</v>
      </c>
      <c r="B17" s="6" t="s">
        <v>17</v>
      </c>
      <c r="C17" s="6"/>
      <c r="D17" s="3">
        <v>154</v>
      </c>
      <c r="E17" s="6" t="s">
        <v>17</v>
      </c>
      <c r="F17" s="5"/>
      <c r="G17" s="3">
        <v>154</v>
      </c>
      <c r="H17" s="6" t="s">
        <v>17</v>
      </c>
      <c r="I17" s="5"/>
      <c r="J17" s="3">
        <v>154</v>
      </c>
      <c r="K17" s="6" t="s">
        <v>17</v>
      </c>
      <c r="L17" s="5"/>
      <c r="M17" s="3">
        <v>154</v>
      </c>
      <c r="N17" s="6" t="s">
        <v>17</v>
      </c>
      <c r="O17" s="5"/>
      <c r="P17" s="3">
        <v>154</v>
      </c>
      <c r="Q17" s="6" t="s">
        <v>17</v>
      </c>
      <c r="R17" s="5"/>
      <c r="S17" s="3">
        <v>154</v>
      </c>
      <c r="T17" s="6" t="s">
        <v>17</v>
      </c>
    </row>
    <row r="18" spans="1:20" ht="25.5">
      <c r="A18" s="3">
        <v>153</v>
      </c>
      <c r="B18" s="6" t="s">
        <v>18</v>
      </c>
      <c r="C18" s="6"/>
      <c r="D18" s="3">
        <v>153</v>
      </c>
      <c r="E18" s="6" t="s">
        <v>18</v>
      </c>
      <c r="F18" s="5"/>
      <c r="G18" s="3">
        <v>153</v>
      </c>
      <c r="H18" s="6" t="s">
        <v>18</v>
      </c>
      <c r="I18" s="5"/>
      <c r="J18" s="3">
        <v>153</v>
      </c>
      <c r="K18" s="6" t="s">
        <v>18</v>
      </c>
      <c r="L18" s="5"/>
      <c r="M18" s="3">
        <v>153</v>
      </c>
      <c r="N18" s="6" t="s">
        <v>18</v>
      </c>
      <c r="O18" s="5"/>
      <c r="P18" s="3">
        <v>153</v>
      </c>
      <c r="Q18" s="6" t="s">
        <v>18</v>
      </c>
      <c r="R18" s="5"/>
      <c r="S18" s="3">
        <v>153</v>
      </c>
      <c r="T18" s="6" t="s">
        <v>18</v>
      </c>
    </row>
    <row r="19" spans="1:20" ht="25.5">
      <c r="A19" s="3">
        <v>152</v>
      </c>
      <c r="B19" s="6" t="s">
        <v>19</v>
      </c>
      <c r="C19" s="6"/>
      <c r="D19" s="3">
        <v>152</v>
      </c>
      <c r="E19" s="6" t="s">
        <v>19</v>
      </c>
      <c r="F19" s="5"/>
      <c r="G19" s="3">
        <v>152</v>
      </c>
      <c r="H19" s="6" t="s">
        <v>19</v>
      </c>
      <c r="I19" s="5"/>
      <c r="J19" s="3">
        <v>152</v>
      </c>
      <c r="K19" s="6" t="s">
        <v>19</v>
      </c>
      <c r="L19" s="5"/>
      <c r="M19" s="3">
        <v>152</v>
      </c>
      <c r="N19" s="6" t="s">
        <v>19</v>
      </c>
      <c r="O19" s="5"/>
      <c r="P19" s="3">
        <v>152</v>
      </c>
      <c r="Q19" s="6" t="s">
        <v>19</v>
      </c>
      <c r="R19" s="5"/>
      <c r="S19" s="3">
        <v>152</v>
      </c>
      <c r="T19" s="6" t="s">
        <v>19</v>
      </c>
    </row>
    <row r="20" spans="1:20" ht="25.5">
      <c r="A20" s="3">
        <v>151</v>
      </c>
      <c r="B20" s="6" t="s">
        <v>20</v>
      </c>
      <c r="C20" s="6"/>
      <c r="D20" s="3">
        <v>151</v>
      </c>
      <c r="E20" s="6" t="s">
        <v>20</v>
      </c>
      <c r="F20" s="5"/>
      <c r="G20" s="3">
        <v>151</v>
      </c>
      <c r="H20" s="6" t="s">
        <v>20</v>
      </c>
      <c r="I20" s="5"/>
      <c r="J20" s="3">
        <v>151</v>
      </c>
      <c r="K20" s="6" t="s">
        <v>20</v>
      </c>
      <c r="L20" s="5"/>
      <c r="M20" s="3">
        <v>151</v>
      </c>
      <c r="N20" s="6" t="s">
        <v>20</v>
      </c>
      <c r="O20" s="5"/>
      <c r="P20" s="3">
        <v>151</v>
      </c>
      <c r="Q20" s="6" t="s">
        <v>20</v>
      </c>
      <c r="R20" s="5"/>
      <c r="S20" s="3">
        <v>151</v>
      </c>
      <c r="T20" s="6" t="s">
        <v>20</v>
      </c>
    </row>
    <row r="21" spans="1:20" ht="25.5">
      <c r="A21" s="3">
        <v>150</v>
      </c>
      <c r="B21" s="6" t="s">
        <v>21</v>
      </c>
      <c r="C21" s="6"/>
      <c r="D21" s="3">
        <v>150</v>
      </c>
      <c r="E21" s="6" t="s">
        <v>21</v>
      </c>
      <c r="F21" s="5"/>
      <c r="G21" s="3">
        <v>150</v>
      </c>
      <c r="H21" s="6" t="s">
        <v>21</v>
      </c>
      <c r="I21" s="5"/>
      <c r="J21" s="3">
        <v>150</v>
      </c>
      <c r="K21" s="6" t="s">
        <v>21</v>
      </c>
      <c r="L21" s="5"/>
      <c r="M21" s="3">
        <v>150</v>
      </c>
      <c r="N21" s="6" t="s">
        <v>21</v>
      </c>
      <c r="O21" s="5"/>
      <c r="P21" s="3">
        <v>150</v>
      </c>
      <c r="Q21" s="6" t="s">
        <v>21</v>
      </c>
      <c r="R21" s="5"/>
      <c r="S21" s="3">
        <v>150</v>
      </c>
      <c r="T21" s="6" t="s">
        <v>21</v>
      </c>
    </row>
    <row r="22" spans="1:20" ht="25.5">
      <c r="A22" s="3">
        <v>149</v>
      </c>
      <c r="B22" s="6" t="s">
        <v>22</v>
      </c>
      <c r="C22" s="6"/>
      <c r="D22" s="3">
        <v>149</v>
      </c>
      <c r="E22" s="6" t="s">
        <v>22</v>
      </c>
      <c r="F22" s="5"/>
      <c r="G22" s="3">
        <v>149</v>
      </c>
      <c r="H22" s="6" t="s">
        <v>22</v>
      </c>
      <c r="I22" s="5"/>
      <c r="J22" s="3">
        <v>149</v>
      </c>
      <c r="K22" s="6" t="s">
        <v>22</v>
      </c>
      <c r="L22" s="5"/>
      <c r="M22" s="3">
        <v>149</v>
      </c>
      <c r="N22" s="6" t="s">
        <v>22</v>
      </c>
      <c r="O22" s="5"/>
      <c r="P22" s="3">
        <v>149</v>
      </c>
      <c r="Q22" s="6" t="s">
        <v>22</v>
      </c>
      <c r="R22" s="5"/>
      <c r="S22" s="3">
        <v>149</v>
      </c>
      <c r="T22" s="6" t="s">
        <v>22</v>
      </c>
    </row>
    <row r="23" spans="1:20" ht="25.5">
      <c r="A23" s="3">
        <v>148</v>
      </c>
      <c r="B23" s="6" t="s">
        <v>23</v>
      </c>
      <c r="C23" s="6"/>
      <c r="D23" s="3">
        <v>148</v>
      </c>
      <c r="E23" s="6" t="s">
        <v>23</v>
      </c>
      <c r="F23" s="5"/>
      <c r="G23" s="3">
        <v>148</v>
      </c>
      <c r="H23" s="6" t="s">
        <v>23</v>
      </c>
      <c r="I23" s="5"/>
      <c r="J23" s="3">
        <v>148</v>
      </c>
      <c r="K23" s="6" t="s">
        <v>23</v>
      </c>
      <c r="L23" s="5"/>
      <c r="M23" s="3">
        <v>148</v>
      </c>
      <c r="N23" s="6" t="s">
        <v>23</v>
      </c>
      <c r="O23" s="5"/>
      <c r="P23" s="3">
        <v>148</v>
      </c>
      <c r="Q23" s="6" t="s">
        <v>23</v>
      </c>
      <c r="R23" s="5"/>
      <c r="S23" s="3">
        <v>148</v>
      </c>
      <c r="T23" s="6" t="s">
        <v>23</v>
      </c>
    </row>
    <row r="24" spans="1:20" ht="25.5">
      <c r="A24" s="3">
        <v>147</v>
      </c>
      <c r="B24" s="6" t="s">
        <v>24</v>
      </c>
      <c r="C24" s="6"/>
      <c r="D24" s="3">
        <v>147</v>
      </c>
      <c r="E24" s="6" t="s">
        <v>24</v>
      </c>
      <c r="F24" s="5"/>
      <c r="G24" s="3">
        <v>147</v>
      </c>
      <c r="H24" s="6" t="s">
        <v>24</v>
      </c>
      <c r="I24" s="5"/>
      <c r="J24" s="3">
        <v>147</v>
      </c>
      <c r="K24" s="6" t="s">
        <v>24</v>
      </c>
      <c r="L24" s="5"/>
      <c r="M24" s="3">
        <v>147</v>
      </c>
      <c r="N24" s="6" t="s">
        <v>24</v>
      </c>
      <c r="O24" s="5"/>
      <c r="P24" s="3">
        <v>147</v>
      </c>
      <c r="Q24" s="6" t="s">
        <v>24</v>
      </c>
      <c r="R24" s="5"/>
      <c r="S24" s="3">
        <v>147</v>
      </c>
      <c r="T24" s="6" t="s">
        <v>24</v>
      </c>
    </row>
    <row r="25" spans="1:20" ht="25.5">
      <c r="A25" s="3">
        <v>146</v>
      </c>
      <c r="B25" s="6" t="s">
        <v>25</v>
      </c>
      <c r="C25" s="6"/>
      <c r="D25" s="3">
        <v>146</v>
      </c>
      <c r="E25" s="6" t="s">
        <v>25</v>
      </c>
      <c r="F25" s="5"/>
      <c r="G25" s="3">
        <v>146</v>
      </c>
      <c r="H25" s="6" t="s">
        <v>25</v>
      </c>
      <c r="I25" s="5"/>
      <c r="J25" s="3">
        <v>146</v>
      </c>
      <c r="K25" s="6" t="s">
        <v>25</v>
      </c>
      <c r="L25" s="5"/>
      <c r="M25" s="3">
        <v>146</v>
      </c>
      <c r="N25" s="6" t="s">
        <v>25</v>
      </c>
      <c r="O25" s="5"/>
      <c r="P25" s="3">
        <v>146</v>
      </c>
      <c r="Q25" s="6" t="s">
        <v>25</v>
      </c>
      <c r="R25" s="5"/>
      <c r="S25" s="3">
        <v>146</v>
      </c>
      <c r="T25" s="6" t="s">
        <v>25</v>
      </c>
    </row>
    <row r="26" spans="1:20" ht="25.5">
      <c r="A26" s="3">
        <v>145</v>
      </c>
      <c r="B26" s="6" t="s">
        <v>26</v>
      </c>
      <c r="C26" s="6"/>
      <c r="D26" s="3">
        <v>145</v>
      </c>
      <c r="E26" s="6" t="s">
        <v>26</v>
      </c>
      <c r="F26" s="5"/>
      <c r="G26" s="3">
        <v>145</v>
      </c>
      <c r="H26" s="6" t="s">
        <v>26</v>
      </c>
      <c r="I26" s="5"/>
      <c r="J26" s="3">
        <v>145</v>
      </c>
      <c r="K26" s="6" t="s">
        <v>26</v>
      </c>
      <c r="L26" s="5"/>
      <c r="M26" s="3">
        <v>145</v>
      </c>
      <c r="N26" s="6" t="s">
        <v>26</v>
      </c>
      <c r="O26" s="5"/>
      <c r="P26" s="3">
        <v>145</v>
      </c>
      <c r="Q26" s="6" t="s">
        <v>26</v>
      </c>
      <c r="R26" s="5"/>
      <c r="S26" s="3">
        <v>145</v>
      </c>
      <c r="T26" s="6" t="s">
        <v>26</v>
      </c>
    </row>
    <row r="27" spans="1:20" ht="25.5">
      <c r="A27" s="3">
        <v>144</v>
      </c>
      <c r="B27" s="6" t="s">
        <v>27</v>
      </c>
      <c r="C27" s="6"/>
      <c r="D27" s="3">
        <v>144</v>
      </c>
      <c r="E27" s="6" t="s">
        <v>27</v>
      </c>
      <c r="F27" s="5"/>
      <c r="G27" s="3">
        <v>144</v>
      </c>
      <c r="H27" s="6" t="s">
        <v>27</v>
      </c>
      <c r="I27" s="5"/>
      <c r="J27" s="3">
        <v>144</v>
      </c>
      <c r="K27" s="6" t="s">
        <v>27</v>
      </c>
      <c r="L27" s="5"/>
      <c r="M27" s="3">
        <v>144</v>
      </c>
      <c r="N27" s="6" t="s">
        <v>27</v>
      </c>
      <c r="O27" s="5"/>
      <c r="P27" s="3">
        <v>144</v>
      </c>
      <c r="Q27" s="6" t="s">
        <v>27</v>
      </c>
      <c r="R27" s="5"/>
      <c r="S27" s="3">
        <v>144</v>
      </c>
      <c r="T27" s="6" t="s">
        <v>27</v>
      </c>
    </row>
    <row r="28" spans="1:20" ht="25.5">
      <c r="A28" s="3">
        <v>143</v>
      </c>
      <c r="B28" s="6" t="s">
        <v>28</v>
      </c>
      <c r="C28" s="6"/>
      <c r="D28" s="3">
        <v>143</v>
      </c>
      <c r="E28" s="6" t="s">
        <v>28</v>
      </c>
      <c r="F28" s="5"/>
      <c r="G28" s="3">
        <v>143</v>
      </c>
      <c r="H28" s="6" t="s">
        <v>28</v>
      </c>
      <c r="I28" s="5"/>
      <c r="J28" s="3">
        <v>143</v>
      </c>
      <c r="K28" s="6" t="s">
        <v>28</v>
      </c>
      <c r="L28" s="5"/>
      <c r="M28" s="3">
        <v>143</v>
      </c>
      <c r="N28" s="6" t="s">
        <v>28</v>
      </c>
      <c r="O28" s="5"/>
      <c r="P28" s="3">
        <v>143</v>
      </c>
      <c r="Q28" s="6" t="s">
        <v>28</v>
      </c>
      <c r="R28" s="5"/>
      <c r="S28" s="3">
        <v>143</v>
      </c>
      <c r="T28" s="6" t="s">
        <v>28</v>
      </c>
    </row>
    <row r="29" spans="1:20" ht="25.5">
      <c r="A29" s="3">
        <v>142</v>
      </c>
      <c r="B29" s="6" t="s">
        <v>29</v>
      </c>
      <c r="C29" s="6"/>
      <c r="D29" s="3">
        <v>142</v>
      </c>
      <c r="E29" s="6" t="s">
        <v>29</v>
      </c>
      <c r="F29" s="5"/>
      <c r="G29" s="3">
        <v>142</v>
      </c>
      <c r="H29" s="6" t="s">
        <v>29</v>
      </c>
      <c r="I29" s="5"/>
      <c r="J29" s="3">
        <v>142</v>
      </c>
      <c r="K29" s="6" t="s">
        <v>29</v>
      </c>
      <c r="L29" s="5"/>
      <c r="M29" s="3">
        <v>142</v>
      </c>
      <c r="N29" s="6" t="s">
        <v>29</v>
      </c>
      <c r="O29" s="5"/>
      <c r="P29" s="3">
        <v>142</v>
      </c>
      <c r="Q29" s="6" t="s">
        <v>29</v>
      </c>
      <c r="R29" s="5"/>
      <c r="S29" s="3">
        <v>142</v>
      </c>
      <c r="T29" s="6" t="s">
        <v>29</v>
      </c>
    </row>
    <row r="30" spans="1:20" ht="25.5">
      <c r="A30" s="3">
        <v>141</v>
      </c>
      <c r="B30" s="6" t="s">
        <v>30</v>
      </c>
      <c r="C30" s="6"/>
      <c r="D30" s="3">
        <v>141</v>
      </c>
      <c r="E30" s="6" t="s">
        <v>30</v>
      </c>
      <c r="F30" s="5"/>
      <c r="G30" s="3">
        <v>141</v>
      </c>
      <c r="H30" s="6" t="s">
        <v>30</v>
      </c>
      <c r="I30" s="5"/>
      <c r="J30" s="3">
        <v>141</v>
      </c>
      <c r="K30" s="6" t="s">
        <v>30</v>
      </c>
      <c r="L30" s="5"/>
      <c r="M30" s="3">
        <v>141</v>
      </c>
      <c r="N30" s="6" t="s">
        <v>30</v>
      </c>
      <c r="O30" s="5"/>
      <c r="P30" s="3">
        <v>141</v>
      </c>
      <c r="Q30" s="6" t="s">
        <v>30</v>
      </c>
      <c r="R30" s="5"/>
      <c r="S30" s="3">
        <v>141</v>
      </c>
      <c r="T30" s="6" t="s">
        <v>30</v>
      </c>
    </row>
    <row r="31" spans="1:20" ht="25.5">
      <c r="A31" s="3">
        <v>140</v>
      </c>
      <c r="B31" s="6" t="s">
        <v>31</v>
      </c>
      <c r="C31" s="6"/>
      <c r="D31" s="3">
        <v>140</v>
      </c>
      <c r="E31" s="6" t="s">
        <v>31</v>
      </c>
      <c r="F31" s="5"/>
      <c r="G31" s="3">
        <v>140</v>
      </c>
      <c r="H31" s="6" t="s">
        <v>31</v>
      </c>
      <c r="I31" s="5"/>
      <c r="J31" s="3">
        <v>140</v>
      </c>
      <c r="K31" s="6" t="s">
        <v>31</v>
      </c>
      <c r="L31" s="5"/>
      <c r="M31" s="3">
        <v>140</v>
      </c>
      <c r="N31" s="6" t="s">
        <v>31</v>
      </c>
      <c r="O31" s="5"/>
      <c r="P31" s="3">
        <v>140</v>
      </c>
      <c r="Q31" s="6" t="s">
        <v>31</v>
      </c>
      <c r="R31" s="5"/>
      <c r="S31" s="3">
        <v>140</v>
      </c>
      <c r="T31" s="6" t="s">
        <v>31</v>
      </c>
    </row>
    <row r="32" spans="1:20" ht="25.5">
      <c r="A32" s="3">
        <v>139</v>
      </c>
      <c r="B32" s="6" t="s">
        <v>32</v>
      </c>
      <c r="C32" s="6"/>
      <c r="D32" s="3">
        <v>139</v>
      </c>
      <c r="E32" s="6" t="s">
        <v>32</v>
      </c>
      <c r="F32" s="5"/>
      <c r="G32" s="3">
        <v>139</v>
      </c>
      <c r="H32" s="6" t="s">
        <v>32</v>
      </c>
      <c r="I32" s="5"/>
      <c r="J32" s="3">
        <v>139</v>
      </c>
      <c r="K32" s="6" t="s">
        <v>32</v>
      </c>
      <c r="L32" s="5"/>
      <c r="M32" s="3">
        <v>139</v>
      </c>
      <c r="N32" s="6" t="s">
        <v>32</v>
      </c>
      <c r="O32" s="5"/>
      <c r="P32" s="3">
        <v>139</v>
      </c>
      <c r="Q32" s="6" t="s">
        <v>32</v>
      </c>
      <c r="R32" s="5"/>
      <c r="S32" s="3">
        <v>139</v>
      </c>
      <c r="T32" s="6" t="s">
        <v>32</v>
      </c>
    </row>
    <row r="33" spans="1:20" ht="25.5">
      <c r="A33" s="3">
        <v>138</v>
      </c>
      <c r="B33" s="6" t="s">
        <v>33</v>
      </c>
      <c r="C33" s="6"/>
      <c r="D33" s="3">
        <v>138</v>
      </c>
      <c r="E33" s="6" t="s">
        <v>33</v>
      </c>
      <c r="F33" s="5"/>
      <c r="G33" s="3">
        <v>138</v>
      </c>
      <c r="H33" s="6" t="s">
        <v>33</v>
      </c>
      <c r="I33" s="5"/>
      <c r="J33" s="3">
        <v>138</v>
      </c>
      <c r="K33" s="6" t="s">
        <v>33</v>
      </c>
      <c r="L33" s="5"/>
      <c r="M33" s="3">
        <v>138</v>
      </c>
      <c r="N33" s="6" t="s">
        <v>33</v>
      </c>
      <c r="O33" s="5"/>
      <c r="P33" s="3">
        <v>138</v>
      </c>
      <c r="Q33" s="6" t="s">
        <v>33</v>
      </c>
      <c r="R33" s="5"/>
      <c r="S33" s="3">
        <v>138</v>
      </c>
      <c r="T33" s="6" t="s">
        <v>33</v>
      </c>
    </row>
    <row r="34" spans="1:20" ht="25.5">
      <c r="A34" s="3">
        <v>137</v>
      </c>
      <c r="B34" s="6" t="s">
        <v>34</v>
      </c>
      <c r="C34" s="6"/>
      <c r="D34" s="3">
        <v>137</v>
      </c>
      <c r="E34" s="6" t="s">
        <v>34</v>
      </c>
      <c r="F34" s="5"/>
      <c r="G34" s="3">
        <v>137</v>
      </c>
      <c r="H34" s="6" t="s">
        <v>34</v>
      </c>
      <c r="I34" s="5"/>
      <c r="J34" s="3">
        <v>137</v>
      </c>
      <c r="K34" s="6" t="s">
        <v>34</v>
      </c>
      <c r="L34" s="5"/>
      <c r="M34" s="3">
        <v>137</v>
      </c>
      <c r="N34" s="6" t="s">
        <v>34</v>
      </c>
      <c r="O34" s="5"/>
      <c r="P34" s="3">
        <v>137</v>
      </c>
      <c r="Q34" s="6" t="s">
        <v>34</v>
      </c>
      <c r="R34" s="5"/>
      <c r="S34" s="3">
        <v>137</v>
      </c>
      <c r="T34" s="6" t="s">
        <v>34</v>
      </c>
    </row>
    <row r="35" spans="1:20">
      <c r="A35" s="3">
        <v>136</v>
      </c>
      <c r="B35" s="6" t="s">
        <v>35</v>
      </c>
      <c r="C35" s="6"/>
      <c r="D35" s="3">
        <v>136</v>
      </c>
      <c r="E35" s="6" t="s">
        <v>35</v>
      </c>
      <c r="F35" s="5"/>
      <c r="G35" s="3">
        <v>136</v>
      </c>
      <c r="H35" s="6" t="s">
        <v>35</v>
      </c>
      <c r="I35" s="5"/>
      <c r="J35" s="3">
        <v>136</v>
      </c>
      <c r="K35" s="6" t="s">
        <v>35</v>
      </c>
      <c r="L35" s="5"/>
      <c r="M35" s="3">
        <v>136</v>
      </c>
      <c r="N35" s="6" t="s">
        <v>35</v>
      </c>
      <c r="O35" s="5"/>
      <c r="P35" s="3">
        <v>136</v>
      </c>
      <c r="Q35" s="6" t="s">
        <v>35</v>
      </c>
      <c r="R35" s="5"/>
      <c r="S35" s="3">
        <v>136</v>
      </c>
      <c r="T35" s="6" t="s">
        <v>35</v>
      </c>
    </row>
    <row r="36" spans="1:20" ht="25.5">
      <c r="A36" s="3">
        <v>135</v>
      </c>
      <c r="B36" s="6" t="s">
        <v>36</v>
      </c>
      <c r="C36" s="6"/>
      <c r="D36" s="3">
        <v>135</v>
      </c>
      <c r="E36" s="6" t="s">
        <v>36</v>
      </c>
      <c r="F36" s="5"/>
      <c r="G36" s="3">
        <v>135</v>
      </c>
      <c r="H36" s="6" t="s">
        <v>36</v>
      </c>
      <c r="I36" s="5"/>
      <c r="J36" s="3">
        <v>135</v>
      </c>
      <c r="K36" s="6" t="s">
        <v>36</v>
      </c>
      <c r="L36" s="5"/>
      <c r="M36" s="3">
        <v>135</v>
      </c>
      <c r="N36" s="6" t="s">
        <v>36</v>
      </c>
      <c r="O36" s="5"/>
      <c r="P36" s="3">
        <v>135</v>
      </c>
      <c r="Q36" s="6" t="s">
        <v>36</v>
      </c>
      <c r="R36" s="5"/>
      <c r="S36" s="3">
        <v>135</v>
      </c>
      <c r="T36" s="6" t="s">
        <v>36</v>
      </c>
    </row>
    <row r="37" spans="1:20" ht="25.5">
      <c r="A37" s="3">
        <v>134</v>
      </c>
      <c r="B37" s="6" t="s">
        <v>37</v>
      </c>
      <c r="C37" s="6"/>
      <c r="D37" s="3">
        <v>134</v>
      </c>
      <c r="E37" s="6" t="s">
        <v>37</v>
      </c>
      <c r="F37" s="5"/>
      <c r="G37" s="3">
        <v>134</v>
      </c>
      <c r="H37" s="6" t="s">
        <v>37</v>
      </c>
      <c r="I37" s="5"/>
      <c r="J37" s="3">
        <v>134</v>
      </c>
      <c r="K37" s="6" t="s">
        <v>37</v>
      </c>
      <c r="L37" s="5"/>
      <c r="M37" s="3">
        <v>134</v>
      </c>
      <c r="N37" s="6" t="s">
        <v>37</v>
      </c>
      <c r="O37" s="5"/>
      <c r="P37" s="3">
        <v>134</v>
      </c>
      <c r="Q37" s="6" t="s">
        <v>37</v>
      </c>
      <c r="R37" s="5"/>
      <c r="S37" s="3">
        <v>134</v>
      </c>
      <c r="T37" s="6" t="s">
        <v>37</v>
      </c>
    </row>
    <row r="38" spans="1:20" ht="25.5">
      <c r="A38" s="3">
        <v>133</v>
      </c>
      <c r="B38" s="6" t="s">
        <v>38</v>
      </c>
      <c r="C38" s="6"/>
      <c r="D38" s="3">
        <v>133</v>
      </c>
      <c r="E38" s="6" t="s">
        <v>38</v>
      </c>
      <c r="F38" s="5"/>
      <c r="G38" s="3">
        <v>133</v>
      </c>
      <c r="H38" s="6" t="s">
        <v>38</v>
      </c>
      <c r="I38" s="5"/>
      <c r="J38" s="3">
        <v>133</v>
      </c>
      <c r="K38" s="6" t="s">
        <v>38</v>
      </c>
      <c r="L38" s="5"/>
      <c r="M38" s="3">
        <v>133</v>
      </c>
      <c r="N38" s="6" t="s">
        <v>38</v>
      </c>
      <c r="O38" s="5"/>
      <c r="P38" s="3">
        <v>133</v>
      </c>
      <c r="Q38" s="6" t="s">
        <v>38</v>
      </c>
      <c r="R38" s="5"/>
      <c r="S38" s="3">
        <v>133</v>
      </c>
      <c r="T38" s="6" t="s">
        <v>38</v>
      </c>
    </row>
    <row r="39" spans="1:20" ht="25.5">
      <c r="A39" s="3">
        <v>132</v>
      </c>
      <c r="B39" s="6" t="s">
        <v>39</v>
      </c>
      <c r="C39" s="6"/>
      <c r="D39" s="3">
        <v>132</v>
      </c>
      <c r="E39" s="6" t="s">
        <v>39</v>
      </c>
      <c r="F39" s="5"/>
      <c r="G39" s="3">
        <v>132</v>
      </c>
      <c r="H39" s="6" t="s">
        <v>39</v>
      </c>
      <c r="I39" s="5"/>
      <c r="J39" s="3">
        <v>132</v>
      </c>
      <c r="K39" s="6" t="s">
        <v>39</v>
      </c>
      <c r="L39" s="5"/>
      <c r="M39" s="3">
        <v>132</v>
      </c>
      <c r="N39" s="6" t="s">
        <v>39</v>
      </c>
      <c r="O39" s="5"/>
      <c r="P39" s="3">
        <v>132</v>
      </c>
      <c r="Q39" s="6" t="s">
        <v>39</v>
      </c>
      <c r="R39" s="5"/>
      <c r="S39" s="3">
        <v>132</v>
      </c>
      <c r="T39" s="6" t="s">
        <v>39</v>
      </c>
    </row>
    <row r="40" spans="1:20" ht="25.5">
      <c r="A40" s="3">
        <v>131</v>
      </c>
      <c r="B40" s="6" t="s">
        <v>40</v>
      </c>
      <c r="C40" s="6"/>
      <c r="D40" s="3">
        <v>131</v>
      </c>
      <c r="E40" s="6" t="s">
        <v>40</v>
      </c>
      <c r="F40" s="5"/>
      <c r="G40" s="3">
        <v>131</v>
      </c>
      <c r="H40" s="6" t="s">
        <v>40</v>
      </c>
      <c r="I40" s="5"/>
      <c r="J40" s="3">
        <v>131</v>
      </c>
      <c r="K40" s="6" t="s">
        <v>40</v>
      </c>
      <c r="L40" s="5"/>
      <c r="M40" s="3">
        <v>131</v>
      </c>
      <c r="N40" s="6" t="s">
        <v>40</v>
      </c>
      <c r="O40" s="5"/>
      <c r="P40" s="3">
        <v>131</v>
      </c>
      <c r="Q40" s="6" t="s">
        <v>40</v>
      </c>
      <c r="R40" s="5"/>
      <c r="S40" s="3">
        <v>131</v>
      </c>
      <c r="T40" s="6" t="s">
        <v>40</v>
      </c>
    </row>
    <row r="41" spans="1:20" ht="25.5">
      <c r="A41" s="3">
        <v>130</v>
      </c>
      <c r="B41" s="6" t="s">
        <v>41</v>
      </c>
      <c r="C41" s="6"/>
      <c r="D41" s="3">
        <v>130</v>
      </c>
      <c r="E41" s="6" t="s">
        <v>41</v>
      </c>
      <c r="F41" s="5"/>
      <c r="G41" s="3">
        <v>130</v>
      </c>
      <c r="H41" s="6" t="s">
        <v>41</v>
      </c>
      <c r="I41" s="5"/>
      <c r="J41" s="3">
        <v>130</v>
      </c>
      <c r="K41" s="6" t="s">
        <v>41</v>
      </c>
      <c r="L41" s="5"/>
      <c r="M41" s="3">
        <v>130</v>
      </c>
      <c r="N41" s="6" t="s">
        <v>41</v>
      </c>
      <c r="O41" s="5"/>
      <c r="P41" s="3">
        <v>130</v>
      </c>
      <c r="Q41" s="6" t="s">
        <v>41</v>
      </c>
      <c r="R41" s="5"/>
      <c r="S41" s="3">
        <v>130</v>
      </c>
      <c r="T41" s="6" t="s">
        <v>41</v>
      </c>
    </row>
    <row r="42" spans="1:20" ht="25.5">
      <c r="A42" s="3">
        <v>129</v>
      </c>
      <c r="B42" s="6" t="s">
        <v>42</v>
      </c>
      <c r="C42" s="6"/>
      <c r="D42" s="3">
        <v>129</v>
      </c>
      <c r="E42" s="6" t="s">
        <v>42</v>
      </c>
      <c r="F42" s="5"/>
      <c r="G42" s="3">
        <v>129</v>
      </c>
      <c r="H42" s="6" t="s">
        <v>42</v>
      </c>
      <c r="I42" s="5"/>
      <c r="J42" s="3">
        <v>129</v>
      </c>
      <c r="K42" s="6" t="s">
        <v>42</v>
      </c>
      <c r="L42" s="5"/>
      <c r="M42" s="3">
        <v>129</v>
      </c>
      <c r="N42" s="6" t="s">
        <v>42</v>
      </c>
      <c r="O42" s="5"/>
      <c r="P42" s="3">
        <v>129</v>
      </c>
      <c r="Q42" s="6" t="s">
        <v>42</v>
      </c>
      <c r="R42" s="5"/>
      <c r="S42" s="3">
        <v>129</v>
      </c>
      <c r="T42" s="6" t="s">
        <v>42</v>
      </c>
    </row>
    <row r="43" spans="1:20" ht="25.5">
      <c r="A43" s="3">
        <v>128</v>
      </c>
      <c r="B43" s="6" t="s">
        <v>43</v>
      </c>
      <c r="C43" s="6"/>
      <c r="D43" s="3">
        <v>128</v>
      </c>
      <c r="E43" s="6" t="s">
        <v>43</v>
      </c>
      <c r="F43" s="5"/>
      <c r="G43" s="3">
        <v>128</v>
      </c>
      <c r="H43" s="6" t="s">
        <v>43</v>
      </c>
      <c r="I43" s="5"/>
      <c r="J43" s="3">
        <v>128</v>
      </c>
      <c r="K43" s="6" t="s">
        <v>43</v>
      </c>
      <c r="L43" s="5"/>
      <c r="M43" s="3">
        <v>128</v>
      </c>
      <c r="N43" s="6" t="s">
        <v>43</v>
      </c>
      <c r="O43" s="5"/>
      <c r="P43" s="3">
        <v>128</v>
      </c>
      <c r="Q43" s="6" t="s">
        <v>43</v>
      </c>
      <c r="R43" s="5"/>
      <c r="S43" s="3">
        <v>128</v>
      </c>
      <c r="T43" s="6" t="s">
        <v>43</v>
      </c>
    </row>
    <row r="44" spans="1:20">
      <c r="A44" s="3">
        <v>127</v>
      </c>
      <c r="B44" s="6" t="s">
        <v>44</v>
      </c>
      <c r="C44" s="6"/>
      <c r="D44" s="3">
        <v>127</v>
      </c>
      <c r="E44" s="6" t="s">
        <v>44</v>
      </c>
      <c r="F44" s="5"/>
      <c r="G44" s="3">
        <v>127</v>
      </c>
      <c r="H44" s="6" t="s">
        <v>44</v>
      </c>
      <c r="I44" s="5"/>
      <c r="J44" s="3">
        <v>127</v>
      </c>
      <c r="K44" s="6" t="s">
        <v>44</v>
      </c>
      <c r="L44" s="5"/>
      <c r="M44" s="3">
        <v>127</v>
      </c>
      <c r="N44" s="6" t="s">
        <v>44</v>
      </c>
      <c r="O44" s="5"/>
      <c r="P44" s="3">
        <v>127</v>
      </c>
      <c r="Q44" s="6" t="s">
        <v>44</v>
      </c>
      <c r="R44" s="5"/>
      <c r="S44" s="3">
        <v>127</v>
      </c>
      <c r="T44" s="6" t="s">
        <v>44</v>
      </c>
    </row>
    <row r="45" spans="1:20" ht="25.5">
      <c r="A45" s="3">
        <v>126</v>
      </c>
      <c r="B45" s="6" t="s">
        <v>45</v>
      </c>
      <c r="C45" s="6"/>
      <c r="D45" s="3">
        <v>126</v>
      </c>
      <c r="E45" s="6" t="s">
        <v>45</v>
      </c>
      <c r="F45" s="5"/>
      <c r="G45" s="3">
        <v>126</v>
      </c>
      <c r="H45" s="6" t="s">
        <v>45</v>
      </c>
      <c r="I45" s="5"/>
      <c r="J45" s="3">
        <v>126</v>
      </c>
      <c r="K45" s="6" t="s">
        <v>45</v>
      </c>
      <c r="L45" s="5"/>
      <c r="M45" s="3">
        <v>126</v>
      </c>
      <c r="N45" s="6" t="s">
        <v>45</v>
      </c>
      <c r="O45" s="5"/>
      <c r="P45" s="3">
        <v>126</v>
      </c>
      <c r="Q45" s="6" t="s">
        <v>45</v>
      </c>
      <c r="R45" s="5"/>
      <c r="S45" s="3">
        <v>126</v>
      </c>
      <c r="T45" s="6" t="s">
        <v>45</v>
      </c>
    </row>
    <row r="46" spans="1:20">
      <c r="A46" s="3">
        <v>125</v>
      </c>
      <c r="B46" s="6" t="s">
        <v>46</v>
      </c>
      <c r="C46" s="6"/>
      <c r="D46" s="3">
        <v>125</v>
      </c>
      <c r="E46" s="6" t="s">
        <v>46</v>
      </c>
      <c r="F46" s="5"/>
      <c r="G46" s="3">
        <v>125</v>
      </c>
      <c r="H46" s="6" t="s">
        <v>46</v>
      </c>
      <c r="I46" s="5"/>
      <c r="J46" s="3">
        <v>125</v>
      </c>
      <c r="K46" s="6" t="s">
        <v>46</v>
      </c>
      <c r="L46" s="5"/>
      <c r="M46" s="3">
        <v>125</v>
      </c>
      <c r="N46" s="6" t="s">
        <v>46</v>
      </c>
      <c r="O46" s="5"/>
      <c r="P46" s="3">
        <v>125</v>
      </c>
      <c r="Q46" s="6" t="s">
        <v>46</v>
      </c>
      <c r="R46" s="5"/>
      <c r="S46" s="3">
        <v>125</v>
      </c>
      <c r="T46" s="6" t="s">
        <v>46</v>
      </c>
    </row>
    <row r="47" spans="1:20" ht="25.5">
      <c r="A47" s="3">
        <v>124</v>
      </c>
      <c r="B47" s="6" t="s">
        <v>47</v>
      </c>
      <c r="C47" s="6"/>
      <c r="D47" s="3">
        <v>124</v>
      </c>
      <c r="E47" s="6" t="s">
        <v>47</v>
      </c>
      <c r="F47" s="5"/>
      <c r="G47" s="3">
        <v>124</v>
      </c>
      <c r="H47" s="6" t="s">
        <v>47</v>
      </c>
      <c r="I47" s="5"/>
      <c r="J47" s="3">
        <v>124</v>
      </c>
      <c r="K47" s="6" t="s">
        <v>47</v>
      </c>
      <c r="L47" s="5"/>
      <c r="M47" s="3">
        <v>124</v>
      </c>
      <c r="N47" s="6" t="s">
        <v>47</v>
      </c>
      <c r="O47" s="5"/>
      <c r="P47" s="3">
        <v>124</v>
      </c>
      <c r="Q47" s="6" t="s">
        <v>47</v>
      </c>
      <c r="R47" s="5"/>
      <c r="S47" s="3">
        <v>124</v>
      </c>
      <c r="T47" s="6" t="s">
        <v>47</v>
      </c>
    </row>
    <row r="48" spans="1:20" ht="25.5">
      <c r="A48" s="3">
        <v>123</v>
      </c>
      <c r="B48" s="6" t="s">
        <v>48</v>
      </c>
      <c r="C48" s="6"/>
      <c r="D48" s="3">
        <v>123</v>
      </c>
      <c r="E48" s="6" t="s">
        <v>48</v>
      </c>
      <c r="F48" s="5"/>
      <c r="G48" s="3">
        <v>123</v>
      </c>
      <c r="H48" s="6" t="s">
        <v>48</v>
      </c>
      <c r="I48" s="5"/>
      <c r="J48" s="3">
        <v>123</v>
      </c>
      <c r="K48" s="6" t="s">
        <v>48</v>
      </c>
      <c r="L48" s="5"/>
      <c r="M48" s="3">
        <v>123</v>
      </c>
      <c r="N48" s="6" t="s">
        <v>48</v>
      </c>
      <c r="O48" s="5"/>
      <c r="P48" s="3">
        <v>123</v>
      </c>
      <c r="Q48" s="6" t="s">
        <v>48</v>
      </c>
      <c r="R48" s="5"/>
      <c r="S48" s="3">
        <v>123</v>
      </c>
      <c r="T48" s="6" t="s">
        <v>48</v>
      </c>
    </row>
    <row r="49" spans="1:20" ht="25.5">
      <c r="A49" s="3">
        <v>122</v>
      </c>
      <c r="B49" s="6" t="s">
        <v>49</v>
      </c>
      <c r="C49" s="6"/>
      <c r="D49" s="3">
        <v>122</v>
      </c>
      <c r="E49" s="6" t="s">
        <v>49</v>
      </c>
      <c r="F49" s="5"/>
      <c r="G49" s="3">
        <v>122</v>
      </c>
      <c r="H49" s="6" t="s">
        <v>49</v>
      </c>
      <c r="I49" s="5"/>
      <c r="J49" s="3">
        <v>122</v>
      </c>
      <c r="K49" s="6" t="s">
        <v>49</v>
      </c>
      <c r="L49" s="5"/>
      <c r="M49" s="3">
        <v>122</v>
      </c>
      <c r="N49" s="6" t="s">
        <v>49</v>
      </c>
      <c r="O49" s="5"/>
      <c r="P49" s="3">
        <v>122</v>
      </c>
      <c r="Q49" s="6" t="s">
        <v>49</v>
      </c>
      <c r="R49" s="5"/>
      <c r="S49" s="3">
        <v>122</v>
      </c>
      <c r="T49" s="6" t="s">
        <v>49</v>
      </c>
    </row>
    <row r="50" spans="1:20">
      <c r="A50" s="3">
        <v>121</v>
      </c>
      <c r="B50" s="6" t="s">
        <v>50</v>
      </c>
      <c r="C50" s="6"/>
      <c r="D50" s="3">
        <v>121</v>
      </c>
      <c r="E50" s="6" t="s">
        <v>50</v>
      </c>
      <c r="F50" s="5"/>
      <c r="G50" s="3">
        <v>121</v>
      </c>
      <c r="H50" s="6" t="s">
        <v>50</v>
      </c>
      <c r="I50" s="5"/>
      <c r="J50" s="3">
        <v>121</v>
      </c>
      <c r="K50" s="6" t="s">
        <v>50</v>
      </c>
      <c r="L50" s="5"/>
      <c r="M50" s="3">
        <v>121</v>
      </c>
      <c r="N50" s="6" t="s">
        <v>50</v>
      </c>
      <c r="O50" s="5"/>
      <c r="P50" s="3">
        <v>121</v>
      </c>
      <c r="Q50" s="6" t="s">
        <v>50</v>
      </c>
      <c r="R50" s="5"/>
      <c r="S50" s="3">
        <v>121</v>
      </c>
      <c r="T50" s="6" t="s">
        <v>50</v>
      </c>
    </row>
    <row r="51" spans="1:20" ht="25.5">
      <c r="A51" s="3">
        <v>120</v>
      </c>
      <c r="B51" s="6" t="s">
        <v>51</v>
      </c>
      <c r="C51" s="6"/>
      <c r="D51" s="3">
        <v>120</v>
      </c>
      <c r="E51" s="6" t="s">
        <v>51</v>
      </c>
      <c r="F51" s="5"/>
      <c r="G51" s="3">
        <v>120</v>
      </c>
      <c r="H51" s="6" t="s">
        <v>51</v>
      </c>
      <c r="I51" s="5"/>
      <c r="J51" s="3">
        <v>120</v>
      </c>
      <c r="K51" s="6" t="s">
        <v>51</v>
      </c>
      <c r="L51" s="5"/>
      <c r="M51" s="3">
        <v>120</v>
      </c>
      <c r="N51" s="6" t="s">
        <v>51</v>
      </c>
      <c r="O51" s="5"/>
      <c r="P51" s="3">
        <v>120</v>
      </c>
      <c r="Q51" s="6" t="s">
        <v>51</v>
      </c>
      <c r="R51" s="5"/>
      <c r="S51" s="3">
        <v>120</v>
      </c>
      <c r="T51" s="6" t="s">
        <v>51</v>
      </c>
    </row>
    <row r="52" spans="1:20" ht="25.5">
      <c r="A52" s="3">
        <v>119</v>
      </c>
      <c r="B52" s="6" t="s">
        <v>52</v>
      </c>
      <c r="C52" s="6"/>
      <c r="D52" s="3">
        <v>119</v>
      </c>
      <c r="E52" s="6" t="s">
        <v>52</v>
      </c>
      <c r="F52" s="5"/>
      <c r="G52" s="3">
        <v>119</v>
      </c>
      <c r="H52" s="6" t="s">
        <v>52</v>
      </c>
      <c r="I52" s="5"/>
      <c r="J52" s="3">
        <v>119</v>
      </c>
      <c r="K52" s="6" t="s">
        <v>52</v>
      </c>
      <c r="L52" s="5"/>
      <c r="M52" s="3">
        <v>119</v>
      </c>
      <c r="N52" s="6" t="s">
        <v>52</v>
      </c>
      <c r="O52" s="5"/>
      <c r="P52" s="3">
        <v>119</v>
      </c>
      <c r="Q52" s="6" t="s">
        <v>52</v>
      </c>
      <c r="R52" s="5"/>
      <c r="S52" s="3">
        <v>119</v>
      </c>
      <c r="T52" s="6" t="s">
        <v>52</v>
      </c>
    </row>
    <row r="53" spans="1:20" ht="25.5">
      <c r="A53" s="3">
        <v>118</v>
      </c>
      <c r="B53" s="6" t="s">
        <v>53</v>
      </c>
      <c r="C53" s="6"/>
      <c r="D53" s="3">
        <v>118</v>
      </c>
      <c r="E53" s="6" t="s">
        <v>53</v>
      </c>
      <c r="F53" s="5"/>
      <c r="G53" s="3">
        <v>118</v>
      </c>
      <c r="H53" s="6" t="s">
        <v>53</v>
      </c>
      <c r="I53" s="5"/>
      <c r="J53" s="3">
        <v>118</v>
      </c>
      <c r="K53" s="6" t="s">
        <v>53</v>
      </c>
      <c r="L53" s="5"/>
      <c r="M53" s="3">
        <v>118</v>
      </c>
      <c r="N53" s="6" t="s">
        <v>53</v>
      </c>
      <c r="O53" s="5"/>
      <c r="P53" s="3">
        <v>118</v>
      </c>
      <c r="Q53" s="6" t="s">
        <v>53</v>
      </c>
      <c r="R53" s="5"/>
      <c r="S53" s="3">
        <v>118</v>
      </c>
      <c r="T53" s="6" t="s">
        <v>53</v>
      </c>
    </row>
    <row r="54" spans="1:20" ht="25.5">
      <c r="A54" s="3">
        <v>117</v>
      </c>
      <c r="B54" s="6" t="s">
        <v>54</v>
      </c>
      <c r="C54" s="6"/>
      <c r="D54" s="3">
        <v>117</v>
      </c>
      <c r="E54" s="6" t="s">
        <v>54</v>
      </c>
      <c r="F54" s="5"/>
      <c r="G54" s="3">
        <v>117</v>
      </c>
      <c r="H54" s="6" t="s">
        <v>54</v>
      </c>
      <c r="I54" s="5"/>
      <c r="J54" s="3">
        <v>117</v>
      </c>
      <c r="K54" s="6" t="s">
        <v>54</v>
      </c>
      <c r="L54" s="5"/>
      <c r="M54" s="3">
        <v>117</v>
      </c>
      <c r="N54" s="6" t="s">
        <v>54</v>
      </c>
      <c r="O54" s="5"/>
      <c r="P54" s="3">
        <v>117</v>
      </c>
      <c r="Q54" s="6" t="s">
        <v>54</v>
      </c>
      <c r="R54" s="5"/>
      <c r="S54" s="3">
        <v>117</v>
      </c>
      <c r="T54" s="6" t="s">
        <v>54</v>
      </c>
    </row>
    <row r="55" spans="1:20" ht="25.5">
      <c r="A55" s="3">
        <v>116</v>
      </c>
      <c r="B55" s="6" t="s">
        <v>55</v>
      </c>
      <c r="C55" s="6"/>
      <c r="D55" s="3">
        <v>116</v>
      </c>
      <c r="E55" s="6" t="s">
        <v>55</v>
      </c>
      <c r="F55" s="5"/>
      <c r="G55" s="3">
        <v>116</v>
      </c>
      <c r="H55" s="6" t="s">
        <v>55</v>
      </c>
      <c r="I55" s="5"/>
      <c r="J55" s="3">
        <v>116</v>
      </c>
      <c r="K55" s="6" t="s">
        <v>55</v>
      </c>
      <c r="L55" s="5"/>
      <c r="M55" s="3">
        <v>116</v>
      </c>
      <c r="N55" s="6" t="s">
        <v>55</v>
      </c>
      <c r="O55" s="5"/>
      <c r="P55" s="3">
        <v>116</v>
      </c>
      <c r="Q55" s="6" t="s">
        <v>55</v>
      </c>
      <c r="R55" s="5"/>
      <c r="S55" s="3">
        <v>116</v>
      </c>
      <c r="T55" s="6" t="s">
        <v>55</v>
      </c>
    </row>
    <row r="56" spans="1:20" ht="25.5">
      <c r="A56" s="3">
        <v>115</v>
      </c>
      <c r="B56" s="6" t="s">
        <v>56</v>
      </c>
      <c r="C56" s="6"/>
      <c r="D56" s="3">
        <v>115</v>
      </c>
      <c r="E56" s="6" t="s">
        <v>56</v>
      </c>
      <c r="F56" s="5"/>
      <c r="G56" s="3">
        <v>115</v>
      </c>
      <c r="H56" s="6" t="s">
        <v>56</v>
      </c>
      <c r="I56" s="5"/>
      <c r="J56" s="3">
        <v>115</v>
      </c>
      <c r="K56" s="6" t="s">
        <v>56</v>
      </c>
      <c r="L56" s="5"/>
      <c r="M56" s="3">
        <v>115</v>
      </c>
      <c r="N56" s="6" t="s">
        <v>56</v>
      </c>
      <c r="O56" s="5"/>
      <c r="P56" s="3">
        <v>115</v>
      </c>
      <c r="Q56" s="6" t="s">
        <v>56</v>
      </c>
      <c r="R56" s="5"/>
      <c r="S56" s="3">
        <v>115</v>
      </c>
      <c r="T56" s="6" t="s">
        <v>56</v>
      </c>
    </row>
    <row r="57" spans="1:20" ht="25.5">
      <c r="A57" s="3">
        <v>114</v>
      </c>
      <c r="B57" s="6" t="s">
        <v>57</v>
      </c>
      <c r="C57" s="6"/>
      <c r="D57" s="3">
        <v>114</v>
      </c>
      <c r="E57" s="6" t="s">
        <v>57</v>
      </c>
      <c r="F57" s="5"/>
      <c r="G57" s="3">
        <v>114</v>
      </c>
      <c r="H57" s="6" t="s">
        <v>57</v>
      </c>
      <c r="I57" s="5"/>
      <c r="J57" s="3">
        <v>114</v>
      </c>
      <c r="K57" s="6" t="s">
        <v>57</v>
      </c>
      <c r="L57" s="5"/>
      <c r="M57" s="3">
        <v>114</v>
      </c>
      <c r="N57" s="6" t="s">
        <v>57</v>
      </c>
      <c r="O57" s="5"/>
      <c r="P57" s="3">
        <v>114</v>
      </c>
      <c r="Q57" s="6" t="s">
        <v>57</v>
      </c>
      <c r="R57" s="5"/>
      <c r="S57" s="3">
        <v>114</v>
      </c>
      <c r="T57" s="6" t="s">
        <v>57</v>
      </c>
    </row>
    <row r="58" spans="1:20" ht="25.5">
      <c r="A58" s="3">
        <v>113</v>
      </c>
      <c r="B58" s="6" t="s">
        <v>58</v>
      </c>
      <c r="C58" s="6"/>
      <c r="D58" s="3">
        <v>113</v>
      </c>
      <c r="E58" s="6" t="s">
        <v>58</v>
      </c>
      <c r="F58" s="5"/>
      <c r="G58" s="3">
        <v>113</v>
      </c>
      <c r="H58" s="6" t="s">
        <v>58</v>
      </c>
      <c r="I58" s="5"/>
      <c r="J58" s="3">
        <v>113</v>
      </c>
      <c r="K58" s="6" t="s">
        <v>58</v>
      </c>
      <c r="L58" s="5"/>
      <c r="M58" s="3">
        <v>113</v>
      </c>
      <c r="N58" s="6" t="s">
        <v>58</v>
      </c>
      <c r="O58" s="5"/>
      <c r="P58" s="3">
        <v>113</v>
      </c>
      <c r="Q58" s="6" t="s">
        <v>58</v>
      </c>
      <c r="R58" s="5"/>
      <c r="S58" s="3">
        <v>113</v>
      </c>
      <c r="T58" s="6" t="s">
        <v>58</v>
      </c>
    </row>
    <row r="59" spans="1:20" ht="25.5">
      <c r="A59" s="3">
        <v>112</v>
      </c>
      <c r="B59" s="6" t="s">
        <v>59</v>
      </c>
      <c r="C59" s="6"/>
      <c r="D59" s="3">
        <v>112</v>
      </c>
      <c r="E59" s="6" t="s">
        <v>59</v>
      </c>
      <c r="F59" s="5"/>
      <c r="G59" s="3">
        <v>112</v>
      </c>
      <c r="H59" s="6" t="s">
        <v>59</v>
      </c>
      <c r="I59" s="5"/>
      <c r="J59" s="3">
        <v>112</v>
      </c>
      <c r="K59" s="6" t="s">
        <v>59</v>
      </c>
      <c r="L59" s="5"/>
      <c r="M59" s="3">
        <v>112</v>
      </c>
      <c r="N59" s="6" t="s">
        <v>59</v>
      </c>
      <c r="O59" s="5"/>
      <c r="P59" s="3">
        <v>112</v>
      </c>
      <c r="Q59" s="6" t="s">
        <v>59</v>
      </c>
      <c r="R59" s="5"/>
      <c r="S59" s="3">
        <v>112</v>
      </c>
      <c r="T59" s="6" t="s">
        <v>59</v>
      </c>
    </row>
    <row r="60" spans="1:20" ht="25.5">
      <c r="A60" s="3">
        <v>111</v>
      </c>
      <c r="B60" s="6" t="s">
        <v>60</v>
      </c>
      <c r="C60" s="6"/>
      <c r="D60" s="3">
        <v>111</v>
      </c>
      <c r="E60" s="6" t="s">
        <v>60</v>
      </c>
      <c r="F60" s="5"/>
      <c r="G60" s="3">
        <v>111</v>
      </c>
      <c r="H60" s="6" t="s">
        <v>60</v>
      </c>
      <c r="I60" s="5"/>
      <c r="J60" s="3">
        <v>111</v>
      </c>
      <c r="K60" s="6" t="s">
        <v>60</v>
      </c>
      <c r="L60" s="5"/>
      <c r="M60" s="3">
        <v>111</v>
      </c>
      <c r="N60" s="6" t="s">
        <v>60</v>
      </c>
      <c r="O60" s="5"/>
      <c r="P60" s="3">
        <v>111</v>
      </c>
      <c r="Q60" s="6" t="s">
        <v>60</v>
      </c>
      <c r="R60" s="5"/>
      <c r="S60" s="3">
        <v>111</v>
      </c>
      <c r="T60" s="6" t="s">
        <v>60</v>
      </c>
    </row>
    <row r="61" spans="1:20" ht="25.5">
      <c r="A61" s="3">
        <v>110</v>
      </c>
      <c r="B61" s="6" t="s">
        <v>61</v>
      </c>
      <c r="C61" s="6"/>
      <c r="D61" s="3">
        <v>110</v>
      </c>
      <c r="E61" s="6" t="s">
        <v>61</v>
      </c>
      <c r="F61" s="5"/>
      <c r="G61" s="3">
        <v>110</v>
      </c>
      <c r="H61" s="6" t="s">
        <v>61</v>
      </c>
      <c r="I61" s="5"/>
      <c r="J61" s="3">
        <v>110</v>
      </c>
      <c r="K61" s="6" t="s">
        <v>61</v>
      </c>
      <c r="L61" s="5"/>
      <c r="M61" s="3">
        <v>110</v>
      </c>
      <c r="N61" s="6" t="s">
        <v>61</v>
      </c>
      <c r="O61" s="5"/>
      <c r="P61" s="3">
        <v>110</v>
      </c>
      <c r="Q61" s="6" t="s">
        <v>61</v>
      </c>
      <c r="R61" s="5"/>
      <c r="S61" s="3">
        <v>110</v>
      </c>
      <c r="T61" s="6" t="s">
        <v>61</v>
      </c>
    </row>
    <row r="62" spans="1:20" ht="25.5">
      <c r="A62" s="3">
        <v>109</v>
      </c>
      <c r="B62" s="6" t="s">
        <v>62</v>
      </c>
      <c r="C62" s="6"/>
      <c r="D62" s="3">
        <v>109</v>
      </c>
      <c r="E62" s="6" t="s">
        <v>62</v>
      </c>
      <c r="F62" s="5"/>
      <c r="G62" s="3">
        <v>109</v>
      </c>
      <c r="H62" s="6" t="s">
        <v>62</v>
      </c>
      <c r="I62" s="5"/>
      <c r="J62" s="3">
        <v>109</v>
      </c>
      <c r="K62" s="6" t="s">
        <v>62</v>
      </c>
      <c r="L62" s="5"/>
      <c r="M62" s="3">
        <v>109</v>
      </c>
      <c r="N62" s="6" t="s">
        <v>62</v>
      </c>
      <c r="O62" s="5"/>
      <c r="P62" s="3">
        <v>109</v>
      </c>
      <c r="Q62" s="6" t="s">
        <v>62</v>
      </c>
      <c r="R62" s="5"/>
      <c r="S62" s="3">
        <v>109</v>
      </c>
      <c r="T62" s="6" t="s">
        <v>62</v>
      </c>
    </row>
    <row r="63" spans="1:20" ht="25.5">
      <c r="A63" s="3">
        <v>108</v>
      </c>
      <c r="B63" s="6" t="s">
        <v>63</v>
      </c>
      <c r="C63" s="6"/>
      <c r="D63" s="3">
        <v>108</v>
      </c>
      <c r="E63" s="6" t="s">
        <v>63</v>
      </c>
      <c r="F63" s="5"/>
      <c r="G63" s="3">
        <v>108</v>
      </c>
      <c r="H63" s="6" t="s">
        <v>63</v>
      </c>
      <c r="I63" s="5"/>
      <c r="J63" s="3">
        <v>108</v>
      </c>
      <c r="K63" s="6" t="s">
        <v>63</v>
      </c>
      <c r="L63" s="5"/>
      <c r="M63" s="3">
        <v>108</v>
      </c>
      <c r="N63" s="6" t="s">
        <v>63</v>
      </c>
      <c r="O63" s="5"/>
      <c r="P63" s="3">
        <v>108</v>
      </c>
      <c r="Q63" s="6" t="s">
        <v>63</v>
      </c>
      <c r="R63" s="5"/>
      <c r="S63" s="3">
        <v>108</v>
      </c>
      <c r="T63" s="6" t="s">
        <v>63</v>
      </c>
    </row>
    <row r="64" spans="1:20">
      <c r="A64" s="3">
        <v>107</v>
      </c>
      <c r="B64" s="6" t="s">
        <v>64</v>
      </c>
      <c r="C64" s="6"/>
      <c r="D64" s="3">
        <v>107</v>
      </c>
      <c r="E64" s="6" t="s">
        <v>64</v>
      </c>
      <c r="F64" s="5"/>
      <c r="G64" s="3">
        <v>107</v>
      </c>
      <c r="H64" s="6" t="s">
        <v>64</v>
      </c>
      <c r="I64" s="5"/>
      <c r="J64" s="3">
        <v>107</v>
      </c>
      <c r="K64" s="6" t="s">
        <v>64</v>
      </c>
      <c r="L64" s="5"/>
      <c r="M64" s="3">
        <v>107</v>
      </c>
      <c r="N64" s="6" t="s">
        <v>64</v>
      </c>
      <c r="O64" s="5"/>
      <c r="P64" s="3">
        <v>107</v>
      </c>
      <c r="Q64" s="6" t="s">
        <v>64</v>
      </c>
      <c r="R64" s="5"/>
      <c r="S64" s="3">
        <v>107</v>
      </c>
      <c r="T64" s="6" t="s">
        <v>64</v>
      </c>
    </row>
    <row r="65" spans="1:20" ht="25.5">
      <c r="A65" s="3">
        <v>106</v>
      </c>
      <c r="B65" s="6" t="s">
        <v>65</v>
      </c>
      <c r="C65" s="6"/>
      <c r="D65" s="3">
        <v>106</v>
      </c>
      <c r="E65" s="6" t="s">
        <v>65</v>
      </c>
      <c r="F65" s="5"/>
      <c r="G65" s="3">
        <v>106</v>
      </c>
      <c r="H65" s="6" t="s">
        <v>65</v>
      </c>
      <c r="I65" s="5"/>
      <c r="J65" s="3">
        <v>106</v>
      </c>
      <c r="K65" s="6" t="s">
        <v>65</v>
      </c>
      <c r="L65" s="5"/>
      <c r="M65" s="3">
        <v>106</v>
      </c>
      <c r="N65" s="6" t="s">
        <v>65</v>
      </c>
      <c r="O65" s="5"/>
      <c r="P65" s="3">
        <v>106</v>
      </c>
      <c r="Q65" s="6" t="s">
        <v>65</v>
      </c>
      <c r="R65" s="5"/>
      <c r="S65" s="3">
        <v>106</v>
      </c>
      <c r="T65" s="6" t="s">
        <v>65</v>
      </c>
    </row>
    <row r="66" spans="1:20" ht="25.5">
      <c r="A66" s="3">
        <v>105</v>
      </c>
      <c r="B66" s="6" t="s">
        <v>66</v>
      </c>
      <c r="C66" s="6"/>
      <c r="D66" s="3">
        <v>105</v>
      </c>
      <c r="E66" s="6" t="s">
        <v>66</v>
      </c>
      <c r="F66" s="5"/>
      <c r="G66" s="3">
        <v>105</v>
      </c>
      <c r="H66" s="6" t="s">
        <v>66</v>
      </c>
      <c r="I66" s="5"/>
      <c r="J66" s="3">
        <v>105</v>
      </c>
      <c r="K66" s="6" t="s">
        <v>66</v>
      </c>
      <c r="L66" s="5"/>
      <c r="M66" s="3">
        <v>105</v>
      </c>
      <c r="N66" s="6" t="s">
        <v>66</v>
      </c>
      <c r="O66" s="5"/>
      <c r="P66" s="3">
        <v>105</v>
      </c>
      <c r="Q66" s="6" t="s">
        <v>66</v>
      </c>
      <c r="R66" s="5"/>
      <c r="S66" s="3">
        <v>105</v>
      </c>
      <c r="T66" s="6" t="s">
        <v>66</v>
      </c>
    </row>
    <row r="67" spans="1:20">
      <c r="A67" s="3">
        <v>104</v>
      </c>
      <c r="B67" s="6" t="s">
        <v>67</v>
      </c>
      <c r="C67" s="6"/>
      <c r="D67" s="3">
        <v>104</v>
      </c>
      <c r="E67" s="6" t="s">
        <v>67</v>
      </c>
      <c r="F67" s="5"/>
      <c r="G67" s="3">
        <v>104</v>
      </c>
      <c r="H67" s="6" t="s">
        <v>67</v>
      </c>
      <c r="I67" s="5"/>
      <c r="J67" s="3">
        <v>104</v>
      </c>
      <c r="K67" s="6" t="s">
        <v>67</v>
      </c>
      <c r="L67" s="5"/>
      <c r="M67" s="3">
        <v>104</v>
      </c>
      <c r="N67" s="6" t="s">
        <v>67</v>
      </c>
      <c r="O67" s="5"/>
      <c r="P67" s="3">
        <v>104</v>
      </c>
      <c r="Q67" s="6" t="s">
        <v>67</v>
      </c>
      <c r="R67" s="5"/>
      <c r="S67" s="3">
        <v>104</v>
      </c>
      <c r="T67" s="6" t="s">
        <v>67</v>
      </c>
    </row>
    <row r="68" spans="1:20">
      <c r="A68" s="3">
        <v>103</v>
      </c>
      <c r="B68" s="6" t="s">
        <v>68</v>
      </c>
      <c r="C68" s="6"/>
      <c r="D68" s="3">
        <v>103</v>
      </c>
      <c r="E68" s="6" t="s">
        <v>68</v>
      </c>
      <c r="F68" s="5"/>
      <c r="G68" s="3">
        <v>103</v>
      </c>
      <c r="H68" s="6" t="s">
        <v>68</v>
      </c>
      <c r="I68" s="5"/>
      <c r="J68" s="3">
        <v>103</v>
      </c>
      <c r="K68" s="6" t="s">
        <v>68</v>
      </c>
      <c r="L68" s="5"/>
      <c r="M68" s="3">
        <v>103</v>
      </c>
      <c r="N68" s="6" t="s">
        <v>68</v>
      </c>
      <c r="O68" s="5"/>
      <c r="P68" s="3">
        <v>103</v>
      </c>
      <c r="Q68" s="6" t="s">
        <v>68</v>
      </c>
      <c r="R68" s="5"/>
      <c r="S68" s="3">
        <v>103</v>
      </c>
      <c r="T68" s="6" t="s">
        <v>68</v>
      </c>
    </row>
    <row r="69" spans="1:20" ht="25.5">
      <c r="A69" s="3">
        <v>102</v>
      </c>
      <c r="B69" s="6" t="s">
        <v>69</v>
      </c>
      <c r="C69" s="6"/>
      <c r="D69" s="3">
        <v>102</v>
      </c>
      <c r="E69" s="6" t="s">
        <v>69</v>
      </c>
      <c r="F69" s="5"/>
      <c r="G69" s="3">
        <v>102</v>
      </c>
      <c r="H69" s="6" t="s">
        <v>69</v>
      </c>
      <c r="I69" s="5"/>
      <c r="J69" s="3">
        <v>102</v>
      </c>
      <c r="K69" s="6" t="s">
        <v>69</v>
      </c>
      <c r="L69" s="5"/>
      <c r="M69" s="3">
        <v>102</v>
      </c>
      <c r="N69" s="6" t="s">
        <v>69</v>
      </c>
      <c r="O69" s="5"/>
      <c r="P69" s="3">
        <v>102</v>
      </c>
      <c r="Q69" s="6" t="s">
        <v>69</v>
      </c>
      <c r="R69" s="5"/>
      <c r="S69" s="3">
        <v>102</v>
      </c>
      <c r="T69" s="6" t="s">
        <v>69</v>
      </c>
    </row>
    <row r="70" spans="1:20">
      <c r="A70" s="3">
        <v>101</v>
      </c>
      <c r="B70" s="6" t="s">
        <v>70</v>
      </c>
      <c r="C70" s="6"/>
      <c r="D70" s="3">
        <v>101</v>
      </c>
      <c r="E70" s="6" t="s">
        <v>70</v>
      </c>
      <c r="F70" s="5"/>
      <c r="G70" s="3">
        <v>101</v>
      </c>
      <c r="H70" s="6" t="s">
        <v>70</v>
      </c>
      <c r="I70" s="5"/>
      <c r="J70" s="3">
        <v>101</v>
      </c>
      <c r="K70" s="6" t="s">
        <v>70</v>
      </c>
      <c r="L70" s="5"/>
      <c r="M70" s="3">
        <v>101</v>
      </c>
      <c r="N70" s="6" t="s">
        <v>70</v>
      </c>
      <c r="O70" s="5"/>
      <c r="P70" s="3">
        <v>101</v>
      </c>
      <c r="Q70" s="6" t="s">
        <v>70</v>
      </c>
      <c r="R70" s="5"/>
      <c r="S70" s="3">
        <v>101</v>
      </c>
      <c r="T70" s="6" t="s">
        <v>70</v>
      </c>
    </row>
    <row r="71" spans="1:20">
      <c r="A71" s="3">
        <v>100</v>
      </c>
      <c r="B71" s="6" t="s">
        <v>71</v>
      </c>
      <c r="C71" s="6"/>
      <c r="D71" s="3">
        <v>100</v>
      </c>
      <c r="E71" s="6" t="s">
        <v>71</v>
      </c>
      <c r="F71" s="5"/>
      <c r="G71" s="3">
        <v>100</v>
      </c>
      <c r="H71" s="6" t="s">
        <v>71</v>
      </c>
      <c r="I71" s="5"/>
      <c r="J71" s="3">
        <v>100</v>
      </c>
      <c r="K71" s="6" t="s">
        <v>71</v>
      </c>
      <c r="L71" s="5"/>
      <c r="M71" s="3">
        <v>100</v>
      </c>
      <c r="N71" s="6" t="s">
        <v>71</v>
      </c>
      <c r="O71" s="5"/>
      <c r="P71" s="3">
        <v>100</v>
      </c>
      <c r="Q71" s="6" t="s">
        <v>71</v>
      </c>
      <c r="R71" s="5"/>
      <c r="S71" s="3">
        <v>100</v>
      </c>
      <c r="T71" s="6" t="s">
        <v>71</v>
      </c>
    </row>
    <row r="72" spans="1:20">
      <c r="A72" s="3">
        <v>99</v>
      </c>
      <c r="B72" s="6" t="s">
        <v>72</v>
      </c>
      <c r="C72" s="6"/>
      <c r="D72" s="3">
        <v>99</v>
      </c>
      <c r="E72" s="6" t="s">
        <v>72</v>
      </c>
      <c r="F72" s="5"/>
      <c r="G72" s="3">
        <v>99</v>
      </c>
      <c r="H72" s="6" t="s">
        <v>72</v>
      </c>
      <c r="I72" s="5"/>
      <c r="J72" s="3">
        <v>99</v>
      </c>
      <c r="K72" s="6" t="s">
        <v>72</v>
      </c>
      <c r="L72" s="5"/>
      <c r="M72" s="3">
        <v>99</v>
      </c>
      <c r="N72" s="6" t="s">
        <v>72</v>
      </c>
      <c r="O72" s="5"/>
      <c r="P72" s="3">
        <v>99</v>
      </c>
      <c r="Q72" s="6" t="s">
        <v>72</v>
      </c>
      <c r="R72" s="5"/>
      <c r="S72" s="3">
        <v>99</v>
      </c>
      <c r="T72" s="6" t="s">
        <v>72</v>
      </c>
    </row>
    <row r="73" spans="1:20">
      <c r="A73" s="3">
        <v>98</v>
      </c>
      <c r="B73" s="6" t="s">
        <v>73</v>
      </c>
      <c r="C73" s="6"/>
      <c r="D73" s="3">
        <v>98</v>
      </c>
      <c r="E73" s="6" t="s">
        <v>73</v>
      </c>
      <c r="F73" s="5"/>
      <c r="G73" s="3">
        <v>98</v>
      </c>
      <c r="H73" s="6" t="s">
        <v>73</v>
      </c>
      <c r="I73" s="5"/>
      <c r="J73" s="3">
        <v>98</v>
      </c>
      <c r="K73" s="6" t="s">
        <v>73</v>
      </c>
      <c r="L73" s="5"/>
      <c r="M73" s="3">
        <v>98</v>
      </c>
      <c r="N73" s="6" t="s">
        <v>73</v>
      </c>
      <c r="O73" s="5"/>
      <c r="P73" s="3">
        <v>98</v>
      </c>
      <c r="Q73" s="6" t="s">
        <v>73</v>
      </c>
      <c r="R73" s="5"/>
      <c r="S73" s="3">
        <v>98</v>
      </c>
      <c r="T73" s="6" t="s">
        <v>73</v>
      </c>
    </row>
    <row r="74" spans="1:20">
      <c r="A74" s="3">
        <v>97</v>
      </c>
      <c r="B74" s="6" t="s">
        <v>74</v>
      </c>
      <c r="C74" s="6"/>
      <c r="D74" s="3">
        <v>97</v>
      </c>
      <c r="E74" s="6" t="s">
        <v>74</v>
      </c>
      <c r="F74" s="5"/>
      <c r="G74" s="3">
        <v>97</v>
      </c>
      <c r="H74" s="6" t="s">
        <v>74</v>
      </c>
      <c r="I74" s="5"/>
      <c r="J74" s="3">
        <v>97</v>
      </c>
      <c r="K74" s="6" t="s">
        <v>74</v>
      </c>
      <c r="L74" s="5"/>
      <c r="M74" s="3">
        <v>97</v>
      </c>
      <c r="N74" s="6" t="s">
        <v>74</v>
      </c>
      <c r="O74" s="5"/>
      <c r="P74" s="3">
        <v>97</v>
      </c>
      <c r="Q74" s="6" t="s">
        <v>74</v>
      </c>
      <c r="R74" s="5"/>
      <c r="S74" s="3">
        <v>97</v>
      </c>
      <c r="T74" s="6" t="s">
        <v>74</v>
      </c>
    </row>
    <row r="75" spans="1:20">
      <c r="A75" s="3">
        <v>96</v>
      </c>
      <c r="B75" s="6" t="s">
        <v>75</v>
      </c>
      <c r="C75" s="6"/>
      <c r="D75" s="3">
        <v>96</v>
      </c>
      <c r="E75" s="6" t="s">
        <v>75</v>
      </c>
      <c r="F75" s="5"/>
      <c r="G75" s="3">
        <v>96</v>
      </c>
      <c r="H75" s="6" t="s">
        <v>75</v>
      </c>
      <c r="I75" s="5"/>
      <c r="J75" s="3">
        <v>96</v>
      </c>
      <c r="K75" s="6" t="s">
        <v>75</v>
      </c>
      <c r="L75" s="5"/>
      <c r="M75" s="3">
        <v>96</v>
      </c>
      <c r="N75" s="6" t="s">
        <v>75</v>
      </c>
      <c r="O75" s="5"/>
      <c r="P75" s="3">
        <v>96</v>
      </c>
      <c r="Q75" s="6" t="s">
        <v>75</v>
      </c>
      <c r="R75" s="5"/>
      <c r="S75" s="3">
        <v>96</v>
      </c>
      <c r="T75" s="6" t="s">
        <v>75</v>
      </c>
    </row>
    <row r="76" spans="1:20">
      <c r="A76" s="3">
        <v>95</v>
      </c>
      <c r="B76" s="6" t="s">
        <v>76</v>
      </c>
      <c r="C76" s="6"/>
      <c r="D76" s="3">
        <v>95</v>
      </c>
      <c r="E76" s="6" t="s">
        <v>76</v>
      </c>
      <c r="F76" s="5"/>
      <c r="G76" s="3">
        <v>95</v>
      </c>
      <c r="H76" s="6" t="s">
        <v>76</v>
      </c>
      <c r="I76" s="5"/>
      <c r="J76" s="3">
        <v>95</v>
      </c>
      <c r="K76" s="6" t="s">
        <v>76</v>
      </c>
      <c r="L76" s="5"/>
      <c r="M76" s="3">
        <v>95</v>
      </c>
      <c r="N76" s="6" t="s">
        <v>76</v>
      </c>
      <c r="O76" s="5"/>
      <c r="P76" s="3">
        <v>95</v>
      </c>
      <c r="Q76" s="6" t="s">
        <v>76</v>
      </c>
      <c r="R76" s="5"/>
      <c r="S76" s="3">
        <v>95</v>
      </c>
      <c r="T76" s="6" t="s">
        <v>76</v>
      </c>
    </row>
    <row r="77" spans="1:20">
      <c r="A77" s="3">
        <v>94</v>
      </c>
      <c r="B77" s="6" t="s">
        <v>77</v>
      </c>
      <c r="C77" s="6"/>
      <c r="D77" s="3">
        <v>94</v>
      </c>
      <c r="E77" s="6" t="s">
        <v>77</v>
      </c>
      <c r="F77" s="5"/>
      <c r="G77" s="3">
        <v>94</v>
      </c>
      <c r="H77" s="6" t="s">
        <v>77</v>
      </c>
      <c r="I77" s="5"/>
      <c r="J77" s="3">
        <v>94</v>
      </c>
      <c r="K77" s="6" t="s">
        <v>77</v>
      </c>
      <c r="L77" s="5"/>
      <c r="M77" s="3">
        <v>94</v>
      </c>
      <c r="N77" s="6" t="s">
        <v>77</v>
      </c>
      <c r="O77" s="5"/>
      <c r="P77" s="3">
        <v>94</v>
      </c>
      <c r="Q77" s="6" t="s">
        <v>77</v>
      </c>
      <c r="R77" s="5"/>
      <c r="S77" s="3">
        <v>94</v>
      </c>
      <c r="T77" s="6" t="s">
        <v>77</v>
      </c>
    </row>
    <row r="78" spans="1:20">
      <c r="A78" s="3">
        <v>93</v>
      </c>
      <c r="B78" s="6" t="s">
        <v>78</v>
      </c>
      <c r="C78" s="6"/>
      <c r="D78" s="3">
        <v>93</v>
      </c>
      <c r="E78" s="6" t="s">
        <v>78</v>
      </c>
      <c r="F78" s="5"/>
      <c r="G78" s="3">
        <v>93</v>
      </c>
      <c r="H78" s="6" t="s">
        <v>78</v>
      </c>
      <c r="I78" s="5"/>
      <c r="J78" s="3">
        <v>93</v>
      </c>
      <c r="K78" s="6" t="s">
        <v>78</v>
      </c>
      <c r="L78" s="5"/>
      <c r="M78" s="3">
        <v>93</v>
      </c>
      <c r="N78" s="6" t="s">
        <v>78</v>
      </c>
      <c r="O78" s="5"/>
      <c r="P78" s="3">
        <v>93</v>
      </c>
      <c r="Q78" s="6" t="s">
        <v>78</v>
      </c>
      <c r="R78" s="5"/>
      <c r="S78" s="3">
        <v>93</v>
      </c>
      <c r="T78" s="6" t="s">
        <v>78</v>
      </c>
    </row>
    <row r="79" spans="1:20">
      <c r="A79" s="3">
        <v>92</v>
      </c>
      <c r="B79" s="6" t="s">
        <v>79</v>
      </c>
      <c r="C79" s="6"/>
      <c r="D79" s="3">
        <v>92</v>
      </c>
      <c r="E79" s="6" t="s">
        <v>79</v>
      </c>
      <c r="F79" s="5"/>
      <c r="G79" s="3">
        <v>92</v>
      </c>
      <c r="H79" s="6" t="s">
        <v>79</v>
      </c>
      <c r="I79" s="5"/>
      <c r="J79" s="3">
        <v>92</v>
      </c>
      <c r="K79" s="6" t="s">
        <v>79</v>
      </c>
      <c r="L79" s="5"/>
      <c r="M79" s="3">
        <v>92</v>
      </c>
      <c r="N79" s="6" t="s">
        <v>79</v>
      </c>
      <c r="O79" s="5"/>
      <c r="P79" s="3">
        <v>92</v>
      </c>
      <c r="Q79" s="6" t="s">
        <v>79</v>
      </c>
      <c r="R79" s="5"/>
      <c r="S79" s="3">
        <v>92</v>
      </c>
      <c r="T79" s="6" t="s">
        <v>79</v>
      </c>
    </row>
    <row r="80" spans="1:20">
      <c r="A80" s="3">
        <v>91</v>
      </c>
      <c r="B80" s="6" t="s">
        <v>80</v>
      </c>
      <c r="C80" s="6"/>
      <c r="D80" s="3">
        <v>91</v>
      </c>
      <c r="E80" s="6" t="s">
        <v>80</v>
      </c>
      <c r="F80" s="5"/>
      <c r="G80" s="3">
        <v>91</v>
      </c>
      <c r="H80" s="6" t="s">
        <v>80</v>
      </c>
      <c r="I80" s="5"/>
      <c r="J80" s="3">
        <v>91</v>
      </c>
      <c r="K80" s="6" t="s">
        <v>80</v>
      </c>
      <c r="L80" s="5"/>
      <c r="M80" s="3">
        <v>91</v>
      </c>
      <c r="N80" s="6" t="s">
        <v>80</v>
      </c>
      <c r="O80" s="5"/>
      <c r="P80" s="3">
        <v>91</v>
      </c>
      <c r="Q80" s="6" t="s">
        <v>80</v>
      </c>
      <c r="R80" s="5"/>
      <c r="S80" s="3">
        <v>91</v>
      </c>
      <c r="T80" s="6" t="s">
        <v>80</v>
      </c>
    </row>
    <row r="81" spans="1:20">
      <c r="A81" s="3">
        <v>90</v>
      </c>
      <c r="B81" s="6" t="s">
        <v>81</v>
      </c>
      <c r="C81" s="6"/>
      <c r="D81" s="3">
        <v>90</v>
      </c>
      <c r="E81" s="6" t="s">
        <v>81</v>
      </c>
      <c r="F81" s="5"/>
      <c r="G81" s="3">
        <v>90</v>
      </c>
      <c r="H81" s="6" t="s">
        <v>81</v>
      </c>
      <c r="I81" s="5"/>
      <c r="J81" s="3">
        <v>90</v>
      </c>
      <c r="K81" s="6" t="s">
        <v>81</v>
      </c>
      <c r="L81" s="5"/>
      <c r="M81" s="3">
        <v>90</v>
      </c>
      <c r="N81" s="6" t="s">
        <v>81</v>
      </c>
      <c r="O81" s="5"/>
      <c r="P81" s="3">
        <v>90</v>
      </c>
      <c r="Q81" s="6" t="s">
        <v>81</v>
      </c>
      <c r="R81" s="5"/>
      <c r="S81" s="3">
        <v>90</v>
      </c>
      <c r="T81" s="6" t="s">
        <v>81</v>
      </c>
    </row>
    <row r="82" spans="1:20">
      <c r="A82" s="3">
        <v>89</v>
      </c>
      <c r="B82" s="6" t="s">
        <v>82</v>
      </c>
      <c r="C82" s="6"/>
      <c r="D82" s="3">
        <v>89</v>
      </c>
      <c r="E82" s="6" t="s">
        <v>82</v>
      </c>
      <c r="F82" s="5"/>
      <c r="G82" s="3">
        <v>89</v>
      </c>
      <c r="H82" s="6" t="s">
        <v>82</v>
      </c>
      <c r="I82" s="5"/>
      <c r="J82" s="3">
        <v>89</v>
      </c>
      <c r="K82" s="6" t="s">
        <v>82</v>
      </c>
      <c r="L82" s="5"/>
      <c r="M82" s="3">
        <v>89</v>
      </c>
      <c r="N82" s="6" t="s">
        <v>82</v>
      </c>
      <c r="O82" s="5"/>
      <c r="P82" s="3">
        <v>89</v>
      </c>
      <c r="Q82" s="6" t="s">
        <v>82</v>
      </c>
      <c r="R82" s="5"/>
      <c r="S82" s="3">
        <v>89</v>
      </c>
      <c r="T82" s="6" t="s">
        <v>82</v>
      </c>
    </row>
    <row r="83" spans="1:20">
      <c r="A83" s="3">
        <v>88</v>
      </c>
      <c r="B83" s="6" t="s">
        <v>83</v>
      </c>
      <c r="C83" s="6"/>
      <c r="D83" s="3">
        <v>88</v>
      </c>
      <c r="E83" s="6" t="s">
        <v>83</v>
      </c>
      <c r="F83" s="5"/>
      <c r="G83" s="3">
        <v>88</v>
      </c>
      <c r="H83" s="6" t="s">
        <v>83</v>
      </c>
      <c r="I83" s="5"/>
      <c r="J83" s="3">
        <v>88</v>
      </c>
      <c r="K83" s="6" t="s">
        <v>83</v>
      </c>
      <c r="L83" s="5"/>
      <c r="M83" s="3">
        <v>88</v>
      </c>
      <c r="N83" s="6" t="s">
        <v>83</v>
      </c>
      <c r="O83" s="5"/>
      <c r="P83" s="3">
        <v>88</v>
      </c>
      <c r="Q83" s="6" t="s">
        <v>83</v>
      </c>
      <c r="R83" s="5"/>
      <c r="S83" s="3">
        <v>88</v>
      </c>
      <c r="T83" s="6" t="s">
        <v>83</v>
      </c>
    </row>
    <row r="84" spans="1:20">
      <c r="A84" s="3">
        <v>87</v>
      </c>
      <c r="B84" s="6" t="s">
        <v>84</v>
      </c>
      <c r="C84" s="6"/>
      <c r="D84" s="3">
        <v>87</v>
      </c>
      <c r="E84" s="6" t="s">
        <v>84</v>
      </c>
      <c r="F84" s="5"/>
      <c r="G84" s="3">
        <v>87</v>
      </c>
      <c r="H84" s="6" t="s">
        <v>84</v>
      </c>
      <c r="I84" s="5"/>
      <c r="J84" s="3">
        <v>87</v>
      </c>
      <c r="K84" s="6" t="s">
        <v>84</v>
      </c>
      <c r="L84" s="5"/>
      <c r="M84" s="3">
        <v>87</v>
      </c>
      <c r="N84" s="6" t="s">
        <v>84</v>
      </c>
      <c r="O84" s="5"/>
      <c r="P84" s="3">
        <v>87</v>
      </c>
      <c r="Q84" s="6" t="s">
        <v>84</v>
      </c>
      <c r="R84" s="5"/>
      <c r="S84" s="3">
        <v>87</v>
      </c>
      <c r="T84" s="6" t="s">
        <v>84</v>
      </c>
    </row>
    <row r="85" spans="1:20">
      <c r="A85" s="3">
        <v>86</v>
      </c>
      <c r="B85" s="6" t="s">
        <v>85</v>
      </c>
      <c r="C85" s="6"/>
      <c r="D85" s="3">
        <v>86</v>
      </c>
      <c r="E85" s="6" t="s">
        <v>85</v>
      </c>
      <c r="F85" s="5"/>
      <c r="G85" s="3">
        <v>86</v>
      </c>
      <c r="H85" s="6" t="s">
        <v>85</v>
      </c>
      <c r="I85" s="5"/>
      <c r="J85" s="3">
        <v>86</v>
      </c>
      <c r="K85" s="6" t="s">
        <v>85</v>
      </c>
      <c r="L85" s="5"/>
      <c r="M85" s="3">
        <v>86</v>
      </c>
      <c r="N85" s="6" t="s">
        <v>85</v>
      </c>
      <c r="O85" s="5"/>
      <c r="P85" s="3">
        <v>86</v>
      </c>
      <c r="Q85" s="6" t="s">
        <v>85</v>
      </c>
      <c r="R85" s="5"/>
      <c r="S85" s="3">
        <v>86</v>
      </c>
      <c r="T85" s="6" t="s">
        <v>85</v>
      </c>
    </row>
    <row r="86" spans="1:20">
      <c r="A86" s="3">
        <v>85</v>
      </c>
      <c r="B86" s="6" t="s">
        <v>86</v>
      </c>
      <c r="C86" s="6"/>
      <c r="D86" s="3">
        <v>85</v>
      </c>
      <c r="E86" s="6" t="s">
        <v>86</v>
      </c>
      <c r="F86" s="5"/>
      <c r="G86" s="3">
        <v>85</v>
      </c>
      <c r="H86" s="6" t="s">
        <v>86</v>
      </c>
      <c r="I86" s="5"/>
      <c r="J86" s="3">
        <v>85</v>
      </c>
      <c r="K86" s="6" t="s">
        <v>86</v>
      </c>
      <c r="L86" s="5"/>
      <c r="M86" s="3">
        <v>85</v>
      </c>
      <c r="N86" s="6" t="s">
        <v>86</v>
      </c>
      <c r="O86" s="5"/>
      <c r="P86" s="3">
        <v>85</v>
      </c>
      <c r="Q86" s="6" t="s">
        <v>86</v>
      </c>
      <c r="R86" s="5"/>
      <c r="S86" s="3">
        <v>85</v>
      </c>
      <c r="T86" s="6" t="s">
        <v>86</v>
      </c>
    </row>
    <row r="87" spans="1:20">
      <c r="A87" s="3">
        <v>84</v>
      </c>
      <c r="B87" s="6" t="s">
        <v>87</v>
      </c>
      <c r="C87" s="6"/>
      <c r="D87" s="3">
        <v>84</v>
      </c>
      <c r="E87" s="6" t="s">
        <v>87</v>
      </c>
      <c r="F87" s="5"/>
      <c r="G87" s="3">
        <v>84</v>
      </c>
      <c r="H87" s="6" t="s">
        <v>87</v>
      </c>
      <c r="I87" s="5"/>
      <c r="J87" s="3">
        <v>84</v>
      </c>
      <c r="K87" s="6" t="s">
        <v>87</v>
      </c>
      <c r="L87" s="5"/>
      <c r="M87" s="3">
        <v>84</v>
      </c>
      <c r="N87" s="6" t="s">
        <v>87</v>
      </c>
      <c r="O87" s="5"/>
      <c r="P87" s="3">
        <v>84</v>
      </c>
      <c r="Q87" s="6" t="s">
        <v>87</v>
      </c>
      <c r="R87" s="5"/>
      <c r="S87" s="3">
        <v>84</v>
      </c>
      <c r="T87" s="6" t="s">
        <v>87</v>
      </c>
    </row>
    <row r="88" spans="1:20">
      <c r="A88" s="3">
        <v>83</v>
      </c>
      <c r="B88" s="6" t="s">
        <v>88</v>
      </c>
      <c r="C88" s="6"/>
      <c r="D88" s="3">
        <v>83</v>
      </c>
      <c r="E88" s="6" t="s">
        <v>88</v>
      </c>
      <c r="F88" s="5"/>
      <c r="G88" s="3">
        <v>83</v>
      </c>
      <c r="H88" s="6" t="s">
        <v>88</v>
      </c>
      <c r="I88" s="5"/>
      <c r="J88" s="3">
        <v>83</v>
      </c>
      <c r="K88" s="6" t="s">
        <v>88</v>
      </c>
      <c r="L88" s="5"/>
      <c r="M88" s="3">
        <v>83</v>
      </c>
      <c r="N88" s="6" t="s">
        <v>88</v>
      </c>
      <c r="O88" s="5"/>
      <c r="P88" s="3">
        <v>83</v>
      </c>
      <c r="Q88" s="6" t="s">
        <v>88</v>
      </c>
      <c r="R88" s="5"/>
      <c r="S88" s="3">
        <v>83</v>
      </c>
      <c r="T88" s="6" t="s">
        <v>88</v>
      </c>
    </row>
    <row r="89" spans="1:20">
      <c r="A89" s="3">
        <v>82</v>
      </c>
      <c r="B89" s="6" t="s">
        <v>89</v>
      </c>
      <c r="C89" s="6"/>
      <c r="D89" s="3">
        <v>82</v>
      </c>
      <c r="E89" s="6" t="s">
        <v>89</v>
      </c>
      <c r="F89" s="5"/>
      <c r="G89" s="3">
        <v>82</v>
      </c>
      <c r="H89" s="6" t="s">
        <v>89</v>
      </c>
      <c r="I89" s="5"/>
      <c r="J89" s="3">
        <v>82</v>
      </c>
      <c r="K89" s="6" t="s">
        <v>89</v>
      </c>
      <c r="L89" s="5"/>
      <c r="M89" s="3">
        <v>82</v>
      </c>
      <c r="N89" s="6" t="s">
        <v>89</v>
      </c>
      <c r="O89" s="5"/>
      <c r="P89" s="3">
        <v>82</v>
      </c>
      <c r="Q89" s="6" t="s">
        <v>89</v>
      </c>
      <c r="R89" s="5"/>
      <c r="S89" s="3">
        <v>82</v>
      </c>
      <c r="T89" s="6" t="s">
        <v>89</v>
      </c>
    </row>
    <row r="90" spans="1:20">
      <c r="A90" s="3">
        <v>81</v>
      </c>
      <c r="B90" s="6" t="s">
        <v>90</v>
      </c>
      <c r="C90" s="6"/>
      <c r="D90" s="3">
        <v>81</v>
      </c>
      <c r="E90" s="6" t="s">
        <v>90</v>
      </c>
      <c r="F90" s="5"/>
      <c r="G90" s="3">
        <v>81</v>
      </c>
      <c r="H90" s="6" t="s">
        <v>90</v>
      </c>
      <c r="I90" s="5"/>
      <c r="J90" s="3">
        <v>81</v>
      </c>
      <c r="K90" s="6" t="s">
        <v>90</v>
      </c>
      <c r="L90" s="5"/>
      <c r="M90" s="3">
        <v>81</v>
      </c>
      <c r="N90" s="6" t="s">
        <v>90</v>
      </c>
      <c r="O90" s="5"/>
      <c r="P90" s="3">
        <v>81</v>
      </c>
      <c r="Q90" s="6" t="s">
        <v>90</v>
      </c>
      <c r="R90" s="5"/>
      <c r="S90" s="3">
        <v>81</v>
      </c>
      <c r="T90" s="6" t="s">
        <v>90</v>
      </c>
    </row>
    <row r="91" spans="1:20">
      <c r="A91" s="3">
        <v>80</v>
      </c>
      <c r="B91" s="6" t="s">
        <v>91</v>
      </c>
      <c r="C91" s="6"/>
      <c r="D91" s="3">
        <v>80</v>
      </c>
      <c r="E91" s="6" t="s">
        <v>91</v>
      </c>
      <c r="F91" s="5"/>
      <c r="G91" s="3">
        <v>80</v>
      </c>
      <c r="H91" s="6" t="s">
        <v>91</v>
      </c>
      <c r="I91" s="5"/>
      <c r="J91" s="3">
        <v>80</v>
      </c>
      <c r="K91" s="6" t="s">
        <v>91</v>
      </c>
      <c r="L91" s="5"/>
      <c r="M91" s="3">
        <v>80</v>
      </c>
      <c r="N91" s="6" t="s">
        <v>91</v>
      </c>
      <c r="O91" s="5"/>
      <c r="P91" s="3">
        <v>80</v>
      </c>
      <c r="Q91" s="6" t="s">
        <v>91</v>
      </c>
      <c r="R91" s="5"/>
      <c r="S91" s="3">
        <v>80</v>
      </c>
      <c r="T91" s="6" t="s">
        <v>91</v>
      </c>
    </row>
    <row r="92" spans="1:20">
      <c r="A92" s="3">
        <v>79</v>
      </c>
      <c r="B92" s="6" t="s">
        <v>92</v>
      </c>
      <c r="C92" s="6"/>
      <c r="D92" s="3">
        <v>79</v>
      </c>
      <c r="E92" s="6" t="s">
        <v>92</v>
      </c>
      <c r="F92" s="5"/>
      <c r="G92" s="3">
        <v>79</v>
      </c>
      <c r="H92" s="6" t="s">
        <v>92</v>
      </c>
      <c r="I92" s="5"/>
      <c r="J92" s="3">
        <v>79</v>
      </c>
      <c r="K92" s="6" t="s">
        <v>92</v>
      </c>
      <c r="L92" s="5"/>
      <c r="M92" s="3">
        <v>79</v>
      </c>
      <c r="N92" s="6" t="s">
        <v>92</v>
      </c>
      <c r="O92" s="5"/>
      <c r="P92" s="3">
        <v>79</v>
      </c>
      <c r="Q92" s="6" t="s">
        <v>92</v>
      </c>
      <c r="R92" s="5"/>
      <c r="S92" s="3">
        <v>79</v>
      </c>
      <c r="T92" s="6" t="s">
        <v>92</v>
      </c>
    </row>
    <row r="93" spans="1:20">
      <c r="A93" s="3">
        <v>78</v>
      </c>
      <c r="B93" s="6" t="s">
        <v>93</v>
      </c>
      <c r="C93" s="6"/>
      <c r="D93" s="3">
        <v>78</v>
      </c>
      <c r="E93" s="6" t="s">
        <v>93</v>
      </c>
      <c r="F93" s="5"/>
      <c r="G93" s="3">
        <v>78</v>
      </c>
      <c r="H93" s="6" t="s">
        <v>93</v>
      </c>
      <c r="I93" s="5"/>
      <c r="J93" s="3">
        <v>78</v>
      </c>
      <c r="K93" s="6" t="s">
        <v>93</v>
      </c>
      <c r="L93" s="5"/>
      <c r="M93" s="3">
        <v>78</v>
      </c>
      <c r="N93" s="6" t="s">
        <v>93</v>
      </c>
      <c r="O93" s="5"/>
      <c r="P93" s="3">
        <v>78</v>
      </c>
      <c r="Q93" s="6" t="s">
        <v>93</v>
      </c>
      <c r="R93" s="5"/>
      <c r="S93" s="3">
        <v>78</v>
      </c>
      <c r="T93" s="6" t="s">
        <v>93</v>
      </c>
    </row>
    <row r="94" spans="1:20">
      <c r="A94" s="3">
        <v>77</v>
      </c>
      <c r="B94" s="6" t="s">
        <v>94</v>
      </c>
      <c r="C94" s="6"/>
      <c r="D94" s="3">
        <v>77</v>
      </c>
      <c r="E94" s="6" t="s">
        <v>94</v>
      </c>
      <c r="F94" s="5"/>
      <c r="G94" s="3">
        <v>77</v>
      </c>
      <c r="H94" s="6" t="s">
        <v>94</v>
      </c>
      <c r="I94" s="5"/>
      <c r="J94" s="3">
        <v>77</v>
      </c>
      <c r="K94" s="6" t="s">
        <v>94</v>
      </c>
      <c r="L94" s="5"/>
      <c r="M94" s="3">
        <v>77</v>
      </c>
      <c r="N94" s="6" t="s">
        <v>94</v>
      </c>
      <c r="O94" s="5"/>
      <c r="P94" s="3">
        <v>77</v>
      </c>
      <c r="Q94" s="6" t="s">
        <v>94</v>
      </c>
      <c r="R94" s="5"/>
      <c r="S94" s="3">
        <v>77</v>
      </c>
      <c r="T94" s="6" t="s">
        <v>94</v>
      </c>
    </row>
    <row r="95" spans="1:20">
      <c r="A95" s="3">
        <v>76</v>
      </c>
      <c r="B95" s="6" t="s">
        <v>95</v>
      </c>
      <c r="C95" s="6"/>
      <c r="D95" s="3">
        <v>76</v>
      </c>
      <c r="E95" s="6" t="s">
        <v>95</v>
      </c>
      <c r="F95" s="5"/>
      <c r="G95" s="3">
        <v>76</v>
      </c>
      <c r="H95" s="6" t="s">
        <v>95</v>
      </c>
      <c r="I95" s="5"/>
      <c r="J95" s="3">
        <v>76</v>
      </c>
      <c r="K95" s="6" t="s">
        <v>95</v>
      </c>
      <c r="L95" s="5"/>
      <c r="M95" s="3">
        <v>76</v>
      </c>
      <c r="N95" s="6" t="s">
        <v>95</v>
      </c>
      <c r="O95" s="5"/>
      <c r="P95" s="3">
        <v>76</v>
      </c>
      <c r="Q95" s="6" t="s">
        <v>95</v>
      </c>
      <c r="R95" s="5"/>
      <c r="S95" s="3">
        <v>76</v>
      </c>
      <c r="T95" s="6" t="s">
        <v>95</v>
      </c>
    </row>
    <row r="96" spans="1:20">
      <c r="A96" s="3">
        <v>75</v>
      </c>
      <c r="B96" s="6" t="s">
        <v>96</v>
      </c>
      <c r="C96" s="6"/>
      <c r="D96" s="3">
        <v>75</v>
      </c>
      <c r="E96" s="6" t="s">
        <v>96</v>
      </c>
      <c r="F96" s="5"/>
      <c r="G96" s="3">
        <v>75</v>
      </c>
      <c r="H96" s="6" t="s">
        <v>96</v>
      </c>
      <c r="I96" s="5"/>
      <c r="J96" s="3">
        <v>75</v>
      </c>
      <c r="K96" s="6" t="s">
        <v>96</v>
      </c>
      <c r="L96" s="5"/>
      <c r="M96" s="3">
        <v>75</v>
      </c>
      <c r="N96" s="6" t="s">
        <v>96</v>
      </c>
      <c r="O96" s="5"/>
      <c r="P96" s="3">
        <v>75</v>
      </c>
      <c r="Q96" s="6" t="s">
        <v>96</v>
      </c>
      <c r="R96" s="5"/>
      <c r="S96" s="3">
        <v>75</v>
      </c>
      <c r="T96" s="6" t="s">
        <v>96</v>
      </c>
    </row>
    <row r="97" spans="1:20">
      <c r="A97" s="3">
        <v>74</v>
      </c>
      <c r="B97" s="6" t="s">
        <v>97</v>
      </c>
      <c r="C97" s="6"/>
      <c r="D97" s="3">
        <v>74</v>
      </c>
      <c r="E97" s="6" t="s">
        <v>97</v>
      </c>
      <c r="F97" s="5"/>
      <c r="G97" s="3">
        <v>74</v>
      </c>
      <c r="H97" s="6" t="s">
        <v>97</v>
      </c>
      <c r="I97" s="5"/>
      <c r="J97" s="3">
        <v>74</v>
      </c>
      <c r="K97" s="6" t="s">
        <v>97</v>
      </c>
      <c r="L97" s="5"/>
      <c r="M97" s="3">
        <v>74</v>
      </c>
      <c r="N97" s="6" t="s">
        <v>97</v>
      </c>
      <c r="O97" s="5"/>
      <c r="P97" s="3">
        <v>74</v>
      </c>
      <c r="Q97" s="6" t="s">
        <v>97</v>
      </c>
      <c r="R97" s="5"/>
      <c r="S97" s="3">
        <v>74</v>
      </c>
      <c r="T97" s="6" t="s">
        <v>97</v>
      </c>
    </row>
    <row r="98" spans="1:20">
      <c r="A98" s="3">
        <v>73</v>
      </c>
      <c r="B98" s="6" t="s">
        <v>98</v>
      </c>
      <c r="C98" s="6"/>
      <c r="D98" s="3">
        <v>73</v>
      </c>
      <c r="E98" s="6" t="s">
        <v>98</v>
      </c>
      <c r="F98" s="5"/>
      <c r="G98" s="3">
        <v>73</v>
      </c>
      <c r="H98" s="6" t="s">
        <v>98</v>
      </c>
      <c r="I98" s="5"/>
      <c r="J98" s="3">
        <v>73</v>
      </c>
      <c r="K98" s="6" t="s">
        <v>98</v>
      </c>
      <c r="L98" s="5"/>
      <c r="M98" s="3">
        <v>73</v>
      </c>
      <c r="N98" s="6" t="s">
        <v>98</v>
      </c>
      <c r="O98" s="5"/>
      <c r="P98" s="3">
        <v>73</v>
      </c>
      <c r="Q98" s="6" t="s">
        <v>98</v>
      </c>
      <c r="R98" s="5"/>
      <c r="S98" s="3">
        <v>73</v>
      </c>
      <c r="T98" s="6" t="s">
        <v>98</v>
      </c>
    </row>
    <row r="99" spans="1:20">
      <c r="A99" s="3">
        <v>72</v>
      </c>
      <c r="B99" s="6" t="s">
        <v>99</v>
      </c>
      <c r="C99" s="6"/>
      <c r="D99" s="3">
        <v>72</v>
      </c>
      <c r="E99" s="6" t="s">
        <v>99</v>
      </c>
      <c r="F99" s="5"/>
      <c r="G99" s="3">
        <v>72</v>
      </c>
      <c r="H99" s="6" t="s">
        <v>99</v>
      </c>
      <c r="I99" s="5"/>
      <c r="J99" s="3">
        <v>72</v>
      </c>
      <c r="K99" s="6" t="s">
        <v>99</v>
      </c>
      <c r="L99" s="5"/>
      <c r="M99" s="3">
        <v>72</v>
      </c>
      <c r="N99" s="6" t="s">
        <v>99</v>
      </c>
      <c r="O99" s="5"/>
      <c r="P99" s="3">
        <v>72</v>
      </c>
      <c r="Q99" s="6" t="s">
        <v>99</v>
      </c>
      <c r="R99" s="5"/>
      <c r="S99" s="3">
        <v>72</v>
      </c>
      <c r="T99" s="6" t="s">
        <v>99</v>
      </c>
    </row>
    <row r="100" spans="1:20">
      <c r="A100" s="3">
        <v>71</v>
      </c>
      <c r="B100" s="6" t="s">
        <v>100</v>
      </c>
      <c r="C100" s="6"/>
      <c r="D100" s="3">
        <v>71</v>
      </c>
      <c r="E100" s="6" t="s">
        <v>100</v>
      </c>
      <c r="F100" s="5"/>
      <c r="G100" s="3">
        <v>71</v>
      </c>
      <c r="H100" s="6" t="s">
        <v>100</v>
      </c>
      <c r="I100" s="5"/>
      <c r="J100" s="3">
        <v>71</v>
      </c>
      <c r="K100" s="6" t="s">
        <v>100</v>
      </c>
      <c r="L100" s="5"/>
      <c r="M100" s="3">
        <v>71</v>
      </c>
      <c r="N100" s="6" t="s">
        <v>100</v>
      </c>
      <c r="O100" s="5"/>
      <c r="P100" s="3">
        <v>71</v>
      </c>
      <c r="Q100" s="6" t="s">
        <v>100</v>
      </c>
      <c r="R100" s="5"/>
      <c r="S100" s="3">
        <v>71</v>
      </c>
      <c r="T100" s="6" t="s">
        <v>100</v>
      </c>
    </row>
    <row r="101" spans="1:20">
      <c r="A101" s="3">
        <v>70</v>
      </c>
      <c r="B101" s="6" t="s">
        <v>101</v>
      </c>
      <c r="C101" s="6"/>
      <c r="D101" s="3">
        <v>70</v>
      </c>
      <c r="E101" s="6" t="s">
        <v>101</v>
      </c>
      <c r="F101" s="5"/>
      <c r="G101" s="3">
        <v>70</v>
      </c>
      <c r="H101" s="6" t="s">
        <v>101</v>
      </c>
      <c r="I101" s="5"/>
      <c r="J101" s="3">
        <v>70</v>
      </c>
      <c r="K101" s="6" t="s">
        <v>101</v>
      </c>
      <c r="L101" s="5"/>
      <c r="M101" s="3">
        <v>70</v>
      </c>
      <c r="N101" s="6" t="s">
        <v>101</v>
      </c>
      <c r="O101" s="5"/>
      <c r="P101" s="3">
        <v>70</v>
      </c>
      <c r="Q101" s="6" t="s">
        <v>101</v>
      </c>
      <c r="R101" s="5"/>
      <c r="S101" s="3">
        <v>70</v>
      </c>
      <c r="T101" s="6" t="s">
        <v>101</v>
      </c>
    </row>
    <row r="102" spans="1:20">
      <c r="A102" s="3">
        <v>69</v>
      </c>
      <c r="B102" s="6" t="s">
        <v>102</v>
      </c>
      <c r="C102" s="6"/>
      <c r="D102" s="3">
        <v>69</v>
      </c>
      <c r="E102" s="6" t="s">
        <v>102</v>
      </c>
      <c r="F102" s="5"/>
      <c r="G102" s="3">
        <v>69</v>
      </c>
      <c r="H102" s="6" t="s">
        <v>102</v>
      </c>
      <c r="I102" s="5"/>
      <c r="J102" s="3">
        <v>69</v>
      </c>
      <c r="K102" s="6" t="s">
        <v>102</v>
      </c>
      <c r="L102" s="5"/>
      <c r="M102" s="3">
        <v>69</v>
      </c>
      <c r="N102" s="6" t="s">
        <v>102</v>
      </c>
      <c r="O102" s="5"/>
      <c r="P102" s="3">
        <v>69</v>
      </c>
      <c r="Q102" s="6" t="s">
        <v>102</v>
      </c>
      <c r="R102" s="5"/>
      <c r="S102" s="3">
        <v>69</v>
      </c>
      <c r="T102" s="6" t="s">
        <v>102</v>
      </c>
    </row>
    <row r="103" spans="1:20">
      <c r="A103" s="3">
        <v>68</v>
      </c>
      <c r="B103" s="6" t="s">
        <v>103</v>
      </c>
      <c r="C103" s="6"/>
      <c r="D103" s="3">
        <v>68</v>
      </c>
      <c r="E103" s="6" t="s">
        <v>103</v>
      </c>
      <c r="F103" s="5"/>
      <c r="G103" s="3">
        <v>68</v>
      </c>
      <c r="H103" s="6" t="s">
        <v>103</v>
      </c>
      <c r="I103" s="5"/>
      <c r="J103" s="3">
        <v>68</v>
      </c>
      <c r="K103" s="6" t="s">
        <v>103</v>
      </c>
      <c r="L103" s="5"/>
      <c r="M103" s="3">
        <v>68</v>
      </c>
      <c r="N103" s="6" t="s">
        <v>103</v>
      </c>
      <c r="O103" s="5"/>
      <c r="P103" s="3">
        <v>68</v>
      </c>
      <c r="Q103" s="6" t="s">
        <v>103</v>
      </c>
      <c r="R103" s="5"/>
      <c r="S103" s="3">
        <v>68</v>
      </c>
      <c r="T103" s="6" t="s">
        <v>103</v>
      </c>
    </row>
    <row r="104" spans="1:20">
      <c r="A104" s="3">
        <v>67</v>
      </c>
      <c r="B104" s="6" t="s">
        <v>104</v>
      </c>
      <c r="C104" s="6"/>
      <c r="D104" s="3">
        <v>67</v>
      </c>
      <c r="E104" s="6" t="s">
        <v>104</v>
      </c>
      <c r="F104" s="5"/>
      <c r="G104" s="3">
        <v>67</v>
      </c>
      <c r="H104" s="6" t="s">
        <v>104</v>
      </c>
      <c r="I104" s="5"/>
      <c r="J104" s="3">
        <v>67</v>
      </c>
      <c r="K104" s="6" t="s">
        <v>104</v>
      </c>
      <c r="L104" s="5"/>
      <c r="M104" s="3">
        <v>67</v>
      </c>
      <c r="N104" s="6" t="s">
        <v>104</v>
      </c>
      <c r="O104" s="5"/>
      <c r="P104" s="3">
        <v>67</v>
      </c>
      <c r="Q104" s="6" t="s">
        <v>104</v>
      </c>
      <c r="R104" s="5"/>
      <c r="S104" s="3">
        <v>67</v>
      </c>
      <c r="T104" s="6" t="s">
        <v>104</v>
      </c>
    </row>
    <row r="105" spans="1:20">
      <c r="A105" s="3">
        <v>66</v>
      </c>
      <c r="B105" s="6" t="s">
        <v>105</v>
      </c>
      <c r="C105" s="6"/>
      <c r="D105" s="3">
        <v>66</v>
      </c>
      <c r="E105" s="6" t="s">
        <v>105</v>
      </c>
      <c r="F105" s="5"/>
      <c r="G105" s="3">
        <v>66</v>
      </c>
      <c r="H105" s="6" t="s">
        <v>105</v>
      </c>
      <c r="I105" s="5"/>
      <c r="J105" s="3">
        <v>66</v>
      </c>
      <c r="K105" s="6" t="s">
        <v>105</v>
      </c>
      <c r="L105" s="5"/>
      <c r="M105" s="3">
        <v>66</v>
      </c>
      <c r="N105" s="6" t="s">
        <v>105</v>
      </c>
      <c r="O105" s="5"/>
      <c r="P105" s="3">
        <v>66</v>
      </c>
      <c r="Q105" s="6" t="s">
        <v>105</v>
      </c>
      <c r="R105" s="5"/>
      <c r="S105" s="3">
        <v>66</v>
      </c>
      <c r="T105" s="6" t="s">
        <v>105</v>
      </c>
    </row>
    <row r="106" spans="1:20">
      <c r="A106" s="3">
        <v>65</v>
      </c>
      <c r="B106" s="6" t="s">
        <v>106</v>
      </c>
      <c r="C106" s="6"/>
      <c r="D106" s="3">
        <v>65</v>
      </c>
      <c r="E106" s="6" t="s">
        <v>106</v>
      </c>
      <c r="F106" s="5"/>
      <c r="G106" s="3">
        <v>65</v>
      </c>
      <c r="H106" s="6" t="s">
        <v>106</v>
      </c>
      <c r="I106" s="5"/>
      <c r="J106" s="3">
        <v>65</v>
      </c>
      <c r="K106" s="6" t="s">
        <v>106</v>
      </c>
      <c r="L106" s="5"/>
      <c r="M106" s="3">
        <v>65</v>
      </c>
      <c r="N106" s="6" t="s">
        <v>106</v>
      </c>
      <c r="O106" s="5"/>
      <c r="P106" s="3">
        <v>65</v>
      </c>
      <c r="Q106" s="6" t="s">
        <v>106</v>
      </c>
      <c r="R106" s="5"/>
      <c r="S106" s="3">
        <v>65</v>
      </c>
      <c r="T106" s="6" t="s">
        <v>106</v>
      </c>
    </row>
    <row r="107" spans="1:20">
      <c r="A107" s="3">
        <v>64</v>
      </c>
      <c r="B107" s="6" t="s">
        <v>107</v>
      </c>
      <c r="C107" s="6"/>
      <c r="D107" s="3">
        <v>64</v>
      </c>
      <c r="E107" s="6" t="s">
        <v>108</v>
      </c>
      <c r="F107" s="5"/>
      <c r="G107" s="3">
        <v>64</v>
      </c>
      <c r="H107" s="6" t="s">
        <v>108</v>
      </c>
      <c r="I107" s="5"/>
      <c r="J107" s="3">
        <v>64</v>
      </c>
      <c r="K107" s="6" t="s">
        <v>108</v>
      </c>
      <c r="L107" s="5"/>
      <c r="M107" s="3">
        <v>64</v>
      </c>
      <c r="N107" s="6" t="s">
        <v>108</v>
      </c>
      <c r="O107" s="5"/>
      <c r="P107" s="3">
        <v>64</v>
      </c>
      <c r="Q107" s="6" t="s">
        <v>108</v>
      </c>
      <c r="R107" s="5"/>
      <c r="S107" s="3">
        <v>64</v>
      </c>
      <c r="T107" s="6" t="s">
        <v>108</v>
      </c>
    </row>
    <row r="108" spans="1:20">
      <c r="A108" s="3">
        <v>63</v>
      </c>
      <c r="B108" s="6" t="s">
        <v>109</v>
      </c>
      <c r="C108" s="6"/>
      <c r="D108" s="3">
        <v>63</v>
      </c>
      <c r="E108" s="6" t="s">
        <v>109</v>
      </c>
      <c r="F108" s="5"/>
      <c r="G108" s="3">
        <v>63</v>
      </c>
      <c r="H108" s="6" t="s">
        <v>109</v>
      </c>
      <c r="I108" s="5"/>
      <c r="J108" s="3">
        <v>63</v>
      </c>
      <c r="K108" s="6" t="s">
        <v>109</v>
      </c>
      <c r="L108" s="5"/>
      <c r="M108" s="3">
        <v>63</v>
      </c>
      <c r="N108" s="6" t="s">
        <v>109</v>
      </c>
      <c r="O108" s="5"/>
      <c r="P108" s="3">
        <v>63</v>
      </c>
      <c r="Q108" s="6" t="s">
        <v>109</v>
      </c>
      <c r="R108" s="5"/>
      <c r="S108" s="3">
        <v>63</v>
      </c>
      <c r="T108" s="6" t="s">
        <v>109</v>
      </c>
    </row>
    <row r="109" spans="1:20">
      <c r="A109" s="3">
        <v>62</v>
      </c>
      <c r="B109" s="6" t="s">
        <v>110</v>
      </c>
      <c r="C109" s="6"/>
      <c r="D109" s="3">
        <v>62</v>
      </c>
      <c r="E109" s="6" t="s">
        <v>111</v>
      </c>
      <c r="F109" s="5"/>
      <c r="G109" s="3">
        <v>62</v>
      </c>
      <c r="H109" s="6" t="s">
        <v>111</v>
      </c>
      <c r="I109" s="5"/>
      <c r="J109" s="3">
        <v>62</v>
      </c>
      <c r="K109" s="6" t="s">
        <v>111</v>
      </c>
      <c r="L109" s="5"/>
      <c r="M109" s="3">
        <v>62</v>
      </c>
      <c r="N109" s="6" t="s">
        <v>111</v>
      </c>
      <c r="O109" s="5"/>
      <c r="P109" s="3">
        <v>62</v>
      </c>
      <c r="Q109" s="6" t="s">
        <v>111</v>
      </c>
      <c r="R109" s="5"/>
      <c r="S109" s="3">
        <v>62</v>
      </c>
      <c r="T109" s="6" t="s">
        <v>111</v>
      </c>
    </row>
    <row r="110" spans="1:20" ht="25.5">
      <c r="A110" s="3">
        <v>61</v>
      </c>
      <c r="B110" s="6" t="s">
        <v>112</v>
      </c>
      <c r="C110" s="6"/>
      <c r="D110" s="3">
        <v>61</v>
      </c>
      <c r="E110" s="6" t="s">
        <v>113</v>
      </c>
      <c r="F110" s="5"/>
      <c r="G110" s="3">
        <v>61</v>
      </c>
      <c r="H110" s="6" t="s">
        <v>113</v>
      </c>
      <c r="I110" s="5"/>
      <c r="J110" s="3">
        <v>61</v>
      </c>
      <c r="K110" s="6" t="s">
        <v>113</v>
      </c>
      <c r="L110" s="5"/>
      <c r="M110" s="3">
        <v>61</v>
      </c>
      <c r="N110" s="6" t="s">
        <v>113</v>
      </c>
      <c r="O110" s="5"/>
      <c r="P110" s="3">
        <v>61</v>
      </c>
      <c r="Q110" s="6" t="s">
        <v>113</v>
      </c>
      <c r="R110" s="5"/>
      <c r="S110" s="3">
        <v>61</v>
      </c>
      <c r="T110" s="6" t="s">
        <v>113</v>
      </c>
    </row>
    <row r="111" spans="1:20">
      <c r="A111" s="3">
        <v>60</v>
      </c>
      <c r="B111" s="6" t="s">
        <v>114</v>
      </c>
      <c r="C111" s="6"/>
      <c r="D111" s="3">
        <v>60</v>
      </c>
      <c r="E111" s="6" t="s">
        <v>114</v>
      </c>
      <c r="F111" s="5"/>
      <c r="G111" s="3">
        <v>60</v>
      </c>
      <c r="H111" s="6" t="s">
        <v>114</v>
      </c>
      <c r="I111" s="5"/>
      <c r="J111" s="3">
        <v>60</v>
      </c>
      <c r="K111" s="6" t="s">
        <v>114</v>
      </c>
      <c r="L111" s="5"/>
      <c r="M111" s="3">
        <v>60</v>
      </c>
      <c r="N111" s="6" t="s">
        <v>114</v>
      </c>
      <c r="O111" s="5"/>
      <c r="P111" s="3">
        <v>60</v>
      </c>
      <c r="Q111" s="6" t="s">
        <v>114</v>
      </c>
      <c r="R111" s="5"/>
      <c r="S111" s="3">
        <v>60</v>
      </c>
      <c r="T111" s="6" t="s">
        <v>114</v>
      </c>
    </row>
    <row r="112" spans="1:20">
      <c r="A112" s="3">
        <v>59</v>
      </c>
      <c r="B112" s="7" t="s">
        <v>115</v>
      </c>
      <c r="C112" s="7"/>
      <c r="D112" s="3">
        <v>59</v>
      </c>
      <c r="E112" s="7" t="s">
        <v>115</v>
      </c>
      <c r="F112" s="5"/>
      <c r="G112" s="3">
        <v>59</v>
      </c>
      <c r="H112" s="7" t="s">
        <v>115</v>
      </c>
      <c r="I112" s="5"/>
      <c r="J112" s="3">
        <v>59</v>
      </c>
      <c r="K112" s="7" t="s">
        <v>115</v>
      </c>
      <c r="L112" s="5"/>
      <c r="M112" s="3">
        <v>59</v>
      </c>
      <c r="N112" s="7" t="s">
        <v>115</v>
      </c>
      <c r="O112" s="5"/>
      <c r="P112" s="3">
        <v>59</v>
      </c>
      <c r="Q112" s="7" t="s">
        <v>115</v>
      </c>
      <c r="R112" s="5"/>
      <c r="S112" s="3">
        <v>59</v>
      </c>
      <c r="T112" s="7" t="s">
        <v>115</v>
      </c>
    </row>
    <row r="113" spans="1:20">
      <c r="A113" s="3">
        <v>58</v>
      </c>
      <c r="B113" s="7" t="s">
        <v>116</v>
      </c>
      <c r="C113" s="7"/>
      <c r="D113" s="3">
        <v>58</v>
      </c>
      <c r="E113" s="7" t="s">
        <v>116</v>
      </c>
      <c r="F113" s="5"/>
      <c r="G113" s="3">
        <v>58</v>
      </c>
      <c r="H113" s="7" t="s">
        <v>116</v>
      </c>
      <c r="I113" s="5"/>
      <c r="J113" s="3">
        <v>58</v>
      </c>
      <c r="K113" s="7" t="s">
        <v>116</v>
      </c>
      <c r="L113" s="5"/>
      <c r="M113" s="3">
        <v>58</v>
      </c>
      <c r="N113" s="7" t="s">
        <v>116</v>
      </c>
      <c r="O113" s="5"/>
      <c r="P113" s="3">
        <v>58</v>
      </c>
      <c r="Q113" s="7" t="s">
        <v>116</v>
      </c>
      <c r="R113" s="5"/>
      <c r="S113" s="3">
        <v>58</v>
      </c>
      <c r="T113" s="7" t="s">
        <v>116</v>
      </c>
    </row>
    <row r="114" spans="1:20">
      <c r="A114" s="3">
        <v>57</v>
      </c>
      <c r="B114" s="8" t="s">
        <v>117</v>
      </c>
      <c r="C114" s="8"/>
      <c r="D114" s="3">
        <v>57</v>
      </c>
      <c r="E114" s="8" t="s">
        <v>117</v>
      </c>
      <c r="F114" s="5"/>
      <c r="G114" s="3">
        <v>57</v>
      </c>
      <c r="H114" s="8" t="s">
        <v>117</v>
      </c>
      <c r="I114" s="5"/>
      <c r="J114" s="3">
        <v>57</v>
      </c>
      <c r="K114" s="8" t="s">
        <v>117</v>
      </c>
      <c r="L114" s="5"/>
      <c r="M114" s="3">
        <v>57</v>
      </c>
      <c r="N114" s="8" t="s">
        <v>117</v>
      </c>
      <c r="O114" s="5"/>
      <c r="P114" s="3">
        <v>57</v>
      </c>
      <c r="Q114" s="8" t="s">
        <v>117</v>
      </c>
      <c r="R114" s="5"/>
      <c r="S114" s="3">
        <v>57</v>
      </c>
      <c r="T114" s="8" t="s">
        <v>117</v>
      </c>
    </row>
    <row r="115" spans="1:20">
      <c r="A115" s="3">
        <v>56</v>
      </c>
      <c r="B115" s="8" t="s">
        <v>118</v>
      </c>
      <c r="C115" s="8"/>
      <c r="D115" s="3">
        <v>56</v>
      </c>
      <c r="E115" s="8" t="s">
        <v>118</v>
      </c>
      <c r="F115" s="5"/>
      <c r="G115" s="3">
        <v>56</v>
      </c>
      <c r="H115" s="8" t="s">
        <v>118</v>
      </c>
      <c r="I115" s="5"/>
      <c r="J115" s="3">
        <v>56</v>
      </c>
      <c r="K115" s="8" t="s">
        <v>118</v>
      </c>
      <c r="L115" s="5"/>
      <c r="M115" s="3">
        <v>56</v>
      </c>
      <c r="N115" s="8" t="s">
        <v>118</v>
      </c>
      <c r="O115" s="5"/>
      <c r="P115" s="3">
        <v>56</v>
      </c>
      <c r="Q115" s="8" t="s">
        <v>118</v>
      </c>
      <c r="R115" s="5"/>
      <c r="S115" s="3">
        <v>56</v>
      </c>
      <c r="T115" s="8" t="s">
        <v>118</v>
      </c>
    </row>
    <row r="116" spans="1:20">
      <c r="A116" s="3">
        <v>55</v>
      </c>
      <c r="B116" s="8" t="s">
        <v>119</v>
      </c>
      <c r="C116" s="8"/>
      <c r="D116" s="3">
        <v>55</v>
      </c>
      <c r="E116" s="8" t="s">
        <v>119</v>
      </c>
      <c r="F116" s="5"/>
      <c r="G116" s="3">
        <v>55</v>
      </c>
      <c r="H116" s="8" t="s">
        <v>119</v>
      </c>
      <c r="I116" s="5"/>
      <c r="J116" s="3">
        <v>55</v>
      </c>
      <c r="K116" s="8" t="s">
        <v>119</v>
      </c>
      <c r="L116" s="5"/>
      <c r="M116" s="3">
        <v>55</v>
      </c>
      <c r="N116" s="8" t="s">
        <v>119</v>
      </c>
      <c r="O116" s="5"/>
      <c r="P116" s="3">
        <v>55</v>
      </c>
      <c r="Q116" s="8" t="s">
        <v>119</v>
      </c>
      <c r="R116" s="5"/>
      <c r="S116" s="3">
        <v>55</v>
      </c>
      <c r="T116" s="8" t="s">
        <v>119</v>
      </c>
    </row>
    <row r="117" spans="1:20">
      <c r="A117" s="3">
        <v>54</v>
      </c>
      <c r="B117" s="8" t="s">
        <v>120</v>
      </c>
      <c r="C117" s="8"/>
      <c r="D117" s="3">
        <v>54</v>
      </c>
      <c r="E117" s="8" t="s">
        <v>120</v>
      </c>
      <c r="F117" s="5"/>
      <c r="G117" s="3">
        <v>54</v>
      </c>
      <c r="H117" s="8" t="s">
        <v>120</v>
      </c>
      <c r="I117" s="5"/>
      <c r="J117" s="3">
        <v>54</v>
      </c>
      <c r="K117" s="8" t="s">
        <v>120</v>
      </c>
      <c r="L117" s="5"/>
      <c r="M117" s="3">
        <v>54</v>
      </c>
      <c r="N117" s="8" t="s">
        <v>120</v>
      </c>
      <c r="O117" s="5"/>
      <c r="P117" s="3">
        <v>54</v>
      </c>
      <c r="Q117" s="8" t="s">
        <v>120</v>
      </c>
      <c r="R117" s="5"/>
      <c r="S117" s="3">
        <v>54</v>
      </c>
      <c r="T117" s="8" t="s">
        <v>120</v>
      </c>
    </row>
    <row r="118" spans="1:20">
      <c r="A118" s="3">
        <v>53</v>
      </c>
      <c r="B118" s="8" t="s">
        <v>121</v>
      </c>
      <c r="C118" s="8"/>
      <c r="D118" s="3">
        <v>53</v>
      </c>
      <c r="E118" s="8" t="s">
        <v>121</v>
      </c>
      <c r="F118" s="5"/>
      <c r="G118" s="3">
        <v>53</v>
      </c>
      <c r="H118" s="8" t="s">
        <v>121</v>
      </c>
      <c r="I118" s="5"/>
      <c r="J118" s="3">
        <v>53</v>
      </c>
      <c r="K118" s="8" t="s">
        <v>121</v>
      </c>
      <c r="L118" s="5"/>
      <c r="M118" s="3">
        <v>53</v>
      </c>
      <c r="N118" s="8" t="s">
        <v>121</v>
      </c>
      <c r="O118" s="5"/>
      <c r="P118" s="3">
        <v>53</v>
      </c>
      <c r="Q118" s="8" t="s">
        <v>121</v>
      </c>
      <c r="R118" s="5"/>
      <c r="S118" s="3">
        <v>53</v>
      </c>
      <c r="T118" s="8" t="s">
        <v>121</v>
      </c>
    </row>
    <row r="119" spans="1:20">
      <c r="A119" s="3">
        <v>52</v>
      </c>
      <c r="B119" s="8" t="s">
        <v>122</v>
      </c>
      <c r="C119" s="8"/>
      <c r="D119" s="3">
        <v>52</v>
      </c>
      <c r="E119" s="8" t="s">
        <v>122</v>
      </c>
      <c r="F119" s="5"/>
      <c r="G119" s="3">
        <v>52</v>
      </c>
      <c r="H119" s="8" t="s">
        <v>122</v>
      </c>
      <c r="I119" s="5"/>
      <c r="J119" s="3">
        <v>52</v>
      </c>
      <c r="K119" s="8" t="s">
        <v>122</v>
      </c>
      <c r="L119" s="5"/>
      <c r="M119" s="3">
        <v>52</v>
      </c>
      <c r="N119" s="8" t="s">
        <v>122</v>
      </c>
      <c r="O119" s="5"/>
      <c r="P119" s="3">
        <v>52</v>
      </c>
      <c r="Q119" s="8" t="s">
        <v>122</v>
      </c>
      <c r="R119" s="5"/>
      <c r="S119" s="3">
        <v>52</v>
      </c>
      <c r="T119" s="8" t="s">
        <v>122</v>
      </c>
    </row>
    <row r="120" spans="1:20">
      <c r="A120" s="3">
        <v>51</v>
      </c>
      <c r="B120" s="8" t="s">
        <v>123</v>
      </c>
      <c r="C120" s="8"/>
      <c r="D120" s="3">
        <v>51</v>
      </c>
      <c r="E120" s="8" t="s">
        <v>123</v>
      </c>
      <c r="F120" s="5"/>
      <c r="G120" s="3">
        <v>51</v>
      </c>
      <c r="H120" s="8" t="s">
        <v>123</v>
      </c>
      <c r="I120" s="5"/>
      <c r="J120" s="3">
        <v>51</v>
      </c>
      <c r="K120" s="8" t="s">
        <v>123</v>
      </c>
      <c r="L120" s="5"/>
      <c r="M120" s="3">
        <v>51</v>
      </c>
      <c r="N120" s="8" t="s">
        <v>123</v>
      </c>
      <c r="O120" s="5"/>
      <c r="P120" s="3">
        <v>51</v>
      </c>
      <c r="Q120" s="8" t="s">
        <v>123</v>
      </c>
      <c r="R120" s="5"/>
      <c r="S120" s="3">
        <v>51</v>
      </c>
      <c r="T120" s="8" t="s">
        <v>123</v>
      </c>
    </row>
    <row r="121" spans="1:20">
      <c r="A121" s="3">
        <v>50</v>
      </c>
      <c r="B121" s="8" t="s">
        <v>124</v>
      </c>
      <c r="C121" s="8"/>
      <c r="D121" s="3">
        <v>50</v>
      </c>
      <c r="E121" s="8" t="s">
        <v>124</v>
      </c>
      <c r="F121" s="5"/>
      <c r="G121" s="3">
        <v>50</v>
      </c>
      <c r="H121" s="8" t="s">
        <v>124</v>
      </c>
      <c r="I121" s="5"/>
      <c r="J121" s="3">
        <v>50</v>
      </c>
      <c r="K121" s="8" t="s">
        <v>124</v>
      </c>
      <c r="L121" s="5"/>
      <c r="M121" s="3">
        <v>50</v>
      </c>
      <c r="N121" s="8" t="s">
        <v>124</v>
      </c>
      <c r="O121" s="5"/>
      <c r="P121" s="3">
        <v>50</v>
      </c>
      <c r="Q121" s="8" t="s">
        <v>124</v>
      </c>
      <c r="R121" s="5"/>
      <c r="S121" s="3">
        <v>50</v>
      </c>
      <c r="T121" s="8" t="s">
        <v>124</v>
      </c>
    </row>
    <row r="122" spans="1:20">
      <c r="A122" s="3">
        <v>49</v>
      </c>
      <c r="B122" s="8" t="s">
        <v>125</v>
      </c>
      <c r="C122" s="8"/>
      <c r="D122" s="3">
        <v>49</v>
      </c>
      <c r="E122" s="8" t="s">
        <v>126</v>
      </c>
      <c r="F122" s="5"/>
      <c r="G122" s="3">
        <v>49</v>
      </c>
      <c r="H122" s="8" t="s">
        <v>126</v>
      </c>
      <c r="I122" s="5"/>
      <c r="J122" s="3">
        <v>49</v>
      </c>
      <c r="K122" s="8" t="s">
        <v>126</v>
      </c>
      <c r="L122" s="5"/>
      <c r="M122" s="3">
        <v>49</v>
      </c>
      <c r="N122" s="8" t="s">
        <v>126</v>
      </c>
      <c r="O122" s="5"/>
      <c r="P122" s="3">
        <v>49</v>
      </c>
      <c r="Q122" s="8" t="s">
        <v>126</v>
      </c>
      <c r="R122" s="5"/>
      <c r="S122" s="3">
        <v>49</v>
      </c>
      <c r="T122" s="8" t="s">
        <v>126</v>
      </c>
    </row>
    <row r="123" spans="1:20">
      <c r="A123" s="3">
        <v>48</v>
      </c>
      <c r="B123" s="8" t="s">
        <v>127</v>
      </c>
      <c r="C123" s="8"/>
      <c r="D123" s="3">
        <v>48</v>
      </c>
      <c r="E123" s="8" t="s">
        <v>128</v>
      </c>
      <c r="F123" s="5"/>
      <c r="G123" s="3">
        <v>48</v>
      </c>
      <c r="H123" s="8" t="s">
        <v>128</v>
      </c>
      <c r="I123" s="5"/>
      <c r="J123" s="3">
        <v>48</v>
      </c>
      <c r="K123" s="8" t="s">
        <v>128</v>
      </c>
      <c r="L123" s="5"/>
      <c r="M123" s="3">
        <v>48</v>
      </c>
      <c r="N123" s="8" t="s">
        <v>128</v>
      </c>
      <c r="O123" s="5"/>
      <c r="P123" s="3">
        <v>48</v>
      </c>
      <c r="Q123" s="8" t="s">
        <v>128</v>
      </c>
      <c r="R123" s="5"/>
      <c r="S123" s="3">
        <v>48</v>
      </c>
      <c r="T123" s="8" t="s">
        <v>128</v>
      </c>
    </row>
    <row r="124" spans="1:20">
      <c r="A124" s="3">
        <v>47</v>
      </c>
      <c r="B124" s="8" t="s">
        <v>129</v>
      </c>
      <c r="C124" s="8"/>
      <c r="D124" s="3">
        <v>47</v>
      </c>
      <c r="E124" s="8" t="s">
        <v>129</v>
      </c>
      <c r="F124" s="5"/>
      <c r="G124" s="3">
        <v>47</v>
      </c>
      <c r="H124" s="8" t="s">
        <v>129</v>
      </c>
      <c r="I124" s="5"/>
      <c r="J124" s="3">
        <v>47</v>
      </c>
      <c r="K124" s="8" t="s">
        <v>129</v>
      </c>
      <c r="L124" s="5"/>
      <c r="M124" s="3">
        <v>47</v>
      </c>
      <c r="N124" s="8" t="s">
        <v>129</v>
      </c>
      <c r="O124" s="5"/>
      <c r="P124" s="3">
        <v>47</v>
      </c>
      <c r="Q124" s="8" t="s">
        <v>129</v>
      </c>
      <c r="R124" s="5"/>
      <c r="S124" s="3">
        <v>47</v>
      </c>
      <c r="T124" s="8" t="s">
        <v>129</v>
      </c>
    </row>
    <row r="125" spans="1:20">
      <c r="A125" s="3">
        <v>46</v>
      </c>
      <c r="B125" s="8" t="s">
        <v>130</v>
      </c>
      <c r="C125" s="8"/>
      <c r="D125" s="3">
        <v>46</v>
      </c>
      <c r="E125" s="8" t="s">
        <v>130</v>
      </c>
      <c r="F125" s="5"/>
      <c r="G125" s="3">
        <v>46</v>
      </c>
      <c r="H125" s="8" t="s">
        <v>130</v>
      </c>
      <c r="I125" s="5"/>
      <c r="J125" s="3">
        <v>46</v>
      </c>
      <c r="K125" s="8" t="s">
        <v>130</v>
      </c>
      <c r="L125" s="5"/>
      <c r="M125" s="3">
        <v>46</v>
      </c>
      <c r="N125" s="8" t="s">
        <v>130</v>
      </c>
      <c r="O125" s="5"/>
      <c r="P125" s="3">
        <v>46</v>
      </c>
      <c r="Q125" s="8" t="s">
        <v>130</v>
      </c>
      <c r="R125" s="5"/>
      <c r="S125" s="3">
        <v>46</v>
      </c>
      <c r="T125" s="8" t="s">
        <v>130</v>
      </c>
    </row>
    <row r="126" spans="1:20">
      <c r="A126" s="3">
        <v>45</v>
      </c>
      <c r="B126" s="8" t="s">
        <v>131</v>
      </c>
      <c r="C126" s="8"/>
      <c r="D126" s="3">
        <v>45</v>
      </c>
      <c r="E126" s="8" t="s">
        <v>131</v>
      </c>
      <c r="F126" s="5"/>
      <c r="G126" s="3">
        <v>45</v>
      </c>
      <c r="H126" s="8" t="s">
        <v>131</v>
      </c>
      <c r="I126" s="5"/>
      <c r="J126" s="3">
        <v>45</v>
      </c>
      <c r="K126" s="8" t="s">
        <v>131</v>
      </c>
      <c r="L126" s="5"/>
      <c r="M126" s="3">
        <v>45</v>
      </c>
      <c r="N126" s="8" t="s">
        <v>131</v>
      </c>
      <c r="O126" s="5"/>
      <c r="P126" s="3">
        <v>45</v>
      </c>
      <c r="Q126" s="8" t="s">
        <v>131</v>
      </c>
      <c r="R126" s="5"/>
      <c r="S126" s="3">
        <v>45</v>
      </c>
      <c r="T126" s="8" t="s">
        <v>131</v>
      </c>
    </row>
    <row r="127" spans="1:20">
      <c r="A127" s="3">
        <v>44</v>
      </c>
      <c r="B127" s="8" t="s">
        <v>132</v>
      </c>
      <c r="C127" s="8"/>
      <c r="D127" s="3">
        <v>44</v>
      </c>
      <c r="E127" s="8" t="s">
        <v>132</v>
      </c>
      <c r="F127" s="5"/>
      <c r="G127" s="3">
        <v>44</v>
      </c>
      <c r="H127" s="8" t="s">
        <v>132</v>
      </c>
      <c r="I127" s="5"/>
      <c r="J127" s="3">
        <v>44</v>
      </c>
      <c r="K127" s="8" t="s">
        <v>132</v>
      </c>
      <c r="L127" s="5"/>
      <c r="M127" s="3">
        <v>44</v>
      </c>
      <c r="N127" s="8" t="s">
        <v>132</v>
      </c>
      <c r="O127" s="5"/>
      <c r="P127" s="3">
        <v>44</v>
      </c>
      <c r="Q127" s="8" t="s">
        <v>132</v>
      </c>
      <c r="R127" s="5"/>
      <c r="S127" s="3">
        <v>44</v>
      </c>
      <c r="T127" s="8" t="s">
        <v>132</v>
      </c>
    </row>
    <row r="128" spans="1:20">
      <c r="A128" s="3">
        <v>43</v>
      </c>
      <c r="B128" s="8" t="s">
        <v>133</v>
      </c>
      <c r="C128" s="8"/>
      <c r="D128" s="3">
        <v>43</v>
      </c>
      <c r="E128" s="8" t="s">
        <v>133</v>
      </c>
      <c r="F128" s="5"/>
      <c r="G128" s="3">
        <v>43</v>
      </c>
      <c r="H128" s="8" t="s">
        <v>133</v>
      </c>
      <c r="I128" s="5"/>
      <c r="J128" s="3">
        <v>43</v>
      </c>
      <c r="K128" s="8" t="s">
        <v>133</v>
      </c>
      <c r="L128" s="5"/>
      <c r="M128" s="3">
        <v>43</v>
      </c>
      <c r="N128" s="8" t="s">
        <v>133</v>
      </c>
      <c r="O128" s="5"/>
      <c r="P128" s="3">
        <v>43</v>
      </c>
      <c r="Q128" s="8" t="s">
        <v>133</v>
      </c>
      <c r="R128" s="5"/>
      <c r="S128" s="3">
        <v>43</v>
      </c>
      <c r="T128" s="8" t="s">
        <v>133</v>
      </c>
    </row>
    <row r="129" spans="1:20">
      <c r="A129" s="3">
        <v>42</v>
      </c>
      <c r="B129" s="8" t="s">
        <v>134</v>
      </c>
      <c r="C129" s="8"/>
      <c r="D129" s="3">
        <v>42</v>
      </c>
      <c r="E129" s="8" t="s">
        <v>134</v>
      </c>
      <c r="F129" s="5"/>
      <c r="G129" s="3">
        <v>42</v>
      </c>
      <c r="H129" s="8" t="s">
        <v>134</v>
      </c>
      <c r="I129" s="5"/>
      <c r="J129" s="3">
        <v>42</v>
      </c>
      <c r="K129" s="8" t="s">
        <v>134</v>
      </c>
      <c r="L129" s="5"/>
      <c r="M129" s="3">
        <v>42</v>
      </c>
      <c r="N129" s="8" t="s">
        <v>134</v>
      </c>
      <c r="O129" s="5"/>
      <c r="P129" s="3">
        <v>42</v>
      </c>
      <c r="Q129" s="8" t="s">
        <v>134</v>
      </c>
      <c r="R129" s="5"/>
      <c r="S129" s="3">
        <v>42</v>
      </c>
      <c r="T129" s="8" t="s">
        <v>134</v>
      </c>
    </row>
    <row r="130" spans="1:20">
      <c r="A130" s="3">
        <v>41</v>
      </c>
      <c r="B130" s="8" t="s">
        <v>135</v>
      </c>
      <c r="C130" s="8"/>
      <c r="D130" s="3">
        <v>41</v>
      </c>
      <c r="E130" s="8" t="s">
        <v>135</v>
      </c>
      <c r="F130" s="5"/>
      <c r="G130" s="3">
        <v>41</v>
      </c>
      <c r="H130" s="8" t="s">
        <v>135</v>
      </c>
      <c r="I130" s="5"/>
      <c r="J130" s="3">
        <v>41</v>
      </c>
      <c r="K130" s="8" t="s">
        <v>135</v>
      </c>
      <c r="L130" s="5"/>
      <c r="M130" s="3">
        <v>41</v>
      </c>
      <c r="N130" s="8" t="s">
        <v>135</v>
      </c>
      <c r="O130" s="5"/>
      <c r="P130" s="3">
        <v>41</v>
      </c>
      <c r="Q130" s="8" t="s">
        <v>135</v>
      </c>
      <c r="R130" s="5"/>
      <c r="S130" s="3">
        <v>41</v>
      </c>
      <c r="T130" s="8" t="s">
        <v>135</v>
      </c>
    </row>
    <row r="131" spans="1:20">
      <c r="A131" s="3">
        <v>40</v>
      </c>
      <c r="B131" s="8" t="s">
        <v>136</v>
      </c>
      <c r="C131" s="8"/>
      <c r="D131" s="3">
        <v>40</v>
      </c>
      <c r="E131" s="8" t="s">
        <v>136</v>
      </c>
      <c r="F131" s="5"/>
      <c r="G131" s="3">
        <v>40</v>
      </c>
      <c r="H131" s="8" t="s">
        <v>136</v>
      </c>
      <c r="I131" s="5"/>
      <c r="J131" s="3">
        <v>40</v>
      </c>
      <c r="K131" s="8" t="s">
        <v>136</v>
      </c>
      <c r="L131" s="5"/>
      <c r="M131" s="3">
        <v>40</v>
      </c>
      <c r="N131" s="8" t="s">
        <v>136</v>
      </c>
      <c r="O131" s="5"/>
      <c r="P131" s="3">
        <v>40</v>
      </c>
      <c r="Q131" s="8" t="s">
        <v>136</v>
      </c>
      <c r="R131" s="5"/>
      <c r="S131" s="3">
        <v>40</v>
      </c>
      <c r="T131" s="8" t="s">
        <v>136</v>
      </c>
    </row>
    <row r="132" spans="1:20">
      <c r="A132" s="3">
        <v>39</v>
      </c>
      <c r="B132" s="8" t="s">
        <v>137</v>
      </c>
      <c r="C132" s="8"/>
      <c r="D132" s="3">
        <v>39</v>
      </c>
      <c r="E132" s="8" t="s">
        <v>137</v>
      </c>
      <c r="F132" s="5"/>
      <c r="G132" s="3">
        <v>39</v>
      </c>
      <c r="H132" s="8" t="s">
        <v>137</v>
      </c>
      <c r="I132" s="5"/>
      <c r="J132" s="3">
        <v>39</v>
      </c>
      <c r="K132" s="8" t="s">
        <v>137</v>
      </c>
      <c r="L132" s="5"/>
      <c r="M132" s="3">
        <v>39</v>
      </c>
      <c r="N132" s="8" t="s">
        <v>137</v>
      </c>
      <c r="O132" s="5"/>
      <c r="P132" s="3">
        <v>39</v>
      </c>
      <c r="Q132" s="8" t="s">
        <v>137</v>
      </c>
      <c r="R132" s="5"/>
      <c r="S132" s="3">
        <v>39</v>
      </c>
      <c r="T132" s="8" t="s">
        <v>137</v>
      </c>
    </row>
    <row r="133" spans="1:20">
      <c r="A133" s="3">
        <v>38</v>
      </c>
      <c r="B133" s="8" t="s">
        <v>138</v>
      </c>
      <c r="C133" s="8"/>
      <c r="D133" s="3">
        <v>38</v>
      </c>
      <c r="E133" s="8" t="s">
        <v>138</v>
      </c>
      <c r="F133" s="5"/>
      <c r="G133" s="3">
        <v>38</v>
      </c>
      <c r="H133" s="8" t="s">
        <v>138</v>
      </c>
      <c r="I133" s="5"/>
      <c r="J133" s="3">
        <v>38</v>
      </c>
      <c r="K133" s="8" t="s">
        <v>138</v>
      </c>
      <c r="L133" s="5"/>
      <c r="M133" s="3">
        <v>38</v>
      </c>
      <c r="N133" s="8" t="s">
        <v>138</v>
      </c>
      <c r="O133" s="5"/>
      <c r="P133" s="3">
        <v>38</v>
      </c>
      <c r="Q133" s="8" t="s">
        <v>138</v>
      </c>
      <c r="R133" s="5"/>
      <c r="S133" s="3">
        <v>38</v>
      </c>
      <c r="T133" s="8" t="s">
        <v>138</v>
      </c>
    </row>
    <row r="134" spans="1:20">
      <c r="A134" s="3">
        <v>37</v>
      </c>
      <c r="B134" s="8" t="s">
        <v>139</v>
      </c>
      <c r="C134" s="8"/>
      <c r="D134" s="3">
        <v>37</v>
      </c>
      <c r="E134" s="8" t="s">
        <v>139</v>
      </c>
      <c r="F134" s="5"/>
      <c r="G134" s="3">
        <v>37</v>
      </c>
      <c r="H134" s="8" t="s">
        <v>139</v>
      </c>
      <c r="I134" s="5"/>
      <c r="J134" s="3">
        <v>37</v>
      </c>
      <c r="K134" s="8" t="s">
        <v>139</v>
      </c>
      <c r="L134" s="5"/>
      <c r="M134" s="3">
        <v>37</v>
      </c>
      <c r="N134" s="8" t="s">
        <v>139</v>
      </c>
      <c r="O134" s="5"/>
      <c r="P134" s="3">
        <v>37</v>
      </c>
      <c r="Q134" s="8" t="s">
        <v>139</v>
      </c>
      <c r="R134" s="5"/>
      <c r="S134" s="3">
        <v>37</v>
      </c>
      <c r="T134" s="8" t="s">
        <v>139</v>
      </c>
    </row>
    <row r="135" spans="1:20">
      <c r="A135" s="3">
        <v>36</v>
      </c>
      <c r="B135" s="8" t="s">
        <v>140</v>
      </c>
      <c r="C135" s="8"/>
      <c r="D135" s="3">
        <v>36</v>
      </c>
      <c r="E135" s="8" t="s">
        <v>140</v>
      </c>
      <c r="F135" s="5"/>
      <c r="G135" s="3">
        <v>36</v>
      </c>
      <c r="H135" s="8" t="s">
        <v>140</v>
      </c>
      <c r="I135" s="5"/>
      <c r="J135" s="3">
        <v>36</v>
      </c>
      <c r="K135" s="8" t="s">
        <v>140</v>
      </c>
      <c r="L135" s="5"/>
      <c r="M135" s="3">
        <v>36</v>
      </c>
      <c r="N135" s="8" t="s">
        <v>140</v>
      </c>
      <c r="O135" s="5"/>
      <c r="P135" s="3">
        <v>36</v>
      </c>
      <c r="Q135" s="8" t="s">
        <v>140</v>
      </c>
      <c r="R135" s="5"/>
      <c r="S135" s="3">
        <v>36</v>
      </c>
      <c r="T135" s="8" t="s">
        <v>140</v>
      </c>
    </row>
    <row r="136" spans="1:20">
      <c r="A136" s="3">
        <v>35</v>
      </c>
      <c r="B136" s="8" t="s">
        <v>141</v>
      </c>
      <c r="C136" s="8"/>
      <c r="D136" s="3">
        <v>35</v>
      </c>
      <c r="E136" s="8" t="s">
        <v>141</v>
      </c>
      <c r="F136" s="5"/>
      <c r="G136" s="3">
        <v>35</v>
      </c>
      <c r="H136" s="8" t="s">
        <v>141</v>
      </c>
      <c r="I136" s="5"/>
      <c r="J136" s="3">
        <v>35</v>
      </c>
      <c r="K136" s="8" t="s">
        <v>141</v>
      </c>
      <c r="L136" s="5"/>
      <c r="M136" s="3">
        <v>35</v>
      </c>
      <c r="N136" s="8" t="s">
        <v>141</v>
      </c>
      <c r="O136" s="5"/>
      <c r="P136" s="3">
        <v>35</v>
      </c>
      <c r="Q136" s="8" t="s">
        <v>141</v>
      </c>
      <c r="R136" s="5"/>
      <c r="S136" s="3">
        <v>35</v>
      </c>
      <c r="T136" s="8" t="s">
        <v>141</v>
      </c>
    </row>
    <row r="137" spans="1:20">
      <c r="A137" s="3">
        <v>34</v>
      </c>
      <c r="B137" s="8" t="s">
        <v>142</v>
      </c>
      <c r="C137" s="8"/>
      <c r="D137" s="3">
        <v>34</v>
      </c>
      <c r="E137" s="8" t="s">
        <v>142</v>
      </c>
      <c r="F137" s="5"/>
      <c r="G137" s="3">
        <v>34</v>
      </c>
      <c r="H137" s="8" t="s">
        <v>142</v>
      </c>
      <c r="I137" s="5"/>
      <c r="J137" s="3">
        <v>34</v>
      </c>
      <c r="K137" s="8" t="s">
        <v>142</v>
      </c>
      <c r="L137" s="5"/>
      <c r="M137" s="3">
        <v>34</v>
      </c>
      <c r="N137" s="8" t="s">
        <v>142</v>
      </c>
      <c r="O137" s="5"/>
      <c r="P137" s="3">
        <v>34</v>
      </c>
      <c r="Q137" s="8" t="s">
        <v>142</v>
      </c>
      <c r="R137" s="5"/>
      <c r="S137" s="3">
        <v>34</v>
      </c>
      <c r="T137" s="8" t="s">
        <v>142</v>
      </c>
    </row>
    <row r="138" spans="1:20">
      <c r="A138" s="3">
        <v>33</v>
      </c>
      <c r="B138" s="8" t="s">
        <v>143</v>
      </c>
      <c r="C138" s="8"/>
      <c r="D138" s="3">
        <v>33</v>
      </c>
      <c r="E138" s="8" t="s">
        <v>143</v>
      </c>
      <c r="F138" s="5"/>
      <c r="G138" s="3">
        <v>33</v>
      </c>
      <c r="H138" s="8" t="s">
        <v>143</v>
      </c>
      <c r="I138" s="5"/>
      <c r="J138" s="3">
        <v>33</v>
      </c>
      <c r="K138" s="8" t="s">
        <v>143</v>
      </c>
      <c r="L138" s="5"/>
      <c r="M138" s="3">
        <v>33</v>
      </c>
      <c r="N138" s="8" t="s">
        <v>143</v>
      </c>
      <c r="O138" s="5"/>
      <c r="P138" s="3">
        <v>33</v>
      </c>
      <c r="Q138" s="8" t="s">
        <v>143</v>
      </c>
      <c r="R138" s="5"/>
      <c r="S138" s="3">
        <v>33</v>
      </c>
      <c r="T138" s="8" t="s">
        <v>143</v>
      </c>
    </row>
    <row r="139" spans="1:20">
      <c r="A139" s="3">
        <v>32</v>
      </c>
      <c r="B139" s="8" t="s">
        <v>144</v>
      </c>
      <c r="C139" s="8"/>
      <c r="D139" s="3">
        <v>32</v>
      </c>
      <c r="E139" s="8" t="s">
        <v>144</v>
      </c>
      <c r="F139" s="5"/>
      <c r="G139" s="3">
        <v>32</v>
      </c>
      <c r="H139" s="8" t="s">
        <v>144</v>
      </c>
      <c r="I139" s="5"/>
      <c r="J139" s="3">
        <v>32</v>
      </c>
      <c r="K139" s="8" t="s">
        <v>144</v>
      </c>
      <c r="L139" s="5"/>
      <c r="M139" s="3">
        <v>32</v>
      </c>
      <c r="N139" s="8" t="s">
        <v>144</v>
      </c>
      <c r="O139" s="5"/>
      <c r="P139" s="3">
        <v>32</v>
      </c>
      <c r="Q139" s="8" t="s">
        <v>144</v>
      </c>
      <c r="R139" s="5"/>
      <c r="S139" s="3">
        <v>32</v>
      </c>
      <c r="T139" s="8" t="s">
        <v>144</v>
      </c>
    </row>
    <row r="140" spans="1:20">
      <c r="A140" s="3">
        <v>31</v>
      </c>
      <c r="B140" s="8" t="s">
        <v>145</v>
      </c>
      <c r="C140" s="8"/>
      <c r="D140" s="3">
        <v>31</v>
      </c>
      <c r="E140" s="8" t="s">
        <v>145</v>
      </c>
      <c r="F140" s="5"/>
      <c r="G140" s="3">
        <v>31</v>
      </c>
      <c r="H140" s="8" t="s">
        <v>145</v>
      </c>
      <c r="I140" s="5"/>
      <c r="J140" s="3">
        <v>31</v>
      </c>
      <c r="K140" s="8" t="s">
        <v>145</v>
      </c>
      <c r="L140" s="5"/>
      <c r="M140" s="3">
        <v>31</v>
      </c>
      <c r="N140" s="8" t="s">
        <v>145</v>
      </c>
      <c r="O140" s="5"/>
      <c r="P140" s="3">
        <v>31</v>
      </c>
      <c r="Q140" s="8" t="s">
        <v>145</v>
      </c>
      <c r="R140" s="5"/>
      <c r="S140" s="3">
        <v>31</v>
      </c>
      <c r="T140" s="8" t="s">
        <v>145</v>
      </c>
    </row>
    <row r="141" spans="1:20">
      <c r="A141" s="3">
        <v>30</v>
      </c>
      <c r="B141" s="8" t="s">
        <v>146</v>
      </c>
      <c r="C141" s="8"/>
      <c r="D141" s="3">
        <v>30</v>
      </c>
      <c r="E141" s="8" t="s">
        <v>146</v>
      </c>
      <c r="F141" s="5"/>
      <c r="G141" s="3">
        <v>30</v>
      </c>
      <c r="H141" s="8" t="s">
        <v>146</v>
      </c>
      <c r="I141" s="5"/>
      <c r="J141" s="3">
        <v>30</v>
      </c>
      <c r="K141" s="8" t="s">
        <v>146</v>
      </c>
      <c r="L141" s="5"/>
      <c r="M141" s="3">
        <v>30</v>
      </c>
      <c r="N141" s="8" t="s">
        <v>146</v>
      </c>
      <c r="O141" s="5"/>
      <c r="P141" s="3">
        <v>30</v>
      </c>
      <c r="Q141" s="8" t="s">
        <v>146</v>
      </c>
      <c r="R141" s="5"/>
      <c r="S141" s="3">
        <v>30</v>
      </c>
      <c r="T141" s="8" t="s">
        <v>146</v>
      </c>
    </row>
    <row r="142" spans="1:20">
      <c r="A142" s="3">
        <v>29</v>
      </c>
      <c r="B142" s="8" t="s">
        <v>147</v>
      </c>
      <c r="C142" s="8"/>
      <c r="D142" s="3">
        <v>29</v>
      </c>
      <c r="E142" s="8" t="s">
        <v>147</v>
      </c>
      <c r="F142" s="5"/>
      <c r="G142" s="3">
        <v>29</v>
      </c>
      <c r="H142" s="8" t="s">
        <v>147</v>
      </c>
      <c r="I142" s="5"/>
      <c r="J142" s="3">
        <v>29</v>
      </c>
      <c r="K142" s="8" t="s">
        <v>147</v>
      </c>
      <c r="L142" s="5"/>
      <c r="M142" s="3">
        <v>29</v>
      </c>
      <c r="N142" s="8" t="s">
        <v>147</v>
      </c>
      <c r="O142" s="5"/>
      <c r="P142" s="3">
        <v>29</v>
      </c>
      <c r="Q142" s="8" t="s">
        <v>147</v>
      </c>
      <c r="R142" s="5"/>
      <c r="S142" s="3">
        <v>29</v>
      </c>
      <c r="T142" s="8" t="s">
        <v>147</v>
      </c>
    </row>
    <row r="143" spans="1:20">
      <c r="A143" s="3">
        <v>28</v>
      </c>
      <c r="B143" s="8" t="s">
        <v>148</v>
      </c>
      <c r="C143" s="8"/>
      <c r="D143" s="3">
        <v>28</v>
      </c>
      <c r="E143" s="8" t="s">
        <v>148</v>
      </c>
      <c r="F143" s="5"/>
      <c r="G143" s="3">
        <v>28</v>
      </c>
      <c r="H143" s="8" t="s">
        <v>148</v>
      </c>
      <c r="I143" s="5"/>
      <c r="J143" s="3">
        <v>28</v>
      </c>
      <c r="K143" s="8" t="s">
        <v>148</v>
      </c>
      <c r="L143" s="5"/>
      <c r="M143" s="3">
        <v>28</v>
      </c>
      <c r="N143" s="8" t="s">
        <v>148</v>
      </c>
      <c r="O143" s="5"/>
      <c r="P143" s="3">
        <v>28</v>
      </c>
      <c r="Q143" s="8" t="s">
        <v>148</v>
      </c>
      <c r="R143" s="5"/>
      <c r="S143" s="3">
        <v>28</v>
      </c>
      <c r="T143" s="8" t="s">
        <v>148</v>
      </c>
    </row>
    <row r="144" spans="1:20">
      <c r="A144" s="3">
        <v>27</v>
      </c>
      <c r="B144" s="8" t="s">
        <v>149</v>
      </c>
      <c r="C144" s="8"/>
      <c r="D144" s="3">
        <v>27</v>
      </c>
      <c r="E144" s="8" t="s">
        <v>149</v>
      </c>
      <c r="F144" s="5"/>
      <c r="G144" s="3">
        <v>27</v>
      </c>
      <c r="H144" s="8" t="s">
        <v>149</v>
      </c>
      <c r="I144" s="5"/>
      <c r="J144" s="3">
        <v>27</v>
      </c>
      <c r="K144" s="8" t="s">
        <v>149</v>
      </c>
      <c r="L144" s="5"/>
      <c r="M144" s="3">
        <v>27</v>
      </c>
      <c r="N144" s="8" t="s">
        <v>149</v>
      </c>
      <c r="O144" s="5"/>
      <c r="P144" s="3">
        <v>27</v>
      </c>
      <c r="Q144" s="8" t="s">
        <v>149</v>
      </c>
      <c r="R144" s="5"/>
      <c r="S144" s="3">
        <v>27</v>
      </c>
      <c r="T144" s="8" t="s">
        <v>149</v>
      </c>
    </row>
    <row r="145" spans="1:20">
      <c r="A145" s="3">
        <v>26</v>
      </c>
      <c r="B145" s="8" t="s">
        <v>150</v>
      </c>
      <c r="C145" s="8"/>
      <c r="D145" s="3">
        <v>26</v>
      </c>
      <c r="E145" s="8" t="s">
        <v>150</v>
      </c>
      <c r="F145" s="5"/>
      <c r="G145" s="3">
        <v>26</v>
      </c>
      <c r="H145" s="8" t="s">
        <v>150</v>
      </c>
      <c r="I145" s="5"/>
      <c r="J145" s="3">
        <v>26</v>
      </c>
      <c r="K145" s="8" t="s">
        <v>150</v>
      </c>
      <c r="L145" s="5"/>
      <c r="M145" s="3">
        <v>26</v>
      </c>
      <c r="N145" s="8" t="s">
        <v>150</v>
      </c>
      <c r="O145" s="5"/>
      <c r="P145" s="3">
        <v>26</v>
      </c>
      <c r="Q145" s="8" t="s">
        <v>150</v>
      </c>
      <c r="R145" s="5"/>
      <c r="S145" s="3">
        <v>26</v>
      </c>
      <c r="T145" s="8" t="s">
        <v>150</v>
      </c>
    </row>
    <row r="146" spans="1:20">
      <c r="A146" s="3">
        <v>25</v>
      </c>
      <c r="B146" s="8" t="s">
        <v>151</v>
      </c>
      <c r="C146" s="8"/>
      <c r="D146" s="3">
        <v>25</v>
      </c>
      <c r="E146" s="8" t="s">
        <v>151</v>
      </c>
      <c r="F146" s="5"/>
      <c r="G146" s="3">
        <v>25</v>
      </c>
      <c r="H146" s="8" t="s">
        <v>151</v>
      </c>
      <c r="I146" s="5"/>
      <c r="J146" s="3">
        <v>25</v>
      </c>
      <c r="K146" s="8" t="s">
        <v>151</v>
      </c>
      <c r="L146" s="5"/>
      <c r="M146" s="3">
        <v>25</v>
      </c>
      <c r="N146" s="8" t="s">
        <v>151</v>
      </c>
      <c r="O146" s="5"/>
      <c r="P146" s="3">
        <v>25</v>
      </c>
      <c r="Q146" s="8" t="s">
        <v>151</v>
      </c>
      <c r="R146" s="5"/>
      <c r="S146" s="3">
        <v>25</v>
      </c>
      <c r="T146" s="8" t="s">
        <v>151</v>
      </c>
    </row>
    <row r="147" spans="1:20">
      <c r="A147" s="3">
        <v>24</v>
      </c>
      <c r="B147" s="8" t="s">
        <v>152</v>
      </c>
      <c r="C147" s="8"/>
      <c r="D147" s="3">
        <v>24</v>
      </c>
      <c r="E147" s="8" t="s">
        <v>152</v>
      </c>
      <c r="F147" s="5"/>
      <c r="G147" s="3">
        <v>24</v>
      </c>
      <c r="H147" s="8" t="s">
        <v>152</v>
      </c>
      <c r="I147" s="5"/>
      <c r="J147" s="3">
        <v>24</v>
      </c>
      <c r="K147" s="8" t="s">
        <v>152</v>
      </c>
      <c r="L147" s="5"/>
      <c r="M147" s="3">
        <v>24</v>
      </c>
      <c r="N147" s="8" t="s">
        <v>152</v>
      </c>
      <c r="O147" s="5"/>
      <c r="P147" s="3">
        <v>24</v>
      </c>
      <c r="Q147" s="8" t="s">
        <v>152</v>
      </c>
      <c r="R147" s="5"/>
      <c r="S147" s="3">
        <v>24</v>
      </c>
      <c r="T147" s="8" t="s">
        <v>152</v>
      </c>
    </row>
    <row r="148" spans="1:20">
      <c r="A148" s="3">
        <v>23</v>
      </c>
      <c r="B148" s="8" t="s">
        <v>153</v>
      </c>
      <c r="C148" s="8"/>
      <c r="D148" s="3">
        <v>23</v>
      </c>
      <c r="E148" s="8" t="s">
        <v>153</v>
      </c>
      <c r="F148" s="5"/>
      <c r="G148" s="3">
        <v>23</v>
      </c>
      <c r="H148" s="8" t="s">
        <v>153</v>
      </c>
      <c r="I148" s="5"/>
      <c r="J148" s="3">
        <v>23</v>
      </c>
      <c r="K148" s="8" t="s">
        <v>153</v>
      </c>
      <c r="L148" s="5"/>
      <c r="M148" s="3">
        <v>23</v>
      </c>
      <c r="N148" s="8" t="s">
        <v>153</v>
      </c>
      <c r="O148" s="5"/>
      <c r="P148" s="3">
        <v>23</v>
      </c>
      <c r="Q148" s="8" t="s">
        <v>153</v>
      </c>
      <c r="R148" s="5"/>
      <c r="S148" s="3">
        <v>23</v>
      </c>
      <c r="T148" s="8" t="s">
        <v>153</v>
      </c>
    </row>
    <row r="149" spans="1:20">
      <c r="A149" s="3">
        <v>22</v>
      </c>
      <c r="B149" s="8" t="s">
        <v>154</v>
      </c>
      <c r="C149" s="8"/>
      <c r="D149" s="3">
        <v>22</v>
      </c>
      <c r="E149" s="8" t="s">
        <v>154</v>
      </c>
      <c r="F149" s="5"/>
      <c r="G149" s="3">
        <v>22</v>
      </c>
      <c r="H149" s="8" t="s">
        <v>154</v>
      </c>
      <c r="I149" s="5"/>
      <c r="J149" s="3">
        <v>22</v>
      </c>
      <c r="K149" s="8" t="s">
        <v>154</v>
      </c>
      <c r="L149" s="5"/>
      <c r="M149" s="3">
        <v>22</v>
      </c>
      <c r="N149" s="8" t="s">
        <v>154</v>
      </c>
      <c r="O149" s="5"/>
      <c r="P149" s="3">
        <v>22</v>
      </c>
      <c r="Q149" s="8" t="s">
        <v>154</v>
      </c>
      <c r="R149" s="5"/>
      <c r="S149" s="3">
        <v>22</v>
      </c>
      <c r="T149" s="8" t="s">
        <v>154</v>
      </c>
    </row>
    <row r="150" spans="1:20">
      <c r="A150" s="3">
        <v>21</v>
      </c>
      <c r="B150" s="8" t="s">
        <v>155</v>
      </c>
      <c r="C150" s="8"/>
      <c r="D150" s="3">
        <v>21</v>
      </c>
      <c r="E150" s="8" t="s">
        <v>155</v>
      </c>
      <c r="F150" s="5"/>
      <c r="G150" s="3">
        <v>21</v>
      </c>
      <c r="H150" s="8" t="s">
        <v>155</v>
      </c>
      <c r="I150" s="5"/>
      <c r="J150" s="3">
        <v>21</v>
      </c>
      <c r="K150" s="8" t="s">
        <v>155</v>
      </c>
      <c r="L150" s="5"/>
      <c r="M150" s="3">
        <v>21</v>
      </c>
      <c r="N150" s="8" t="s">
        <v>155</v>
      </c>
      <c r="O150" s="5"/>
      <c r="P150" s="3">
        <v>21</v>
      </c>
      <c r="Q150" s="8" t="s">
        <v>155</v>
      </c>
      <c r="R150" s="5"/>
      <c r="S150" s="3">
        <v>21</v>
      </c>
      <c r="T150" s="8" t="s">
        <v>155</v>
      </c>
    </row>
    <row r="151" spans="1:20">
      <c r="A151" s="3">
        <v>20</v>
      </c>
      <c r="B151" s="8" t="s">
        <v>156</v>
      </c>
      <c r="C151" s="8"/>
      <c r="D151" s="3">
        <v>20</v>
      </c>
      <c r="E151" s="8" t="s">
        <v>156</v>
      </c>
      <c r="F151" s="5"/>
      <c r="G151" s="3">
        <v>20</v>
      </c>
      <c r="H151" s="8" t="s">
        <v>156</v>
      </c>
      <c r="I151" s="5"/>
      <c r="J151" s="3">
        <v>20</v>
      </c>
      <c r="K151" s="8" t="s">
        <v>156</v>
      </c>
      <c r="L151" s="5"/>
      <c r="M151" s="3">
        <v>20</v>
      </c>
      <c r="N151" s="8" t="s">
        <v>156</v>
      </c>
      <c r="O151" s="5"/>
      <c r="P151" s="3">
        <v>20</v>
      </c>
      <c r="Q151" s="8" t="s">
        <v>156</v>
      </c>
      <c r="R151" s="5"/>
      <c r="S151" s="3">
        <v>20</v>
      </c>
      <c r="T151" s="8" t="s">
        <v>156</v>
      </c>
    </row>
    <row r="152" spans="1:20">
      <c r="A152" s="3">
        <v>19</v>
      </c>
      <c r="B152" s="8" t="s">
        <v>157</v>
      </c>
      <c r="C152" s="8"/>
      <c r="D152" s="3">
        <v>19</v>
      </c>
      <c r="E152" s="8" t="s">
        <v>157</v>
      </c>
      <c r="F152" s="5"/>
      <c r="G152" s="3">
        <v>19</v>
      </c>
      <c r="H152" s="8" t="s">
        <v>157</v>
      </c>
      <c r="I152" s="5"/>
      <c r="J152" s="3">
        <v>19</v>
      </c>
      <c r="K152" s="8" t="s">
        <v>157</v>
      </c>
      <c r="L152" s="5"/>
      <c r="M152" s="3">
        <v>19</v>
      </c>
      <c r="N152" s="8" t="s">
        <v>157</v>
      </c>
      <c r="O152" s="5"/>
      <c r="P152" s="3">
        <v>19</v>
      </c>
      <c r="Q152" s="8" t="s">
        <v>157</v>
      </c>
      <c r="R152" s="5"/>
      <c r="S152" s="3">
        <v>19</v>
      </c>
      <c r="T152" s="8" t="s">
        <v>157</v>
      </c>
    </row>
    <row r="153" spans="1:20">
      <c r="A153" s="3">
        <v>18</v>
      </c>
      <c r="B153" s="8" t="s">
        <v>158</v>
      </c>
      <c r="C153" s="8"/>
      <c r="D153" s="3">
        <v>18</v>
      </c>
      <c r="E153" s="8" t="s">
        <v>158</v>
      </c>
      <c r="F153" s="5"/>
      <c r="G153" s="3">
        <v>18</v>
      </c>
      <c r="H153" s="8" t="s">
        <v>158</v>
      </c>
      <c r="I153" s="5"/>
      <c r="J153" s="3">
        <v>18</v>
      </c>
      <c r="K153" s="8" t="s">
        <v>158</v>
      </c>
      <c r="L153" s="5"/>
      <c r="M153" s="3">
        <v>18</v>
      </c>
      <c r="N153" s="8" t="s">
        <v>158</v>
      </c>
      <c r="O153" s="5"/>
      <c r="P153" s="3">
        <v>18</v>
      </c>
      <c r="Q153" s="8" t="s">
        <v>158</v>
      </c>
      <c r="R153" s="5"/>
      <c r="S153" s="3">
        <v>18</v>
      </c>
      <c r="T153" s="8" t="s">
        <v>158</v>
      </c>
    </row>
    <row r="154" spans="1:20">
      <c r="A154" s="3">
        <v>17</v>
      </c>
      <c r="B154" s="8" t="s">
        <v>159</v>
      </c>
      <c r="C154" s="8"/>
      <c r="D154" s="3">
        <v>17</v>
      </c>
      <c r="E154" s="8" t="s">
        <v>159</v>
      </c>
      <c r="F154" s="5"/>
      <c r="G154" s="3">
        <v>17</v>
      </c>
      <c r="H154" s="8" t="s">
        <v>159</v>
      </c>
      <c r="I154" s="5"/>
      <c r="J154" s="3">
        <v>17</v>
      </c>
      <c r="K154" s="8" t="s">
        <v>159</v>
      </c>
      <c r="L154" s="5"/>
      <c r="M154" s="3">
        <v>17</v>
      </c>
      <c r="N154" s="8" t="s">
        <v>159</v>
      </c>
      <c r="O154" s="5"/>
      <c r="P154" s="3">
        <v>17</v>
      </c>
      <c r="Q154" s="8" t="s">
        <v>159</v>
      </c>
      <c r="R154" s="5"/>
      <c r="S154" s="3">
        <v>17</v>
      </c>
      <c r="T154" s="8" t="s">
        <v>159</v>
      </c>
    </row>
    <row r="155" spans="1:20">
      <c r="A155" s="3">
        <v>16</v>
      </c>
      <c r="B155" s="8" t="s">
        <v>160</v>
      </c>
      <c r="C155" s="8"/>
      <c r="D155" s="3">
        <v>16</v>
      </c>
      <c r="E155" s="8" t="s">
        <v>160</v>
      </c>
      <c r="F155" s="5"/>
      <c r="G155" s="3">
        <v>16</v>
      </c>
      <c r="H155" s="8" t="s">
        <v>160</v>
      </c>
      <c r="I155" s="5"/>
      <c r="J155" s="3">
        <v>16</v>
      </c>
      <c r="K155" s="8" t="s">
        <v>160</v>
      </c>
      <c r="L155" s="5"/>
      <c r="M155" s="3">
        <v>16</v>
      </c>
      <c r="N155" s="8" t="s">
        <v>160</v>
      </c>
      <c r="O155" s="5"/>
      <c r="P155" s="3">
        <v>16</v>
      </c>
      <c r="Q155" s="8" t="s">
        <v>160</v>
      </c>
      <c r="R155" s="5"/>
      <c r="S155" s="3">
        <v>16</v>
      </c>
      <c r="T155" s="8" t="s">
        <v>160</v>
      </c>
    </row>
    <row r="156" spans="1:20">
      <c r="A156" s="3">
        <v>15</v>
      </c>
      <c r="B156" s="8" t="s">
        <v>161</v>
      </c>
      <c r="C156" s="8"/>
      <c r="D156" s="3">
        <v>15</v>
      </c>
      <c r="E156" s="8" t="s">
        <v>161</v>
      </c>
      <c r="F156" s="5"/>
      <c r="G156" s="3">
        <v>15</v>
      </c>
      <c r="H156" s="8" t="s">
        <v>161</v>
      </c>
      <c r="I156" s="5"/>
      <c r="J156" s="3">
        <v>15</v>
      </c>
      <c r="K156" s="8" t="s">
        <v>161</v>
      </c>
      <c r="L156" s="5"/>
      <c r="M156" s="3">
        <v>15</v>
      </c>
      <c r="N156" s="8" t="s">
        <v>161</v>
      </c>
      <c r="O156" s="5"/>
      <c r="P156" s="3">
        <v>15</v>
      </c>
      <c r="Q156" s="8" t="s">
        <v>161</v>
      </c>
      <c r="R156" s="5"/>
      <c r="S156" s="3">
        <v>15</v>
      </c>
      <c r="T156" s="8" t="s">
        <v>161</v>
      </c>
    </row>
    <row r="157" spans="1:20">
      <c r="A157" s="3">
        <v>14</v>
      </c>
      <c r="B157" s="8" t="s">
        <v>162</v>
      </c>
      <c r="C157" s="8"/>
      <c r="D157" s="3">
        <v>14</v>
      </c>
      <c r="E157" s="8" t="s">
        <v>162</v>
      </c>
      <c r="F157" s="5"/>
      <c r="G157" s="3">
        <v>14</v>
      </c>
      <c r="H157" s="8" t="s">
        <v>162</v>
      </c>
      <c r="I157" s="5"/>
      <c r="J157" s="3">
        <v>14</v>
      </c>
      <c r="K157" s="8" t="s">
        <v>162</v>
      </c>
      <c r="L157" s="5"/>
      <c r="M157" s="3">
        <v>14</v>
      </c>
      <c r="N157" s="8" t="s">
        <v>162</v>
      </c>
      <c r="O157" s="5"/>
      <c r="P157" s="3">
        <v>14</v>
      </c>
      <c r="Q157" s="8" t="s">
        <v>162</v>
      </c>
      <c r="R157" s="5"/>
      <c r="S157" s="3">
        <v>14</v>
      </c>
      <c r="T157" s="8" t="s">
        <v>162</v>
      </c>
    </row>
    <row r="158" spans="1:20">
      <c r="A158" s="3">
        <v>13</v>
      </c>
      <c r="B158" s="8" t="s">
        <v>163</v>
      </c>
      <c r="C158" s="8"/>
      <c r="D158" s="3">
        <v>13</v>
      </c>
      <c r="E158" s="8" t="s">
        <v>163</v>
      </c>
      <c r="F158" s="5"/>
      <c r="G158" s="3">
        <v>13</v>
      </c>
      <c r="H158" s="8" t="s">
        <v>163</v>
      </c>
      <c r="I158" s="5"/>
      <c r="J158" s="3">
        <v>13</v>
      </c>
      <c r="K158" s="8" t="s">
        <v>163</v>
      </c>
      <c r="L158" s="5"/>
      <c r="M158" s="3">
        <v>13</v>
      </c>
      <c r="N158" s="8" t="s">
        <v>163</v>
      </c>
      <c r="O158" s="5"/>
      <c r="P158" s="3">
        <v>13</v>
      </c>
      <c r="Q158" s="8" t="s">
        <v>163</v>
      </c>
      <c r="R158" s="5"/>
      <c r="S158" s="3">
        <v>13</v>
      </c>
      <c r="T158" s="8" t="s">
        <v>163</v>
      </c>
    </row>
    <row r="159" spans="1:20">
      <c r="A159" s="3">
        <v>12</v>
      </c>
      <c r="B159" s="8" t="s">
        <v>164</v>
      </c>
      <c r="C159" s="8"/>
      <c r="D159" s="3">
        <v>12</v>
      </c>
      <c r="E159" s="8" t="s">
        <v>164</v>
      </c>
      <c r="F159" s="5"/>
      <c r="G159" s="3">
        <v>12</v>
      </c>
      <c r="H159" s="8" t="s">
        <v>164</v>
      </c>
      <c r="I159" s="5"/>
      <c r="J159" s="3">
        <v>12</v>
      </c>
      <c r="K159" s="8" t="s">
        <v>164</v>
      </c>
      <c r="L159" s="5"/>
      <c r="M159" s="3">
        <v>12</v>
      </c>
      <c r="N159" s="8" t="s">
        <v>164</v>
      </c>
      <c r="O159" s="5"/>
      <c r="P159" s="3">
        <v>12</v>
      </c>
      <c r="Q159" s="8" t="s">
        <v>164</v>
      </c>
      <c r="R159" s="5"/>
      <c r="S159" s="3">
        <v>12</v>
      </c>
      <c r="T159" s="8" t="s">
        <v>164</v>
      </c>
    </row>
    <row r="160" spans="1:20">
      <c r="A160" s="3">
        <v>11</v>
      </c>
      <c r="B160" s="8" t="s">
        <v>165</v>
      </c>
      <c r="C160" s="8"/>
      <c r="D160" s="3">
        <v>11</v>
      </c>
      <c r="E160" s="8" t="s">
        <v>165</v>
      </c>
      <c r="F160" s="5"/>
      <c r="G160" s="3">
        <v>11</v>
      </c>
      <c r="H160" s="8" t="s">
        <v>165</v>
      </c>
      <c r="I160" s="5"/>
      <c r="J160" s="3">
        <v>11</v>
      </c>
      <c r="K160" s="8" t="s">
        <v>165</v>
      </c>
      <c r="L160" s="5"/>
      <c r="M160" s="3">
        <v>11</v>
      </c>
      <c r="N160" s="8" t="s">
        <v>165</v>
      </c>
      <c r="O160" s="5"/>
      <c r="P160" s="3">
        <v>11</v>
      </c>
      <c r="Q160" s="8" t="s">
        <v>165</v>
      </c>
      <c r="R160" s="5"/>
      <c r="S160" s="3">
        <v>11</v>
      </c>
      <c r="T160" s="8" t="s">
        <v>165</v>
      </c>
    </row>
    <row r="161" spans="1:20">
      <c r="A161" s="3">
        <v>10</v>
      </c>
      <c r="B161" s="8" t="s">
        <v>166</v>
      </c>
      <c r="C161" s="8"/>
      <c r="D161" s="3">
        <v>10</v>
      </c>
      <c r="E161" s="8" t="s">
        <v>166</v>
      </c>
      <c r="F161" s="5"/>
      <c r="G161" s="3">
        <v>10</v>
      </c>
      <c r="H161" s="8" t="s">
        <v>166</v>
      </c>
      <c r="I161" s="5"/>
      <c r="J161" s="3">
        <v>10</v>
      </c>
      <c r="K161" s="8" t="s">
        <v>166</v>
      </c>
      <c r="L161" s="5"/>
      <c r="M161" s="3">
        <v>10</v>
      </c>
      <c r="N161" s="8" t="s">
        <v>166</v>
      </c>
      <c r="O161" s="5"/>
      <c r="P161" s="3">
        <v>10</v>
      </c>
      <c r="Q161" s="8" t="s">
        <v>166</v>
      </c>
      <c r="R161" s="5"/>
      <c r="S161" s="3">
        <v>10</v>
      </c>
      <c r="T161" s="8" t="s">
        <v>166</v>
      </c>
    </row>
    <row r="162" spans="1:20">
      <c r="A162" s="3">
        <v>9</v>
      </c>
      <c r="B162" s="8" t="s">
        <v>167</v>
      </c>
      <c r="C162" s="8"/>
      <c r="D162" s="3">
        <v>9</v>
      </c>
      <c r="E162" s="8" t="s">
        <v>167</v>
      </c>
      <c r="F162" s="5"/>
      <c r="G162" s="3">
        <v>9</v>
      </c>
      <c r="H162" s="8" t="s">
        <v>167</v>
      </c>
      <c r="I162" s="5"/>
      <c r="J162" s="3">
        <v>9</v>
      </c>
      <c r="K162" s="8" t="s">
        <v>167</v>
      </c>
      <c r="L162" s="5"/>
      <c r="M162" s="3">
        <v>9</v>
      </c>
      <c r="N162" s="8" t="s">
        <v>167</v>
      </c>
      <c r="O162" s="5"/>
      <c r="P162" s="3">
        <v>9</v>
      </c>
      <c r="Q162" s="8" t="s">
        <v>167</v>
      </c>
      <c r="R162" s="5"/>
      <c r="S162" s="3">
        <v>9</v>
      </c>
      <c r="T162" s="8" t="s">
        <v>167</v>
      </c>
    </row>
    <row r="163" spans="1:20">
      <c r="A163" s="3">
        <v>8</v>
      </c>
      <c r="B163" s="8" t="s">
        <v>168</v>
      </c>
      <c r="C163" s="8"/>
      <c r="D163" s="3">
        <v>8</v>
      </c>
      <c r="E163" s="8" t="s">
        <v>168</v>
      </c>
      <c r="F163" s="5"/>
      <c r="G163" s="3">
        <v>8</v>
      </c>
      <c r="H163" s="8" t="s">
        <v>168</v>
      </c>
      <c r="I163" s="5"/>
      <c r="J163" s="3">
        <v>8</v>
      </c>
      <c r="K163" s="8" t="s">
        <v>168</v>
      </c>
      <c r="L163" s="5"/>
      <c r="M163" s="3">
        <v>8</v>
      </c>
      <c r="N163" s="8" t="s">
        <v>168</v>
      </c>
      <c r="O163" s="5"/>
      <c r="P163" s="3">
        <v>8</v>
      </c>
      <c r="Q163" s="8" t="s">
        <v>168</v>
      </c>
      <c r="R163" s="5"/>
      <c r="S163" s="3">
        <v>8</v>
      </c>
      <c r="T163" s="8" t="s">
        <v>168</v>
      </c>
    </row>
    <row r="164" spans="1:20">
      <c r="A164" s="3">
        <v>7</v>
      </c>
      <c r="B164" s="8" t="s">
        <v>169</v>
      </c>
      <c r="C164" s="8"/>
      <c r="D164" s="3">
        <v>7</v>
      </c>
      <c r="E164" s="8" t="s">
        <v>169</v>
      </c>
      <c r="F164" s="5"/>
      <c r="G164" s="3">
        <v>7</v>
      </c>
      <c r="H164" s="8" t="s">
        <v>169</v>
      </c>
      <c r="I164" s="5"/>
      <c r="J164" s="3">
        <v>7</v>
      </c>
      <c r="K164" s="8" t="s">
        <v>169</v>
      </c>
      <c r="L164" s="5"/>
      <c r="M164" s="3">
        <v>7</v>
      </c>
      <c r="N164" s="8" t="s">
        <v>169</v>
      </c>
      <c r="O164" s="5"/>
      <c r="P164" s="3">
        <v>7</v>
      </c>
      <c r="Q164" s="8" t="s">
        <v>169</v>
      </c>
      <c r="R164" s="5"/>
      <c r="S164" s="3">
        <v>7</v>
      </c>
      <c r="T164" s="8" t="s">
        <v>169</v>
      </c>
    </row>
    <row r="165" spans="1:20">
      <c r="A165" s="3">
        <v>6</v>
      </c>
      <c r="B165" s="8" t="s">
        <v>170</v>
      </c>
      <c r="C165" s="8"/>
      <c r="D165" s="3">
        <v>6</v>
      </c>
      <c r="E165" s="8" t="s">
        <v>170</v>
      </c>
      <c r="F165" s="5"/>
      <c r="G165" s="3">
        <v>6</v>
      </c>
      <c r="H165" s="8" t="s">
        <v>170</v>
      </c>
      <c r="I165" s="5"/>
      <c r="J165" s="3">
        <v>6</v>
      </c>
      <c r="K165" s="8" t="s">
        <v>170</v>
      </c>
      <c r="L165" s="5"/>
      <c r="M165" s="3">
        <v>6</v>
      </c>
      <c r="N165" s="8" t="s">
        <v>170</v>
      </c>
      <c r="O165" s="5"/>
      <c r="P165" s="3">
        <v>6</v>
      </c>
      <c r="Q165" s="8" t="s">
        <v>170</v>
      </c>
      <c r="R165" s="5"/>
      <c r="S165" s="3">
        <v>6</v>
      </c>
      <c r="T165" s="8" t="s">
        <v>170</v>
      </c>
    </row>
    <row r="166" spans="1:20">
      <c r="A166" s="3">
        <v>5</v>
      </c>
      <c r="B166" s="8" t="s">
        <v>171</v>
      </c>
      <c r="C166" s="8"/>
      <c r="D166" s="3">
        <v>5</v>
      </c>
      <c r="E166" s="8" t="s">
        <v>171</v>
      </c>
      <c r="F166" s="5"/>
      <c r="G166" s="3">
        <v>5</v>
      </c>
      <c r="H166" s="8" t="s">
        <v>171</v>
      </c>
      <c r="I166" s="5"/>
      <c r="J166" s="3">
        <v>5</v>
      </c>
      <c r="K166" s="8" t="s">
        <v>171</v>
      </c>
      <c r="L166" s="5"/>
      <c r="M166" s="3">
        <v>5</v>
      </c>
      <c r="N166" s="8" t="s">
        <v>171</v>
      </c>
      <c r="O166" s="5"/>
      <c r="P166" s="3">
        <v>5</v>
      </c>
      <c r="Q166" s="8" t="s">
        <v>171</v>
      </c>
      <c r="R166" s="5"/>
      <c r="S166" s="3">
        <v>5</v>
      </c>
      <c r="T166" s="8" t="s">
        <v>171</v>
      </c>
    </row>
    <row r="167" spans="1:20">
      <c r="A167" s="3">
        <v>4</v>
      </c>
      <c r="B167" s="8" t="s">
        <v>172</v>
      </c>
      <c r="C167" s="8"/>
      <c r="D167" s="3">
        <v>4</v>
      </c>
      <c r="E167" s="8" t="s">
        <v>172</v>
      </c>
      <c r="F167" s="5"/>
      <c r="G167" s="3">
        <v>4</v>
      </c>
      <c r="H167" s="8" t="s">
        <v>172</v>
      </c>
      <c r="I167" s="5"/>
      <c r="J167" s="3">
        <v>4</v>
      </c>
      <c r="K167" s="8" t="s">
        <v>172</v>
      </c>
      <c r="L167" s="5"/>
      <c r="M167" s="3">
        <v>4</v>
      </c>
      <c r="N167" s="8" t="s">
        <v>172</v>
      </c>
      <c r="O167" s="5"/>
      <c r="P167" s="3">
        <v>4</v>
      </c>
      <c r="Q167" s="8" t="s">
        <v>172</v>
      </c>
      <c r="R167" s="5"/>
      <c r="S167" s="3">
        <v>4</v>
      </c>
      <c r="T167" s="8" t="s">
        <v>172</v>
      </c>
    </row>
    <row r="168" spans="1:20">
      <c r="A168" s="3">
        <v>3</v>
      </c>
      <c r="B168" s="8" t="s">
        <v>173</v>
      </c>
      <c r="C168" s="8"/>
      <c r="D168" s="3">
        <v>3</v>
      </c>
      <c r="E168" s="8" t="s">
        <v>173</v>
      </c>
      <c r="F168" s="5"/>
      <c r="G168" s="3">
        <v>3</v>
      </c>
      <c r="H168" s="8" t="s">
        <v>173</v>
      </c>
      <c r="I168" s="5"/>
      <c r="J168" s="3">
        <v>3</v>
      </c>
      <c r="K168" s="8" t="s">
        <v>173</v>
      </c>
      <c r="L168" s="5"/>
      <c r="M168" s="3">
        <v>3</v>
      </c>
      <c r="N168" s="8" t="s">
        <v>173</v>
      </c>
      <c r="O168" s="5"/>
      <c r="P168" s="3">
        <v>3</v>
      </c>
      <c r="Q168" s="8" t="s">
        <v>173</v>
      </c>
      <c r="R168" s="5"/>
      <c r="S168" s="3">
        <v>3</v>
      </c>
      <c r="T168" s="8" t="s">
        <v>173</v>
      </c>
    </row>
    <row r="169" spans="1:20">
      <c r="A169" s="3">
        <v>2</v>
      </c>
      <c r="B169" s="8" t="s">
        <v>174</v>
      </c>
      <c r="C169" s="8"/>
      <c r="D169" s="3">
        <v>2</v>
      </c>
      <c r="E169" s="8" t="s">
        <v>174</v>
      </c>
      <c r="F169" s="5"/>
      <c r="G169" s="3">
        <v>2</v>
      </c>
      <c r="H169" s="8" t="s">
        <v>174</v>
      </c>
      <c r="I169" s="5"/>
      <c r="J169" s="3">
        <v>2</v>
      </c>
      <c r="K169" s="8" t="s">
        <v>174</v>
      </c>
      <c r="L169" s="5"/>
      <c r="M169" s="3">
        <v>2</v>
      </c>
      <c r="N169" s="8" t="s">
        <v>174</v>
      </c>
      <c r="O169" s="5"/>
      <c r="P169" s="3">
        <v>2</v>
      </c>
      <c r="Q169" s="8" t="s">
        <v>174</v>
      </c>
      <c r="R169" s="5"/>
      <c r="S169" s="3">
        <v>2</v>
      </c>
      <c r="T169" s="8" t="s">
        <v>174</v>
      </c>
    </row>
    <row r="170" spans="1:20">
      <c r="A170" s="9">
        <v>1</v>
      </c>
      <c r="B170" s="8">
        <v>0</v>
      </c>
      <c r="C170" s="8"/>
      <c r="D170" s="9">
        <v>1</v>
      </c>
      <c r="E170" s="8">
        <v>0</v>
      </c>
      <c r="F170" s="5"/>
      <c r="G170" s="9">
        <v>1</v>
      </c>
      <c r="H170" s="8">
        <v>0</v>
      </c>
      <c r="I170" s="5"/>
      <c r="J170" s="9">
        <v>1</v>
      </c>
      <c r="K170" s="8">
        <v>0</v>
      </c>
      <c r="L170" s="5"/>
      <c r="M170" s="9">
        <v>1</v>
      </c>
      <c r="N170" s="8">
        <v>0</v>
      </c>
      <c r="O170" s="5"/>
      <c r="P170" s="9">
        <v>1</v>
      </c>
      <c r="Q170" s="8">
        <v>0</v>
      </c>
      <c r="R170" s="5"/>
      <c r="S170" s="9">
        <v>1</v>
      </c>
      <c r="T170" s="8">
        <v>0</v>
      </c>
    </row>
    <row r="171" spans="1:20">
      <c r="A171" s="9">
        <v>0</v>
      </c>
      <c r="B171" s="8" t="s">
        <v>175</v>
      </c>
      <c r="C171" s="8"/>
      <c r="D171" s="9">
        <v>0</v>
      </c>
      <c r="E171" s="8" t="s">
        <v>175</v>
      </c>
      <c r="F171" s="5"/>
      <c r="G171" s="9">
        <v>0</v>
      </c>
      <c r="H171" s="8" t="s">
        <v>175</v>
      </c>
      <c r="I171" s="5"/>
      <c r="J171" s="9">
        <v>0</v>
      </c>
      <c r="K171" s="8" t="s">
        <v>175</v>
      </c>
      <c r="L171" s="5"/>
      <c r="M171" s="9">
        <v>0</v>
      </c>
      <c r="N171" s="8" t="s">
        <v>175</v>
      </c>
      <c r="O171" s="5"/>
      <c r="P171" s="9">
        <v>0</v>
      </c>
      <c r="Q171" s="8" t="s">
        <v>175</v>
      </c>
      <c r="R171" s="5"/>
      <c r="S171" s="9">
        <v>0</v>
      </c>
      <c r="T171" s="8" t="s">
        <v>175</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X1"/>
  <sheetViews>
    <sheetView topLeftCell="HE1" workbookViewId="0">
      <selection activeCell="FB1" sqref="FB1:HX1"/>
    </sheetView>
  </sheetViews>
  <sheetFormatPr baseColWidth="10" defaultRowHeight="14.25"/>
  <sheetData>
    <row r="1" spans="1:232">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158</v>
      </c>
      <c r="FD1">
        <v>158</v>
      </c>
      <c r="FE1">
        <v>158</v>
      </c>
      <c r="FF1">
        <v>158</v>
      </c>
      <c r="FG1">
        <v>158</v>
      </c>
      <c r="FH1">
        <v>158</v>
      </c>
      <c r="FI1">
        <v>158</v>
      </c>
      <c r="FJ1">
        <v>158</v>
      </c>
      <c r="FK1">
        <v>158</v>
      </c>
      <c r="FL1">
        <v>158</v>
      </c>
      <c r="FM1">
        <v>158</v>
      </c>
      <c r="FN1">
        <v>158</v>
      </c>
      <c r="FO1">
        <v>158</v>
      </c>
      <c r="FP1">
        <v>158</v>
      </c>
      <c r="FQ1">
        <v>158</v>
      </c>
      <c r="FR1">
        <v>158</v>
      </c>
      <c r="FS1">
        <v>158</v>
      </c>
      <c r="FT1">
        <v>158</v>
      </c>
      <c r="FU1">
        <v>158</v>
      </c>
      <c r="FV1">
        <v>158</v>
      </c>
      <c r="FW1">
        <v>158</v>
      </c>
      <c r="FX1">
        <v>158</v>
      </c>
      <c r="FY1">
        <v>158</v>
      </c>
      <c r="FZ1">
        <v>158</v>
      </c>
      <c r="GA1">
        <v>158</v>
      </c>
      <c r="GB1">
        <v>158</v>
      </c>
      <c r="GC1">
        <v>158</v>
      </c>
      <c r="GD1">
        <v>158</v>
      </c>
      <c r="GE1">
        <v>158</v>
      </c>
      <c r="GF1">
        <v>158</v>
      </c>
      <c r="GG1">
        <v>158</v>
      </c>
      <c r="GH1">
        <v>158</v>
      </c>
      <c r="GI1">
        <v>158</v>
      </c>
      <c r="GJ1">
        <v>158</v>
      </c>
      <c r="GK1">
        <v>158</v>
      </c>
      <c r="GL1">
        <v>158</v>
      </c>
      <c r="GM1">
        <v>158</v>
      </c>
      <c r="GN1">
        <v>158</v>
      </c>
      <c r="GO1">
        <v>158</v>
      </c>
      <c r="GP1">
        <v>158</v>
      </c>
      <c r="GQ1">
        <v>158</v>
      </c>
      <c r="GR1">
        <v>158</v>
      </c>
      <c r="GS1">
        <v>158</v>
      </c>
      <c r="GT1">
        <v>158</v>
      </c>
      <c r="GU1">
        <v>158</v>
      </c>
      <c r="GV1">
        <v>158</v>
      </c>
      <c r="GW1">
        <v>158</v>
      </c>
      <c r="GX1">
        <v>158</v>
      </c>
      <c r="GY1">
        <v>158</v>
      </c>
      <c r="GZ1">
        <v>158</v>
      </c>
      <c r="HA1">
        <v>158</v>
      </c>
      <c r="HB1">
        <v>158</v>
      </c>
      <c r="HC1">
        <v>158</v>
      </c>
      <c r="HD1">
        <v>158</v>
      </c>
      <c r="HE1">
        <v>158</v>
      </c>
      <c r="HF1">
        <v>158</v>
      </c>
      <c r="HG1">
        <v>158</v>
      </c>
      <c r="HH1">
        <v>158</v>
      </c>
      <c r="HI1">
        <v>158</v>
      </c>
      <c r="HJ1">
        <v>158</v>
      </c>
      <c r="HK1">
        <v>158</v>
      </c>
      <c r="HL1">
        <v>158</v>
      </c>
      <c r="HM1">
        <v>158</v>
      </c>
      <c r="HN1">
        <v>158</v>
      </c>
      <c r="HO1">
        <v>158</v>
      </c>
      <c r="HP1">
        <v>158</v>
      </c>
      <c r="HQ1">
        <v>158</v>
      </c>
      <c r="HR1">
        <v>158</v>
      </c>
      <c r="HS1">
        <v>158</v>
      </c>
      <c r="HT1">
        <v>158</v>
      </c>
      <c r="HU1">
        <v>158</v>
      </c>
      <c r="HV1">
        <v>158</v>
      </c>
      <c r="HW1">
        <v>158</v>
      </c>
      <c r="HX1">
        <v>158</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HX161"/>
  <sheetViews>
    <sheetView tabSelected="1" zoomScale="80" zoomScaleNormal="80" workbookViewId="0">
      <selection activeCell="DE15" sqref="DE15"/>
    </sheetView>
  </sheetViews>
  <sheetFormatPr baseColWidth="10" defaultRowHeight="14.25"/>
  <cols>
    <col min="1" max="2" width="10.625" customWidth="1"/>
    <col min="3" max="3" width="8.875" customWidth="1"/>
    <col min="4" max="4" width="5.125" customWidth="1"/>
    <col min="5" max="5" width="6.375" customWidth="1"/>
    <col min="6" max="6" width="7" customWidth="1"/>
    <col min="7" max="7" width="7.5" customWidth="1"/>
    <col min="8" max="8" width="6.875" customWidth="1"/>
    <col min="9" max="9" width="11.375" customWidth="1"/>
    <col min="10" max="10" width="15.25" customWidth="1"/>
    <col min="11" max="11" width="7.125" hidden="1" customWidth="1"/>
    <col min="12" max="12" width="6.875" hidden="1" customWidth="1"/>
    <col min="13" max="13" width="6.75" hidden="1" customWidth="1"/>
    <col min="14" max="15" width="6.5" hidden="1" customWidth="1"/>
    <col min="16" max="16" width="6.75" hidden="1" customWidth="1"/>
    <col min="17" max="82" width="6.5" hidden="1" customWidth="1"/>
    <col min="83" max="84" width="8.625" customWidth="1"/>
    <col min="85" max="85" width="21.75" customWidth="1"/>
    <col min="86" max="86" width="9.5" customWidth="1"/>
    <col min="87" max="87" width="11.625" customWidth="1"/>
    <col min="88" max="88" width="23.25" customWidth="1"/>
    <col min="89" max="89" width="6.75" bestFit="1" customWidth="1"/>
    <col min="90" max="90" width="4.625" hidden="1" customWidth="1"/>
    <col min="91" max="91" width="8.625" hidden="1" customWidth="1"/>
    <col min="92" max="93" width="4.625" hidden="1" customWidth="1"/>
    <col min="94" max="94" width="8.625" hidden="1" customWidth="1"/>
    <col min="95" max="96" width="4.625" hidden="1" customWidth="1"/>
    <col min="97" max="97" width="8.625" hidden="1" customWidth="1"/>
    <col min="98" max="98" width="4.625" hidden="1" customWidth="1"/>
    <col min="99" max="99" width="13.375" hidden="1" customWidth="1"/>
    <col min="100" max="100" width="6.5" hidden="1" customWidth="1"/>
    <col min="101" max="101" width="13.375" hidden="1" customWidth="1"/>
    <col min="102" max="102" width="2.375" hidden="1" customWidth="1"/>
    <col min="103" max="103" width="13.375" hidden="1" customWidth="1"/>
    <col min="104" max="104" width="2.125" hidden="1" customWidth="1"/>
    <col min="105" max="105" width="14.5" hidden="1" customWidth="1"/>
    <col min="106" max="106" width="14" bestFit="1" customWidth="1"/>
    <col min="107" max="107" width="8.625" bestFit="1" customWidth="1"/>
    <col min="108" max="108" width="8.75" bestFit="1" customWidth="1"/>
    <col min="109" max="109" width="6.75" bestFit="1" customWidth="1"/>
    <col min="110" max="110" width="5.875" bestFit="1" customWidth="1"/>
    <col min="111" max="111" width="3.625" bestFit="1" customWidth="1"/>
    <col min="112" max="112" width="6.75" bestFit="1" customWidth="1"/>
    <col min="113" max="113" width="8.75" bestFit="1" customWidth="1"/>
    <col min="114" max="114" width="6.75" bestFit="1" customWidth="1"/>
    <col min="115" max="115" width="3.875" bestFit="1" customWidth="1"/>
    <col min="116" max="116" width="3.625" bestFit="1" customWidth="1"/>
    <col min="117" max="117" width="3.5" bestFit="1" customWidth="1"/>
    <col min="118" max="118" width="8.75" bestFit="1" customWidth="1"/>
    <col min="119" max="119" width="3.625" bestFit="1" customWidth="1"/>
    <col min="120" max="120" width="3.875" bestFit="1" customWidth="1"/>
    <col min="121" max="121" width="3.625" bestFit="1" customWidth="1"/>
    <col min="122" max="122" width="3.5" bestFit="1" customWidth="1"/>
    <col min="123" max="123" width="8.75" bestFit="1" customWidth="1"/>
    <col min="124" max="124" width="3.625" bestFit="1" customWidth="1"/>
    <col min="125" max="125" width="3.875" bestFit="1" customWidth="1"/>
    <col min="126" max="126" width="3.625" bestFit="1" customWidth="1"/>
    <col min="127" max="127" width="3.5" bestFit="1" customWidth="1"/>
    <col min="128" max="128" width="8.75" bestFit="1" customWidth="1"/>
    <col min="129" max="129" width="3.625" bestFit="1" customWidth="1"/>
    <col min="130" max="130" width="3.875" bestFit="1" customWidth="1"/>
    <col min="131" max="131" width="3.625" bestFit="1" customWidth="1"/>
    <col min="132" max="132" width="3.5" bestFit="1" customWidth="1"/>
    <col min="133" max="133" width="8.75" bestFit="1" customWidth="1"/>
    <col min="134" max="134" width="3.625" bestFit="1" customWidth="1"/>
    <col min="135" max="135" width="4.25" bestFit="1" customWidth="1"/>
    <col min="136" max="136" width="4.125" bestFit="1" customWidth="1"/>
    <col min="137" max="137" width="3.5" bestFit="1" customWidth="1"/>
    <col min="138" max="138" width="9.125" bestFit="1" customWidth="1"/>
    <col min="139" max="139" width="3.875" bestFit="1" customWidth="1"/>
    <col min="140" max="140" width="4.25" bestFit="1" customWidth="1"/>
    <col min="141" max="141" width="4.125" bestFit="1" customWidth="1"/>
    <col min="142" max="142" width="3.5" bestFit="1" customWidth="1"/>
    <col min="143" max="143" width="9.125" bestFit="1" customWidth="1"/>
    <col min="144" max="144" width="3.875" bestFit="1" customWidth="1"/>
    <col min="145" max="145" width="4.25" bestFit="1" customWidth="1"/>
    <col min="146" max="146" width="4.125" bestFit="1" customWidth="1"/>
    <col min="147" max="147" width="3.5" bestFit="1" customWidth="1"/>
    <col min="148" max="148" width="3.625" bestFit="1" customWidth="1"/>
    <col min="149" max="149" width="3.875" bestFit="1" customWidth="1"/>
    <col min="150" max="150" width="4.25" bestFit="1" customWidth="1"/>
    <col min="151" max="151" width="4.125" bestFit="1" customWidth="1"/>
    <col min="152" max="152" width="3.5" bestFit="1" customWidth="1"/>
    <col min="153" max="153" width="5.5" bestFit="1" customWidth="1"/>
    <col min="154" max="154" width="3.875" bestFit="1" customWidth="1"/>
    <col min="155" max="155" width="4.25" bestFit="1" customWidth="1"/>
    <col min="156" max="156" width="4.125" bestFit="1" customWidth="1"/>
    <col min="157" max="157" width="3.5" bestFit="1" customWidth="1"/>
    <col min="158" max="158" width="5.5" bestFit="1" customWidth="1"/>
    <col min="159" max="159" width="3.875" bestFit="1" customWidth="1"/>
    <col min="160" max="160" width="4.25" bestFit="1" customWidth="1"/>
    <col min="161" max="161" width="4.125" bestFit="1" customWidth="1"/>
    <col min="162" max="162" width="3.5" bestFit="1" customWidth="1"/>
    <col min="163" max="163" width="5.5" bestFit="1" customWidth="1"/>
    <col min="164" max="164" width="3.875" bestFit="1" customWidth="1"/>
    <col min="165" max="165" width="4.25" bestFit="1" customWidth="1"/>
    <col min="166" max="166" width="4.125" bestFit="1" customWidth="1"/>
    <col min="167" max="167" width="3.5" bestFit="1" customWidth="1"/>
    <col min="168" max="168" width="5.5" bestFit="1" customWidth="1"/>
    <col min="169" max="169" width="3.875" bestFit="1" customWidth="1"/>
    <col min="170" max="170" width="4.25" bestFit="1" customWidth="1"/>
    <col min="171" max="171" width="4.125" bestFit="1" customWidth="1"/>
    <col min="172" max="172" width="3.5" bestFit="1" customWidth="1"/>
    <col min="173" max="173" width="5.5" bestFit="1" customWidth="1"/>
    <col min="174" max="174" width="3.875" bestFit="1" customWidth="1"/>
    <col min="175" max="175" width="4.25" bestFit="1" customWidth="1"/>
    <col min="176" max="176" width="4.125" bestFit="1" customWidth="1"/>
    <col min="177" max="177" width="3.5" bestFit="1" customWidth="1"/>
    <col min="178" max="178" width="5.5" bestFit="1" customWidth="1"/>
    <col min="179" max="179" width="3.875" bestFit="1" customWidth="1"/>
    <col min="180" max="180" width="4.25" bestFit="1" customWidth="1"/>
    <col min="181" max="181" width="4.125" bestFit="1" customWidth="1"/>
    <col min="182" max="182" width="3.5" bestFit="1" customWidth="1"/>
    <col min="183" max="183" width="5.5" bestFit="1" customWidth="1"/>
    <col min="184" max="184" width="3.875" bestFit="1" customWidth="1"/>
    <col min="185" max="185" width="4.25" bestFit="1" customWidth="1"/>
    <col min="186" max="186" width="4.125" bestFit="1" customWidth="1"/>
    <col min="187" max="187" width="3.5" bestFit="1" customWidth="1"/>
    <col min="188" max="188" width="5.5" bestFit="1" customWidth="1"/>
    <col min="189" max="189" width="3.875" bestFit="1" customWidth="1"/>
    <col min="190" max="190" width="4.25" bestFit="1" customWidth="1"/>
    <col min="191" max="191" width="4.125" bestFit="1" customWidth="1"/>
    <col min="192" max="192" width="3.5" bestFit="1" customWidth="1"/>
    <col min="193" max="193" width="5.5" bestFit="1" customWidth="1"/>
    <col min="194" max="194" width="3.875" bestFit="1" customWidth="1"/>
    <col min="195" max="195" width="4.25" bestFit="1" customWidth="1"/>
    <col min="196" max="196" width="4.125" bestFit="1" customWidth="1"/>
    <col min="197" max="197" width="6.75" hidden="1" customWidth="1"/>
    <col min="198" max="198" width="6.75" customWidth="1"/>
    <col min="199" max="199" width="5.5" bestFit="1" customWidth="1"/>
    <col min="200" max="200" width="3.875" bestFit="1" customWidth="1"/>
    <col min="201" max="201" width="4.25" bestFit="1" customWidth="1"/>
    <col min="202" max="202" width="4.125" bestFit="1" customWidth="1"/>
    <col min="203" max="203" width="6.75" hidden="1" customWidth="1"/>
    <col min="204" max="204" width="6.75" customWidth="1"/>
    <col min="205" max="205" width="5.5" bestFit="1" customWidth="1"/>
    <col min="206" max="206" width="3.875" bestFit="1" customWidth="1"/>
    <col min="207" max="207" width="4.25" bestFit="1" customWidth="1"/>
    <col min="208" max="208" width="4.125" bestFit="1" customWidth="1"/>
    <col min="209" max="209" width="6.75" hidden="1" customWidth="1"/>
    <col min="210" max="210" width="6.75" customWidth="1"/>
    <col min="211" max="211" width="5.5" bestFit="1" customWidth="1"/>
    <col min="212" max="212" width="3.875" bestFit="1" customWidth="1"/>
    <col min="213" max="213" width="4.25" bestFit="1" customWidth="1"/>
    <col min="214" max="214" width="4.125" bestFit="1" customWidth="1"/>
    <col min="215" max="215" width="6.75" hidden="1" customWidth="1"/>
    <col min="216" max="216" width="6.75" customWidth="1"/>
    <col min="217" max="217" width="5.5" bestFit="1" customWidth="1"/>
    <col min="218" max="218" width="3.875" bestFit="1" customWidth="1"/>
    <col min="219" max="219" width="4.25" bestFit="1" customWidth="1"/>
    <col min="220" max="220" width="3.625" bestFit="1" customWidth="1"/>
    <col min="221" max="221" width="6.75" hidden="1" customWidth="1"/>
    <col min="222" max="222" width="6.75" customWidth="1"/>
    <col min="223" max="223" width="5.125" bestFit="1" customWidth="1"/>
    <col min="224" max="224" width="3.625" bestFit="1" customWidth="1"/>
    <col min="225" max="225" width="3.875" bestFit="1" customWidth="1"/>
    <col min="226" max="226" width="3.625" bestFit="1" customWidth="1"/>
    <col min="227" max="227" width="6.75" hidden="1" customWidth="1"/>
    <col min="228" max="228" width="6.75" customWidth="1"/>
    <col min="229" max="229" width="5.125" bestFit="1" customWidth="1"/>
    <col min="230" max="230" width="3.625" bestFit="1" customWidth="1"/>
    <col min="231" max="231" width="3.875" bestFit="1" customWidth="1"/>
    <col min="232" max="232" width="3.625" bestFit="1" customWidth="1"/>
  </cols>
  <sheetData>
    <row r="1" spans="1:232" ht="90" thickTop="1" thickBot="1">
      <c r="A1" s="203">
        <f>J2</f>
        <v>0</v>
      </c>
      <c r="B1" s="203"/>
      <c r="C1" s="173">
        <f>SUM(J3:J14)</f>
        <v>36</v>
      </c>
      <c r="D1" s="205" t="s">
        <v>369</v>
      </c>
      <c r="E1" s="205"/>
      <c r="F1" s="119">
        <v>8</v>
      </c>
      <c r="G1" s="155">
        <v>1</v>
      </c>
      <c r="H1" s="195" t="s">
        <v>370</v>
      </c>
      <c r="I1" s="166" t="s">
        <v>362</v>
      </c>
      <c r="J1" s="118">
        <f>G1</f>
        <v>1</v>
      </c>
      <c r="K1" s="191" t="str">
        <f>IF(ISERROR(VLOOKUP(K6,'Checkouttabelle 2'!$A$1:$B$171,1,0)),"",VLOOKUP(K6,'Checkouttabelle 2'!$A$1:$B$171,2,0))</f>
        <v/>
      </c>
      <c r="L1" s="191"/>
      <c r="M1" s="191"/>
      <c r="N1" s="191" t="str">
        <f>IF(ISERROR(VLOOKUP(N6,'Checkouttabelle 2'!$A$1:$B$171,1,0)),"",VLOOKUP(N6,'Checkouttabelle 2'!$A$1:$B$171,2,0))</f>
        <v>Checkout</v>
      </c>
      <c r="O1" s="191"/>
      <c r="P1" s="191"/>
      <c r="Q1" s="191" t="str">
        <f>IF(ISERROR(VLOOKUP(Q6,'Checkouttabelle 2'!$A$1:$B$171,1,0)),"",VLOOKUP(Q6,'Checkouttabelle 2'!$A$1:$B$171,2,0))</f>
        <v>Checkout</v>
      </c>
      <c r="R1" s="191"/>
      <c r="S1" s="191"/>
      <c r="T1" s="191" t="str">
        <f>IF(ISERROR(VLOOKUP(T6,'Checkouttabelle 2'!$A$1:$B$171,1,0)),"",VLOOKUP(T6,'Checkouttabelle 2'!$A$1:$B$171,2,0))</f>
        <v>Checkout</v>
      </c>
      <c r="U1" s="191"/>
      <c r="V1" s="191"/>
      <c r="W1" s="191" t="str">
        <f>IF(ISERROR(VLOOKUP(W6,'Checkouttabelle 2'!$A$1:$B$171,1,0)),"",VLOOKUP(W6,'Checkouttabelle 2'!$A$1:$B$171,2,0))</f>
        <v>Checkout</v>
      </c>
      <c r="X1" s="191"/>
      <c r="Y1" s="191"/>
      <c r="Z1" s="191" t="str">
        <f>IF(ISERROR(VLOOKUP(Z6,'Checkouttabelle 2'!$A$1:$B$171,1,0)),"",VLOOKUP(Z6,'Checkouttabelle 2'!$A$1:$B$171,2,0))</f>
        <v>Checkout</v>
      </c>
      <c r="AA1" s="191"/>
      <c r="AB1" s="191"/>
      <c r="AC1" s="191" t="str">
        <f>IF(ISERROR(VLOOKUP(AC6,'Checkouttabelle 2'!$A$1:$B$171,1,0)),"",VLOOKUP(AC6,'Checkouttabelle 2'!$A$1:$B$171,2,0))</f>
        <v>Checkout</v>
      </c>
      <c r="AD1" s="191"/>
      <c r="AE1" s="191"/>
      <c r="AF1" s="191" t="str">
        <f>IF(ISERROR(VLOOKUP(AF6,'Checkouttabelle 2'!$A$1:$B$171,1,0)),"",VLOOKUP(AF6,'Checkouttabelle 2'!$A$1:$B$171,2,0))</f>
        <v>Checkout</v>
      </c>
      <c r="AG1" s="191"/>
      <c r="AH1" s="191"/>
      <c r="AI1" s="191" t="str">
        <f>IF(ISERROR(VLOOKUP(AI6,'Checkouttabelle 2'!$A$1:$B$171,1,0)),"",VLOOKUP(AI6,'Checkouttabelle 2'!$A$1:$B$171,2,0))</f>
        <v>Checkout</v>
      </c>
      <c r="AJ1" s="191"/>
      <c r="AK1" s="191"/>
      <c r="AL1" s="191" t="str">
        <f>IF(ISERROR(VLOOKUP(AL6,'Checkouttabelle 2'!$A$1:$B$171,1,0)),"",VLOOKUP(AL6,'Checkouttabelle 2'!$A$1:$B$171,2,0))</f>
        <v>Checkout</v>
      </c>
      <c r="AM1" s="191"/>
      <c r="AN1" s="191"/>
      <c r="AO1" s="191" t="str">
        <f>IF(ISERROR(VLOOKUP(AO6,'Checkouttabelle 2'!$A$1:$B$171,1,0)),"",VLOOKUP(AO6,'Checkouttabelle 2'!$A$1:$B$171,2,0))</f>
        <v>Checkout</v>
      </c>
      <c r="AP1" s="191"/>
      <c r="AQ1" s="191"/>
      <c r="AR1" s="191" t="str">
        <f>IF(ISERROR(VLOOKUP(AR6,'Checkouttabelle 2'!$A$1:$B$171,1,0)),"",VLOOKUP(AR6,'Checkouttabelle 2'!$A$1:$B$171,2,0))</f>
        <v>Checkout</v>
      </c>
      <c r="AS1" s="191"/>
      <c r="AT1" s="191"/>
      <c r="AU1" s="191" t="str">
        <f>IF(ISERROR(VLOOKUP(AU6,'Checkouttabelle 2'!$A$1:$B$171,1,0)),"",VLOOKUP(AU6,'Checkouttabelle 2'!$A$1:$B$171,2,0))</f>
        <v>Checkout</v>
      </c>
      <c r="AV1" s="191"/>
      <c r="AW1" s="191"/>
      <c r="AX1" s="191" t="str">
        <f>IF(ISERROR(VLOOKUP(AX6,'Checkouttabelle 2'!$A$1:$B$171,1,0)),"",VLOOKUP(AX6,'Checkouttabelle 2'!$A$1:$B$171,2,0))</f>
        <v>Checkout</v>
      </c>
      <c r="AY1" s="191"/>
      <c r="AZ1" s="191"/>
      <c r="BA1" s="191" t="str">
        <f>IF(ISERROR(VLOOKUP(BA6,'Checkouttabelle 2'!$A$1:$B$171,1,0)),"",VLOOKUP(BA6,'Checkouttabelle 2'!$A$1:$B$171,2,0))</f>
        <v>Checkout</v>
      </c>
      <c r="BB1" s="191"/>
      <c r="BC1" s="191"/>
      <c r="BD1" s="191" t="str">
        <f>IF(ISERROR(VLOOKUP(BD6,'Checkouttabelle 2'!$A$1:$B$171,1,0)),"",VLOOKUP(BD6,'Checkouttabelle 2'!$A$1:$B$171,2,0))</f>
        <v>Checkout</v>
      </c>
      <c r="BE1" s="191"/>
      <c r="BF1" s="191"/>
      <c r="BG1" s="191" t="str">
        <f>IF(ISERROR(VLOOKUP(BG6,'Checkouttabelle 2'!$A$1:$B$171,1,0)),"",VLOOKUP(BG6,'Checkouttabelle 2'!$A$1:$B$171,2,0))</f>
        <v>Checkout</v>
      </c>
      <c r="BH1" s="191"/>
      <c r="BI1" s="191"/>
      <c r="BJ1" s="191" t="str">
        <f>IF(ISERROR(VLOOKUP(BJ6,'Checkouttabelle 2'!$A$1:$B$171,1,0)),"",VLOOKUP(BJ6,'Checkouttabelle 2'!$A$1:$B$171,2,0))</f>
        <v>Checkout</v>
      </c>
      <c r="BK1" s="191"/>
      <c r="BL1" s="191"/>
      <c r="BM1" s="191" t="str">
        <f>IF(ISERROR(VLOOKUP(BM6,'Checkouttabelle 2'!$A$1:$B$171,1,0)),"",VLOOKUP(BM6,'Checkouttabelle 2'!$A$1:$B$171,2,0))</f>
        <v>Checkout</v>
      </c>
      <c r="BN1" s="191"/>
      <c r="BO1" s="191"/>
      <c r="BP1" s="191" t="str">
        <f>IF(ISERROR(VLOOKUP(BP6,'Checkouttabelle 2'!$A$1:$B$171,1,0)),"",VLOOKUP(BP6,'Checkouttabelle 2'!$A$1:$B$171,2,0))</f>
        <v>Checkout</v>
      </c>
      <c r="BQ1" s="191"/>
      <c r="BR1" s="191"/>
      <c r="BS1" s="191" t="str">
        <f>IF(ISERROR(VLOOKUP(BS6,'Checkouttabelle 2'!$A$1:$B$171,1,0)),"",VLOOKUP(BS6,'Checkouttabelle 2'!$A$1:$B$171,2,0))</f>
        <v>Checkout</v>
      </c>
      <c r="BT1" s="191"/>
      <c r="BU1" s="191"/>
      <c r="BV1" s="191" t="str">
        <f>IF(ISERROR(VLOOKUP(BV6,'Checkouttabelle 2'!$A$1:$B$171,1,0)),"",VLOOKUP(BV6,'Checkouttabelle 2'!$A$1:$B$171,2,0))</f>
        <v>Checkout</v>
      </c>
      <c r="BW1" s="191"/>
      <c r="BX1" s="191"/>
      <c r="BY1" s="191" t="str">
        <f>IF(ISERROR(VLOOKUP(BY6,'Checkouttabelle 2'!$A$1:$B$171,1,0)),"",VLOOKUP(BY6,'Checkouttabelle 2'!$A$1:$B$171,2,0))</f>
        <v>Checkout</v>
      </c>
      <c r="BZ1" s="191"/>
      <c r="CA1" s="191"/>
      <c r="CB1" s="191" t="str">
        <f>IF(ISERROR(VLOOKUP(CB6,'Checkouttabelle 2'!$A$1:$B$171,1,0)),"",VLOOKUP(CB6,'Checkouttabelle 2'!$A$1:$B$171,2,0))</f>
        <v>Checkout</v>
      </c>
      <c r="CC1" s="191"/>
      <c r="CD1" s="191"/>
      <c r="CG1" s="144"/>
      <c r="CH1" s="147"/>
      <c r="CI1" s="139"/>
      <c r="CJ1" s="145"/>
      <c r="CL1" s="131" t="s">
        <v>343</v>
      </c>
      <c r="CM1" s="129" t="s">
        <v>347</v>
      </c>
      <c r="CN1" s="129" t="s">
        <v>348</v>
      </c>
      <c r="CO1" s="130" t="s">
        <v>343</v>
      </c>
      <c r="CP1" s="130" t="s">
        <v>347</v>
      </c>
      <c r="CQ1" s="130" t="s">
        <v>348</v>
      </c>
      <c r="CR1" s="129" t="s">
        <v>343</v>
      </c>
      <c r="CS1" s="129" t="s">
        <v>347</v>
      </c>
      <c r="CT1" s="129" t="s">
        <v>348</v>
      </c>
      <c r="CU1" s="71" t="s">
        <v>356</v>
      </c>
      <c r="CV1" s="122" t="s">
        <v>359</v>
      </c>
      <c r="CW1" s="71" t="s">
        <v>357</v>
      </c>
      <c r="CX1" s="122" t="s">
        <v>359</v>
      </c>
      <c r="CY1" s="71" t="s">
        <v>358</v>
      </c>
      <c r="CZ1" s="122" t="s">
        <v>359</v>
      </c>
      <c r="DB1" s="209" t="s">
        <v>360</v>
      </c>
      <c r="DC1" s="154"/>
      <c r="DD1" s="181" t="str">
        <f>'Namen Eintragen'!A1</f>
        <v>Adde</v>
      </c>
      <c r="DI1" s="181" t="str">
        <f>'Namen Eintragen'!B1</f>
        <v>Rommet</v>
      </c>
      <c r="DN1" s="181" t="str">
        <f>'Namen Eintragen'!C1</f>
        <v xml:space="preserve">Dieter </v>
      </c>
      <c r="DS1" s="181" t="str">
        <f>'Namen Eintragen'!D1</f>
        <v>Rainer</v>
      </c>
      <c r="DU1" s="182"/>
      <c r="DX1" s="181" t="str">
        <f>'Namen Eintragen'!E1</f>
        <v>Gerd</v>
      </c>
      <c r="EC1" s="181" t="str">
        <f>'Namen Eintragen'!F1</f>
        <v>Marco</v>
      </c>
      <c r="EH1" s="181" t="str">
        <f>'Namen Eintragen'!G1</f>
        <v>Lukas</v>
      </c>
      <c r="EM1" s="180" t="str">
        <f>'Namen Eintragen'!H1</f>
        <v>Manfred</v>
      </c>
    </row>
    <row r="2" spans="1:232" ht="42" thickTop="1" thickBot="1">
      <c r="A2" s="169">
        <f ca="1">IFERROR(LOOKUP(2,1/(INDIRECT(ADDRESS(19,$G$1+10+($G$1-1)*2)):INDIRECT(ADDRESS(28,$G$1+10+($G$1-1)*2))&lt;&gt;""),INDIRECT(ADDRESS(19,$G$1+10+($G$1-1)*2)):INDIRECT(ADDRESS(28,$G$1+10+($G$1-1)*2))),"")</f>
        <v>50</v>
      </c>
      <c r="B2" s="169">
        <f ca="1">IFERROR(LOOKUP(2,1/(INDIRECT(ADDRESS(19,$G$1+11+($G$1-1)*2)):INDIRECT(ADDRESS(28,$G$1+11+($G$1-1)*2))&lt;&gt;""),INDIRECT(ADDRESS(19,$G$1+11+($G$1-1)*2)):INDIRECT(ADDRESS(28,$G$1+11+($G$1-1)*2))),"")</f>
        <v>25</v>
      </c>
      <c r="C2" s="169">
        <f ca="1">IFERROR(LOOKUP(2,1/(INDIRECT(ADDRESS(19,$G$1+12+($G$1-1)*2)):INDIRECT(ADDRESS(28,$G$1+12+($G$1-1)*2))&lt;&gt;""),INDIRECT(ADDRESS(19,$G$1+12+($G$1-1)*2)):INDIRECT(ADDRESS(28,$G$1+12+($G$1-1)*2))),"")</f>
        <v>25</v>
      </c>
      <c r="F2" s="171" t="s">
        <v>317</v>
      </c>
      <c r="G2" s="167" t="s">
        <v>361</v>
      </c>
      <c r="H2" s="195"/>
      <c r="I2" s="186">
        <v>36</v>
      </c>
      <c r="J2" s="172"/>
      <c r="K2" s="202" t="s">
        <v>293</v>
      </c>
      <c r="L2" s="202"/>
      <c r="M2" s="202"/>
      <c r="N2" s="202" t="s">
        <v>294</v>
      </c>
      <c r="O2" s="202"/>
      <c r="P2" s="202"/>
      <c r="Q2" s="202" t="s">
        <v>295</v>
      </c>
      <c r="R2" s="202"/>
      <c r="S2" s="202"/>
      <c r="T2" s="202" t="s">
        <v>296</v>
      </c>
      <c r="U2" s="202"/>
      <c r="V2" s="202"/>
      <c r="W2" s="202" t="s">
        <v>297</v>
      </c>
      <c r="X2" s="202"/>
      <c r="Y2" s="202"/>
      <c r="Z2" s="202" t="s">
        <v>298</v>
      </c>
      <c r="AA2" s="202"/>
      <c r="AB2" s="202"/>
      <c r="AC2" s="202" t="s">
        <v>299</v>
      </c>
      <c r="AD2" s="202"/>
      <c r="AE2" s="202"/>
      <c r="AF2" s="202" t="s">
        <v>300</v>
      </c>
      <c r="AG2" s="202"/>
      <c r="AH2" s="202"/>
      <c r="AI2" s="192" t="s">
        <v>303</v>
      </c>
      <c r="AJ2" s="192"/>
      <c r="AK2" s="192"/>
      <c r="AL2" s="192" t="s">
        <v>304</v>
      </c>
      <c r="AM2" s="192"/>
      <c r="AN2" s="192"/>
      <c r="AO2" s="192" t="s">
        <v>305</v>
      </c>
      <c r="AP2" s="192"/>
      <c r="AQ2" s="192"/>
      <c r="AR2" s="192" t="s">
        <v>306</v>
      </c>
      <c r="AS2" s="192"/>
      <c r="AT2" s="192"/>
      <c r="AU2" s="192" t="s">
        <v>307</v>
      </c>
      <c r="AV2" s="192"/>
      <c r="AW2" s="192"/>
      <c r="AX2" s="192" t="s">
        <v>308</v>
      </c>
      <c r="AY2" s="192"/>
      <c r="AZ2" s="192"/>
      <c r="BA2" s="192" t="s">
        <v>309</v>
      </c>
      <c r="BB2" s="192"/>
      <c r="BC2" s="192"/>
      <c r="BD2" s="192" t="s">
        <v>310</v>
      </c>
      <c r="BE2" s="192"/>
      <c r="BF2" s="192"/>
      <c r="BG2" s="206" t="s">
        <v>311</v>
      </c>
      <c r="BH2" s="206"/>
      <c r="BI2" s="206"/>
      <c r="BJ2" s="206" t="s">
        <v>312</v>
      </c>
      <c r="BK2" s="206"/>
      <c r="BL2" s="206"/>
      <c r="BM2" s="206" t="s">
        <v>313</v>
      </c>
      <c r="BN2" s="206"/>
      <c r="BO2" s="206"/>
      <c r="BP2" s="206" t="s">
        <v>314</v>
      </c>
      <c r="BQ2" s="206"/>
      <c r="BR2" s="206"/>
      <c r="BS2" s="206" t="s">
        <v>332</v>
      </c>
      <c r="BT2" s="206"/>
      <c r="BU2" s="206"/>
      <c r="BV2" s="206" t="s">
        <v>333</v>
      </c>
      <c r="BW2" s="206"/>
      <c r="BX2" s="206"/>
      <c r="BY2" s="206" t="s">
        <v>334</v>
      </c>
      <c r="BZ2" s="206"/>
      <c r="CA2" s="206"/>
      <c r="CB2" s="206" t="s">
        <v>335</v>
      </c>
      <c r="CC2" s="206"/>
      <c r="CD2" s="206"/>
      <c r="CG2" s="142"/>
      <c r="CH2" s="168" t="s">
        <v>363</v>
      </c>
      <c r="CI2" s="168"/>
      <c r="CJ2" s="146"/>
      <c r="CK2" s="143"/>
      <c r="CL2" s="140">
        <f>'Rang Runde 1'!H2</f>
        <v>659</v>
      </c>
      <c r="CM2" s="124" t="str">
        <f>'Rang Runde 1'!G2</f>
        <v>Adde</v>
      </c>
      <c r="CN2" s="125">
        <f>$J$2-CL2</f>
        <v>-659</v>
      </c>
      <c r="CO2" s="123">
        <f>'Rang Runde 2'!H2</f>
        <v>0</v>
      </c>
      <c r="CP2" s="124" t="str">
        <f>'Rang Runde 2'!G2</f>
        <v>Adde</v>
      </c>
      <c r="CQ2" s="125">
        <f>$J$2-CO2</f>
        <v>0</v>
      </c>
      <c r="CR2" s="127">
        <f>'Rang Runde 3'!H2</f>
        <v>0</v>
      </c>
      <c r="CS2" s="124" t="str">
        <f>'Rang Runde 3'!G2</f>
        <v>Rommet</v>
      </c>
      <c r="CT2" s="125">
        <f>$J$2-CR2</f>
        <v>0</v>
      </c>
      <c r="CU2" s="109" t="str">
        <f>$K$3</f>
        <v>Adde</v>
      </c>
      <c r="CV2" s="110">
        <f>$K$5</f>
        <v>659</v>
      </c>
      <c r="CW2" s="56" t="str">
        <f>$AI$3</f>
        <v>Rommet</v>
      </c>
      <c r="CX2" s="121">
        <f>$AI$5</f>
        <v>0</v>
      </c>
      <c r="CY2" s="56" t="str">
        <f>$BG$3</f>
        <v xml:space="preserve">Dieter </v>
      </c>
      <c r="CZ2" s="121">
        <f>$BG$5</f>
        <v>0</v>
      </c>
      <c r="DB2" s="210"/>
      <c r="DC2" s="154"/>
      <c r="DD2" s="149">
        <v>1</v>
      </c>
      <c r="DE2" s="150" t="s">
        <v>2</v>
      </c>
      <c r="DF2" s="150" t="s">
        <v>1</v>
      </c>
      <c r="DG2" s="150" t="s">
        <v>0</v>
      </c>
      <c r="DH2" s="160"/>
      <c r="DI2" s="149">
        <v>2</v>
      </c>
      <c r="DJ2" s="150" t="s">
        <v>2</v>
      </c>
      <c r="DK2" s="150" t="s">
        <v>1</v>
      </c>
      <c r="DL2" s="150" t="s">
        <v>0</v>
      </c>
      <c r="DM2" s="160"/>
      <c r="DN2" s="149">
        <v>3</v>
      </c>
      <c r="DO2" s="150" t="s">
        <v>2</v>
      </c>
      <c r="DP2" s="150" t="s">
        <v>1</v>
      </c>
      <c r="DQ2" s="150" t="s">
        <v>0</v>
      </c>
      <c r="DR2" s="160"/>
      <c r="DS2" s="149">
        <v>4</v>
      </c>
      <c r="DT2" s="150" t="s">
        <v>2</v>
      </c>
      <c r="DU2" s="150" t="s">
        <v>1</v>
      </c>
      <c r="DV2" s="150" t="s">
        <v>0</v>
      </c>
      <c r="DW2" s="160"/>
      <c r="DX2" s="149">
        <v>5</v>
      </c>
      <c r="DY2" s="150" t="s">
        <v>2</v>
      </c>
      <c r="DZ2" s="150" t="s">
        <v>1</v>
      </c>
      <c r="EA2" s="150" t="s">
        <v>0</v>
      </c>
      <c r="EB2" s="160"/>
      <c r="EC2" s="149">
        <v>6</v>
      </c>
      <c r="ED2" s="150" t="s">
        <v>2</v>
      </c>
      <c r="EE2" s="150" t="s">
        <v>1</v>
      </c>
      <c r="EF2" s="150" t="s">
        <v>0</v>
      </c>
      <c r="EG2" s="160"/>
      <c r="EH2" s="149">
        <v>7</v>
      </c>
      <c r="EI2" s="150" t="s">
        <v>2</v>
      </c>
      <c r="EJ2" s="150" t="s">
        <v>1</v>
      </c>
      <c r="EK2" s="150" t="s">
        <v>0</v>
      </c>
      <c r="EL2" s="160"/>
      <c r="EM2" s="149">
        <v>8</v>
      </c>
      <c r="EN2" s="150" t="s">
        <v>2</v>
      </c>
      <c r="EO2" s="150" t="s">
        <v>1</v>
      </c>
      <c r="EP2" s="150" t="s">
        <v>0</v>
      </c>
      <c r="EQ2" s="160"/>
      <c r="ER2" s="149">
        <v>9</v>
      </c>
      <c r="ES2" s="150" t="s">
        <v>2</v>
      </c>
      <c r="ET2" s="150" t="s">
        <v>1</v>
      </c>
      <c r="EU2" s="150" t="s">
        <v>0</v>
      </c>
      <c r="EV2" s="160"/>
      <c r="EW2" s="149">
        <v>10</v>
      </c>
      <c r="EX2" s="150" t="s">
        <v>2</v>
      </c>
      <c r="EY2" s="150" t="s">
        <v>1</v>
      </c>
      <c r="EZ2" s="150" t="s">
        <v>0</v>
      </c>
      <c r="FA2" s="160"/>
      <c r="FB2" s="149">
        <v>11</v>
      </c>
      <c r="FC2" s="150" t="s">
        <v>2</v>
      </c>
      <c r="FD2" s="150" t="s">
        <v>1</v>
      </c>
      <c r="FE2" s="150" t="s">
        <v>0</v>
      </c>
      <c r="FF2" s="160"/>
      <c r="FG2" s="149">
        <v>12</v>
      </c>
      <c r="FH2" s="150" t="s">
        <v>2</v>
      </c>
      <c r="FI2" s="150" t="s">
        <v>1</v>
      </c>
      <c r="FJ2" s="150" t="s">
        <v>0</v>
      </c>
      <c r="FK2" s="160"/>
      <c r="FL2" s="149">
        <v>13</v>
      </c>
      <c r="FM2" s="150" t="s">
        <v>2</v>
      </c>
      <c r="FN2" s="150" t="s">
        <v>1</v>
      </c>
      <c r="FO2" s="150" t="s">
        <v>0</v>
      </c>
      <c r="FP2" s="160"/>
      <c r="FQ2" s="149">
        <v>14</v>
      </c>
      <c r="FR2" s="150" t="s">
        <v>2</v>
      </c>
      <c r="FS2" s="150" t="s">
        <v>1</v>
      </c>
      <c r="FT2" s="150" t="s">
        <v>0</v>
      </c>
      <c r="FU2" s="160"/>
      <c r="FV2" s="149">
        <v>15</v>
      </c>
      <c r="FW2" s="150" t="s">
        <v>2</v>
      </c>
      <c r="FX2" s="150" t="s">
        <v>1</v>
      </c>
      <c r="FY2" s="150" t="s">
        <v>0</v>
      </c>
      <c r="FZ2" s="160"/>
      <c r="GA2" s="149">
        <v>16</v>
      </c>
      <c r="GB2" s="150" t="s">
        <v>2</v>
      </c>
      <c r="GC2" s="150" t="s">
        <v>1</v>
      </c>
      <c r="GD2" s="150" t="s">
        <v>0</v>
      </c>
      <c r="GE2" s="160"/>
      <c r="GF2" s="149">
        <v>17</v>
      </c>
      <c r="GG2" s="150" t="s">
        <v>2</v>
      </c>
      <c r="GH2" s="150" t="s">
        <v>1</v>
      </c>
      <c r="GI2" s="150" t="s">
        <v>0</v>
      </c>
      <c r="GJ2" s="160"/>
      <c r="GK2" s="149">
        <v>18</v>
      </c>
      <c r="GL2" s="150" t="s">
        <v>2</v>
      </c>
      <c r="GM2" s="150" t="s">
        <v>1</v>
      </c>
      <c r="GN2" s="150" t="s">
        <v>0</v>
      </c>
      <c r="GO2" s="160"/>
      <c r="GP2" s="160"/>
      <c r="GQ2" s="149">
        <v>19</v>
      </c>
      <c r="GR2" s="150" t="s">
        <v>2</v>
      </c>
      <c r="GS2" s="150" t="s">
        <v>1</v>
      </c>
      <c r="GT2" s="150" t="s">
        <v>0</v>
      </c>
      <c r="GU2" s="160"/>
      <c r="GV2" s="160"/>
      <c r="GW2" s="149">
        <v>20</v>
      </c>
      <c r="GX2" s="150" t="s">
        <v>2</v>
      </c>
      <c r="GY2" s="150" t="s">
        <v>1</v>
      </c>
      <c r="GZ2" s="150" t="s">
        <v>0</v>
      </c>
      <c r="HA2" s="160"/>
      <c r="HB2" s="160"/>
      <c r="HC2" s="149">
        <v>21</v>
      </c>
      <c r="HD2" s="150" t="s">
        <v>2</v>
      </c>
      <c r="HE2" s="150" t="s">
        <v>1</v>
      </c>
      <c r="HF2" s="150" t="s">
        <v>0</v>
      </c>
      <c r="HG2" s="160"/>
      <c r="HH2" s="160"/>
      <c r="HI2" s="149">
        <v>22</v>
      </c>
      <c r="HJ2" s="150" t="s">
        <v>2</v>
      </c>
      <c r="HK2" s="150" t="s">
        <v>1</v>
      </c>
      <c r="HL2" s="150" t="s">
        <v>0</v>
      </c>
      <c r="HM2" s="160"/>
      <c r="HN2" s="160"/>
      <c r="HO2" s="149">
        <v>23</v>
      </c>
      <c r="HP2" s="150" t="s">
        <v>2</v>
      </c>
      <c r="HQ2" s="150" t="s">
        <v>1</v>
      </c>
      <c r="HR2" s="150" t="s">
        <v>0</v>
      </c>
      <c r="HS2" s="160"/>
      <c r="HT2" s="160"/>
      <c r="HU2" s="149">
        <v>24</v>
      </c>
      <c r="HV2" s="150" t="s">
        <v>2</v>
      </c>
      <c r="HW2" s="150" t="s">
        <v>1</v>
      </c>
      <c r="HX2" s="150" t="s">
        <v>0</v>
      </c>
    </row>
    <row r="3" spans="1:232" ht="44.25" customHeight="1" thickTop="1" thickBot="1">
      <c r="A3" s="158">
        <f ca="1">IFERROR(LOOKUP(2,1/(INDIRECT(ADDRESS(19,$J$1+10+($J$1-1)*2)):INDIRECT(ADDRESS(28,$J$1+10+($J$1-1)*2))&lt;&gt;""),INDIRECT(ADDRESS(19,$J$1+10+($J$1-1)*2)):INDIRECT(ADDRESS(28,$J$1+10+($J$1-1)*2))),"")</f>
        <v>50</v>
      </c>
      <c r="B3" s="158">
        <f ca="1">IFERROR(LOOKUP(2,1/(INDIRECT(ADDRESS(19,$J$1+11+($J$1-1)*2)):INDIRECT(ADDRESS(28,$J$1+11+($J$1-1)*2))&lt;&gt;""),INDIRECT(ADDRESS(19,$J$1+11+($J$1-1)*2)):INDIRECT(ADDRESS(28,$J$1+11+($J$1-1)*2))),"")</f>
        <v>25</v>
      </c>
      <c r="C3" s="158">
        <f ca="1">IFERROR(LOOKUP(2,1/(INDIRECT(ADDRESS(19,$J$1+12+($J$1-1)*2)):INDIRECT(ADDRESS(28,$J$1+12+($J$1-1)*2))&lt;&gt;""),INDIRECT(ADDRESS(19,$J$1+12+($J$1-1)*2)):INDIRECT(ADDRESS(28,$J$1+12+($J$1-1)*2))),"")</f>
        <v>25</v>
      </c>
      <c r="F3" s="165" t="s">
        <v>301</v>
      </c>
      <c r="G3" s="161"/>
      <c r="H3" s="151">
        <v>10</v>
      </c>
      <c r="I3" s="152">
        <f>IF($J$1=1,DC3,IF($J$1=3,DM3,IF($J$1=5,DW3,IF($J$1=7,EG3))))</f>
        <v>9</v>
      </c>
      <c r="J3" s="152">
        <f>IF($J$1=1,DD3,IF($J$1=3,DN3,IF($J$1=5,DX3,IF($J$1=7,EH3))))</f>
        <v>3</v>
      </c>
      <c r="K3" s="193" t="str">
        <f>'Namen Eintragen'!A1</f>
        <v>Adde</v>
      </c>
      <c r="L3" s="193"/>
      <c r="M3" s="193"/>
      <c r="N3" s="193" t="str">
        <f>'Namen Eintragen'!B1</f>
        <v>Rommet</v>
      </c>
      <c r="O3" s="193"/>
      <c r="P3" s="193"/>
      <c r="Q3" s="193" t="str">
        <f>'Namen Eintragen'!C1</f>
        <v xml:space="preserve">Dieter </v>
      </c>
      <c r="R3" s="193"/>
      <c r="S3" s="193"/>
      <c r="T3" s="193" t="str">
        <f>'Namen Eintragen'!D1</f>
        <v>Rainer</v>
      </c>
      <c r="U3" s="193"/>
      <c r="V3" s="193"/>
      <c r="W3" s="193" t="str">
        <f>'Namen Eintragen'!E1</f>
        <v>Gerd</v>
      </c>
      <c r="X3" s="193"/>
      <c r="Y3" s="193"/>
      <c r="Z3" s="193" t="str">
        <f>'Namen Eintragen'!F1</f>
        <v>Marco</v>
      </c>
      <c r="AA3" s="193"/>
      <c r="AB3" s="193"/>
      <c r="AC3" s="193" t="str">
        <f>'Namen Eintragen'!G1</f>
        <v>Lukas</v>
      </c>
      <c r="AD3" s="193"/>
      <c r="AE3" s="193"/>
      <c r="AF3" s="193" t="str">
        <f>'Namen Eintragen'!H1</f>
        <v>Manfred</v>
      </c>
      <c r="AG3" s="193"/>
      <c r="AH3" s="193"/>
      <c r="AI3" s="193" t="str">
        <f>$N$3</f>
        <v>Rommet</v>
      </c>
      <c r="AJ3" s="193"/>
      <c r="AK3" s="193"/>
      <c r="AL3" s="193" t="str">
        <f>$Q$3</f>
        <v xml:space="preserve">Dieter </v>
      </c>
      <c r="AM3" s="193"/>
      <c r="AN3" s="193"/>
      <c r="AO3" s="193" t="str">
        <f>$T$3</f>
        <v>Rainer</v>
      </c>
      <c r="AP3" s="193"/>
      <c r="AQ3" s="193"/>
      <c r="AR3" s="193" t="str">
        <f>$W$3</f>
        <v>Gerd</v>
      </c>
      <c r="AS3" s="193"/>
      <c r="AT3" s="193"/>
      <c r="AU3" s="193" t="str">
        <f>$Z$3</f>
        <v>Marco</v>
      </c>
      <c r="AV3" s="193"/>
      <c r="AW3" s="193"/>
      <c r="AX3" s="193" t="str">
        <f>$AC$3</f>
        <v>Lukas</v>
      </c>
      <c r="AY3" s="193"/>
      <c r="AZ3" s="193"/>
      <c r="BA3" s="193" t="str">
        <f>$AF$3</f>
        <v>Manfred</v>
      </c>
      <c r="BB3" s="193"/>
      <c r="BC3" s="193"/>
      <c r="BD3" s="193" t="str">
        <f>$K$3</f>
        <v>Adde</v>
      </c>
      <c r="BE3" s="193"/>
      <c r="BF3" s="193"/>
      <c r="BG3" s="193" t="str">
        <f>$AL$3</f>
        <v xml:space="preserve">Dieter </v>
      </c>
      <c r="BH3" s="193"/>
      <c r="BI3" s="193"/>
      <c r="BJ3" s="193" t="str">
        <f>$AO$3</f>
        <v>Rainer</v>
      </c>
      <c r="BK3" s="193"/>
      <c r="BL3" s="193"/>
      <c r="BM3" s="193" t="str">
        <f>$AR$3</f>
        <v>Gerd</v>
      </c>
      <c r="BN3" s="193"/>
      <c r="BO3" s="193"/>
      <c r="BP3" s="193" t="str">
        <f>$AU$3</f>
        <v>Marco</v>
      </c>
      <c r="BQ3" s="193"/>
      <c r="BR3" s="193"/>
      <c r="BS3" s="193" t="str">
        <f>$AX$3</f>
        <v>Lukas</v>
      </c>
      <c r="BT3" s="193"/>
      <c r="BU3" s="193"/>
      <c r="BV3" s="193" t="str">
        <f>$BA$3</f>
        <v>Manfred</v>
      </c>
      <c r="BW3" s="193"/>
      <c r="BX3" s="193"/>
      <c r="BY3" s="193" t="str">
        <f>$BD$3</f>
        <v>Adde</v>
      </c>
      <c r="BZ3" s="193"/>
      <c r="CA3" s="193"/>
      <c r="CB3" s="193" t="str">
        <f>$AI$3</f>
        <v>Rommet</v>
      </c>
      <c r="CC3" s="193"/>
      <c r="CD3" s="193"/>
      <c r="CG3" s="141" t="str">
        <f>IFERROR(IF($J$1=1,$K$3,IF($J$1=3,$Q$3,IF($J$1=5,$W$3,IF($J$1=7,$AC$3,IF($J$1=9,$AI$3,IF($J$1=11,$AO$3,IF($J$1=13,$AU$3,IF($J$1=15,$BA$3,IF($J$1=17,$BG$3,IF($J$1=19,$BM$3,IF($J$1=21,$BS$3,IF($J$1=23,$BY$3)))))))))))),"")</f>
        <v>Adde</v>
      </c>
      <c r="CH3" s="152" t="b">
        <f>IF($J$1=2,DH3,IF($J$1=4,DR3,IF($J$1=6,EB3,IF($J$1=8,EL3))))</f>
        <v>0</v>
      </c>
      <c r="CI3" s="152" t="b">
        <f>IF($J$1=2,DI3,IF($J$1=4,DS3,IF($J$1=6,EC3,IF($J$1=8,EM3))))</f>
        <v>0</v>
      </c>
      <c r="CJ3" s="141" t="b">
        <f>IFERROR(IF($J$1=2,$N$3,IF($J$1=4,$T$3,IF($J$1=6,$Z$3,IF($J$1=8,$AF$3,IF($J$1=10,$AL$3,IF($J$1=12,$AR$3,IF($J$1=14,$AX$3,IF($J$1=16,$BD$3,IF($J$1=18,$BJ$3,IF($J$1=20,$BP$3,IF($J$1=24,$CB$3,IF($J$1=22,$BV$3)))))))))))),"")</f>
        <v>0</v>
      </c>
      <c r="CL3" s="128">
        <f>'Rang Runde 1'!H3</f>
        <v>0</v>
      </c>
      <c r="CM3" s="126" t="str">
        <f>'Rang Runde 1'!G3</f>
        <v>Manfred</v>
      </c>
      <c r="CN3" s="125">
        <f t="shared" ref="CN3:CN9" si="0">$J$2-CL3</f>
        <v>0</v>
      </c>
      <c r="CO3" s="127">
        <f>'Rang Runde 2'!N3</f>
        <v>0</v>
      </c>
      <c r="CP3" s="126" t="str">
        <f>'Rang Runde 2'!G3</f>
        <v>Manfred</v>
      </c>
      <c r="CQ3" s="125">
        <f t="shared" ref="CQ3:CQ9" si="1">$J$2-CO3</f>
        <v>0</v>
      </c>
      <c r="CR3" s="128">
        <f>'Rang Runde 3'!H3</f>
        <v>0</v>
      </c>
      <c r="CS3" s="126" t="str">
        <f>'Rang Runde 3'!G3</f>
        <v>Adde</v>
      </c>
      <c r="CT3" s="125">
        <f t="shared" ref="CT3:CT9" si="2">$J$2-CR3</f>
        <v>0</v>
      </c>
      <c r="CU3" s="109" t="str">
        <f>$N$3</f>
        <v>Rommet</v>
      </c>
      <c r="CV3" s="110">
        <f>$N$5</f>
        <v>0</v>
      </c>
      <c r="CW3" s="56" t="str">
        <f>$AL$3</f>
        <v xml:space="preserve">Dieter </v>
      </c>
      <c r="CX3" s="121">
        <f>$AL$5</f>
        <v>0</v>
      </c>
      <c r="CY3" s="56" t="str">
        <f>$BJ$3</f>
        <v>Rainer</v>
      </c>
      <c r="CZ3" s="121">
        <f>$BJ$5</f>
        <v>0</v>
      </c>
      <c r="DB3" s="151">
        <v>10</v>
      </c>
      <c r="DC3" s="152">
        <f>SUM(DD3:DG3)</f>
        <v>9</v>
      </c>
      <c r="DD3" s="152">
        <f>IF(SUM(DE3:DG3)&gt;=3,3,"")</f>
        <v>3</v>
      </c>
      <c r="DE3" s="153">
        <v>6</v>
      </c>
      <c r="DF3" s="153"/>
      <c r="DG3" s="153"/>
      <c r="DH3" s="152">
        <f t="shared" ref="DH3:DH14" si="3">SUM(DI3:DL3)</f>
        <v>0</v>
      </c>
      <c r="DI3" s="152" t="str">
        <f>IF(SUM(DJ3:DL3)&gt;=3,3,"")</f>
        <v/>
      </c>
      <c r="DJ3" s="153"/>
      <c r="DK3" s="153"/>
      <c r="DL3" s="153"/>
      <c r="DM3" s="152">
        <f t="shared" ref="DM3:DM14" si="4">SUM(DN3:DQ3)</f>
        <v>0</v>
      </c>
      <c r="DN3" s="152" t="str">
        <f>IF(SUM(DO3:DQ3)&gt;=3,3,"")</f>
        <v/>
      </c>
      <c r="DO3" s="153"/>
      <c r="DP3" s="153"/>
      <c r="DQ3" s="153"/>
      <c r="DR3" s="152">
        <f>SUM(DS3:DV3)</f>
        <v>0</v>
      </c>
      <c r="DS3" s="152" t="str">
        <f>IF(SUM(DT3:DV3)&gt;=3,3,"")</f>
        <v/>
      </c>
      <c r="DT3" s="153"/>
      <c r="DU3" s="153"/>
      <c r="DV3" s="153"/>
      <c r="DW3" s="152">
        <f>SUM(DX3:EA3)</f>
        <v>0</v>
      </c>
      <c r="DX3" s="152" t="str">
        <f>IF(SUM(DY3:EA3)&gt;=3,3,"")</f>
        <v/>
      </c>
      <c r="DY3" s="153"/>
      <c r="DZ3" s="153"/>
      <c r="EA3" s="153"/>
      <c r="EB3" s="152">
        <f>SUM(EC3:EF3)</f>
        <v>0</v>
      </c>
      <c r="EC3" s="152" t="str">
        <f>IF(SUM(ED3:EF3)&gt;=3,3,"")</f>
        <v/>
      </c>
      <c r="ED3" s="153"/>
      <c r="EE3" s="153"/>
      <c r="EF3" s="153"/>
      <c r="EG3" s="152">
        <f>SUM(EH3:EK3)</f>
        <v>0</v>
      </c>
      <c r="EH3" s="152" t="str">
        <f>IF(SUM(EI3:EK3)&gt;=3,3,"")</f>
        <v/>
      </c>
      <c r="EI3" s="153"/>
      <c r="EJ3" s="153"/>
      <c r="EK3" s="153"/>
      <c r="EL3" s="152">
        <f>SUM(EM3:EP3)</f>
        <v>0</v>
      </c>
      <c r="EM3" s="152" t="str">
        <f>IF(SUM(EN3:EP3)&gt;=3,3,"")</f>
        <v/>
      </c>
      <c r="EN3" s="153"/>
      <c r="EO3" s="153"/>
      <c r="EP3" s="153"/>
      <c r="EQ3" s="152">
        <f>SUM(ER3:EU3)</f>
        <v>0</v>
      </c>
      <c r="ER3" s="152" t="str">
        <f>IF(SUM(ES3:EU3)&gt;=3,3,"")</f>
        <v/>
      </c>
      <c r="ES3" s="153"/>
      <c r="ET3" s="153"/>
      <c r="EU3" s="153"/>
      <c r="EV3" s="152">
        <f>SUM(EW3:EZ3)</f>
        <v>0</v>
      </c>
      <c r="EW3" s="152" t="str">
        <f>IF(SUM(EX3:EZ3)&gt;=3,3,"")</f>
        <v/>
      </c>
      <c r="EX3" s="153"/>
      <c r="EY3" s="153"/>
      <c r="EZ3" s="153"/>
      <c r="FA3" s="152">
        <f>SUM(FB3:FE3)</f>
        <v>0</v>
      </c>
      <c r="FB3" s="152" t="str">
        <f>IF(SUM(FC3:FE3)&gt;=3,3,"")</f>
        <v/>
      </c>
      <c r="FC3" s="153"/>
      <c r="FD3" s="153"/>
      <c r="FE3" s="153"/>
      <c r="FF3" s="152">
        <f>SUM(FG3:FJ3)</f>
        <v>0</v>
      </c>
      <c r="FG3" s="152" t="str">
        <f>IF(SUM(FH3:FJ3)&gt;=3,3,"")</f>
        <v/>
      </c>
      <c r="FH3" s="153">
        <f>COUNTIF(BH19:BJ40,"30")*3</f>
        <v>0</v>
      </c>
      <c r="FI3" s="153">
        <f>COUNTIF(BH19:BJ40,"20")*2</f>
        <v>0</v>
      </c>
      <c r="FJ3" s="153">
        <f>COUNTIF(BH19:BJ40,"10")</f>
        <v>0</v>
      </c>
      <c r="FK3" s="152">
        <f>SUM(FL3:FO3)</f>
        <v>0</v>
      </c>
      <c r="FL3" s="152" t="str">
        <f>IF(SUM(FM3:FO3)&gt;=3,3,"")</f>
        <v/>
      </c>
      <c r="FM3" s="153">
        <f>COUNTIF(BM19:BO40,"30")*3</f>
        <v>0</v>
      </c>
      <c r="FN3" s="153">
        <f>COUNTIF(BM19:BO40,"20")*2</f>
        <v>0</v>
      </c>
      <c r="FO3" s="153">
        <f>COUNTIF(BM19:BO40,"10")</f>
        <v>0</v>
      </c>
      <c r="FP3" s="152">
        <f>SUM(FQ3:FT3)</f>
        <v>0</v>
      </c>
      <c r="FQ3" s="152" t="str">
        <f>IF(SUM(FR3:FT3)&gt;=3,3,"")</f>
        <v/>
      </c>
      <c r="FR3" s="153">
        <f>COUNTIF(BR19:BT40,"30")*3</f>
        <v>0</v>
      </c>
      <c r="FS3" s="153">
        <f>COUNTIF(BR19:BT40,"20")*2</f>
        <v>0</v>
      </c>
      <c r="FT3" s="153">
        <f>COUNTIF(BR19:BT40,"10")</f>
        <v>0</v>
      </c>
      <c r="FU3" s="152">
        <f>SUM(FV3:FY3)</f>
        <v>0</v>
      </c>
      <c r="FV3" s="152" t="str">
        <f>IF(SUM(FW3:FY3)&gt;=3,3,"")</f>
        <v/>
      </c>
      <c r="FW3" s="153">
        <f>COUNTIF(BW19:BY40,"30")*3</f>
        <v>0</v>
      </c>
      <c r="FX3" s="153">
        <f>COUNTIF(BW19:BY40,"20")*2</f>
        <v>0</v>
      </c>
      <c r="FY3" s="153">
        <f>COUNTIF(BW19:BY40,"10")</f>
        <v>0</v>
      </c>
      <c r="FZ3" s="152">
        <f>SUM(GA3:GD3)</f>
        <v>0</v>
      </c>
      <c r="GA3" s="152" t="str">
        <f>IF(SUM(GB3:GD3)&gt;=3,3,"")</f>
        <v/>
      </c>
      <c r="GB3" s="153">
        <f>COUNTIF(CB19:CD40,"30")*3</f>
        <v>0</v>
      </c>
      <c r="GC3" s="153">
        <f>COUNTIF(CB19:CD40,"20")*2</f>
        <v>0</v>
      </c>
      <c r="GD3" s="153">
        <f>COUNTIF(CB19:CD40,"10")</f>
        <v>0</v>
      </c>
      <c r="GE3" s="152">
        <f>SUM(GF3:GI3)</f>
        <v>0</v>
      </c>
      <c r="GF3" s="152" t="str">
        <f>IF(SUM(GG3:GI3)&gt;=3,3,"")</f>
        <v/>
      </c>
      <c r="GG3" s="153">
        <f>COUNTIF(CG19:CI40,"30")*3</f>
        <v>0</v>
      </c>
      <c r="GH3" s="153">
        <f>COUNTIF(CG19:CI40,"20")*2</f>
        <v>0</v>
      </c>
      <c r="GI3" s="153">
        <f>COUNTIF(CG19:CI40,"10")</f>
        <v>0</v>
      </c>
      <c r="GJ3" s="152">
        <f>SUM(GK3:GN3)</f>
        <v>0</v>
      </c>
      <c r="GK3" s="152" t="str">
        <f>IF(SUM(GL3:GN3)&gt;=3,3,"")</f>
        <v/>
      </c>
      <c r="GL3" s="153">
        <f>COUNTIF(CL19:CN40,"30")*3</f>
        <v>0</v>
      </c>
      <c r="GM3" s="153">
        <f>COUNTIF(CL19:CN40,"20")*2</f>
        <v>0</v>
      </c>
      <c r="GN3" s="153">
        <f>COUNTIF(CL19:CN40,"10")</f>
        <v>0</v>
      </c>
      <c r="GO3" s="152">
        <f>SUM(GQ3:GT3)</f>
        <v>0</v>
      </c>
      <c r="GP3" s="152">
        <f>SUM(GQ3:GT3)</f>
        <v>0</v>
      </c>
      <c r="GQ3" s="152" t="str">
        <f>IF(SUM(GR3:GT3)&gt;=3,3,"")</f>
        <v/>
      </c>
      <c r="GR3" s="153"/>
      <c r="GS3" s="153"/>
      <c r="GT3" s="153"/>
      <c r="GU3" s="152">
        <f>SUM(GW3:GZ3)</f>
        <v>0</v>
      </c>
      <c r="GV3" s="152">
        <f>SUM(GW3:GZ3)</f>
        <v>0</v>
      </c>
      <c r="GW3" s="152" t="str">
        <f>IF(SUM(GX3:GZ3)&gt;=3,3,"")</f>
        <v/>
      </c>
      <c r="GX3" s="153"/>
      <c r="GY3" s="153"/>
      <c r="GZ3" s="153"/>
      <c r="HA3" s="152">
        <f>SUM(HC3:HF3)</f>
        <v>0</v>
      </c>
      <c r="HB3" s="152"/>
      <c r="HC3" s="152" t="str">
        <f>IF(SUM(HD3:HF3)&gt;=3,3,"")</f>
        <v/>
      </c>
      <c r="HD3" s="153"/>
      <c r="HE3" s="153"/>
      <c r="HF3" s="153"/>
      <c r="HG3" s="152">
        <f>SUM(HI3:HL3)</f>
        <v>0</v>
      </c>
      <c r="HH3" s="152"/>
      <c r="HI3" s="152" t="str">
        <f>IF(SUM(HJ3:HL3)&gt;=3,3,"")</f>
        <v/>
      </c>
      <c r="HJ3" s="153"/>
      <c r="HK3" s="153"/>
      <c r="HL3" s="153"/>
      <c r="HM3" s="152">
        <f>SUM(HO3:HR3)</f>
        <v>0</v>
      </c>
      <c r="HN3" s="152"/>
      <c r="HO3" s="152" t="str">
        <f>IF(SUM(HP3:HR3)&gt;=3,3,"")</f>
        <v/>
      </c>
      <c r="HP3" s="153"/>
      <c r="HQ3" s="153"/>
      <c r="HR3" s="153"/>
      <c r="HS3" s="152">
        <f>SUM(HU3:HX3)</f>
        <v>0</v>
      </c>
      <c r="HT3" s="152"/>
      <c r="HU3" s="152" t="str">
        <f>IF(SUM(HV3:HX3)&gt;=3,3,"")</f>
        <v/>
      </c>
      <c r="HV3" s="153"/>
      <c r="HW3" s="153"/>
      <c r="HX3" s="153"/>
    </row>
    <row r="4" spans="1:232" ht="40.5" customHeight="1" thickTop="1" thickBot="1">
      <c r="A4" s="157" t="s">
        <v>0</v>
      </c>
      <c r="B4" s="159" t="s">
        <v>1</v>
      </c>
      <c r="C4" s="156" t="s">
        <v>2</v>
      </c>
      <c r="F4" s="162"/>
      <c r="G4" s="163"/>
      <c r="H4" s="151">
        <v>11</v>
      </c>
      <c r="I4" s="152">
        <f t="shared" ref="I4:J14" si="5">IF($J$1=1,DC4,IF($J$1=3,DM4,IF($J$1=5,DW4,IF($J$1=7,EG4))))</f>
        <v>6</v>
      </c>
      <c r="J4" s="152">
        <f t="shared" si="5"/>
        <v>3</v>
      </c>
      <c r="K4" s="15">
        <f>$A$1</f>
        <v>0</v>
      </c>
      <c r="L4" s="15"/>
      <c r="M4" s="198">
        <f>IFERROR(K5/L5*3,"")</f>
        <v>104.05263157894737</v>
      </c>
      <c r="N4" s="15">
        <f>$A$1</f>
        <v>0</v>
      </c>
      <c r="O4" s="15"/>
      <c r="P4" s="198" t="str">
        <f>IFERROR(N5/O5*3,"")</f>
        <v/>
      </c>
      <c r="Q4" s="15">
        <f>$A$1</f>
        <v>0</v>
      </c>
      <c r="R4" s="15"/>
      <c r="S4" s="198" t="str">
        <f>IFERROR(Q5/R5*3,"")</f>
        <v/>
      </c>
      <c r="T4" s="15">
        <f>$A$1</f>
        <v>0</v>
      </c>
      <c r="U4" s="15"/>
      <c r="V4" s="198" t="str">
        <f>IFERROR(T5/U5*3,"")</f>
        <v/>
      </c>
      <c r="W4" s="15">
        <f>$A$1</f>
        <v>0</v>
      </c>
      <c r="X4" s="15"/>
      <c r="Y4" s="198" t="str">
        <f>IFERROR(W5/X5*3,"")</f>
        <v/>
      </c>
      <c r="Z4" s="15">
        <f>$A$1</f>
        <v>0</v>
      </c>
      <c r="AA4" s="15"/>
      <c r="AB4" s="198" t="str">
        <f>IFERROR(Z5/AA5*3,"")</f>
        <v/>
      </c>
      <c r="AC4" s="15">
        <f>$A$1</f>
        <v>0</v>
      </c>
      <c r="AD4" s="15"/>
      <c r="AE4" s="198" t="str">
        <f>IFERROR(AC5/AD5*3,"")</f>
        <v/>
      </c>
      <c r="AF4" s="15">
        <f>$A$1</f>
        <v>0</v>
      </c>
      <c r="AG4" s="15"/>
      <c r="AH4" s="198" t="str">
        <f>IFERROR(AF5/AG5*3,"")</f>
        <v/>
      </c>
      <c r="AI4" s="15">
        <f>$A$1</f>
        <v>0</v>
      </c>
      <c r="AJ4" s="15"/>
      <c r="AK4" s="198" t="str">
        <f>IFERROR(AI5/AJ5*3,"")</f>
        <v/>
      </c>
      <c r="AL4" s="15">
        <f>$A$1</f>
        <v>0</v>
      </c>
      <c r="AM4" s="15"/>
      <c r="AN4" s="198" t="str">
        <f>IFERROR(AL5/AM5*3,"")</f>
        <v/>
      </c>
      <c r="AO4" s="15">
        <f>$A$1</f>
        <v>0</v>
      </c>
      <c r="AP4" s="15"/>
      <c r="AQ4" s="198" t="str">
        <f>IFERROR(AO5/AP5*3,"")</f>
        <v/>
      </c>
      <c r="AR4" s="15">
        <f>$A$1</f>
        <v>0</v>
      </c>
      <c r="AS4" s="15"/>
      <c r="AT4" s="198" t="str">
        <f>IFERROR(AR5/AS5*3,"")</f>
        <v/>
      </c>
      <c r="AU4" s="15">
        <f>$A$1</f>
        <v>0</v>
      </c>
      <c r="AV4" s="15"/>
      <c r="AW4" s="198" t="str">
        <f>IFERROR(AU5/AV5*3,"")</f>
        <v/>
      </c>
      <c r="AX4" s="15">
        <f>$A$1</f>
        <v>0</v>
      </c>
      <c r="AY4" s="15"/>
      <c r="AZ4" s="198" t="str">
        <f>IFERROR(AX5/AY5*3,"")</f>
        <v/>
      </c>
      <c r="BA4" s="15">
        <f>$A$1</f>
        <v>0</v>
      </c>
      <c r="BB4" s="15"/>
      <c r="BC4" s="198" t="str">
        <f>IFERROR(BA5/BB5*3,"")</f>
        <v/>
      </c>
      <c r="BD4" s="15">
        <f>$A$1</f>
        <v>0</v>
      </c>
      <c r="BE4" s="15"/>
      <c r="BF4" s="198" t="str">
        <f>IFERROR(BD5/BE5*3,"")</f>
        <v/>
      </c>
      <c r="BG4" s="15">
        <f>$A$1</f>
        <v>0</v>
      </c>
      <c r="BH4" s="15"/>
      <c r="BI4" s="198" t="str">
        <f>IFERROR(BG5/BH5*3,"")</f>
        <v/>
      </c>
      <c r="BJ4" s="15">
        <f>$A$1</f>
        <v>0</v>
      </c>
      <c r="BK4" s="15"/>
      <c r="BL4" s="198" t="str">
        <f>IFERROR(BJ5/BK5*3,"")</f>
        <v/>
      </c>
      <c r="BM4" s="15">
        <f>$A$1</f>
        <v>0</v>
      </c>
      <c r="BN4" s="15"/>
      <c r="BO4" s="198" t="str">
        <f>IFERROR(BM5/BN5*3,"")</f>
        <v/>
      </c>
      <c r="BP4" s="15">
        <f>$A$1</f>
        <v>0</v>
      </c>
      <c r="BQ4" s="15"/>
      <c r="BR4" s="198" t="str">
        <f>IFERROR(BP5/BQ5*3,"")</f>
        <v/>
      </c>
      <c r="BS4" s="15">
        <f>$A$1</f>
        <v>0</v>
      </c>
      <c r="BT4" s="15"/>
      <c r="BU4" s="198" t="str">
        <f>IFERROR(BS5/BT5*3,"")</f>
        <v/>
      </c>
      <c r="BV4" s="15">
        <f>$A$1</f>
        <v>0</v>
      </c>
      <c r="BW4" s="15"/>
      <c r="BX4" s="198" t="str">
        <f>IFERROR(BV5/BW5*3,"")</f>
        <v/>
      </c>
      <c r="BY4" s="15">
        <f>$A$1</f>
        <v>0</v>
      </c>
      <c r="BZ4" s="15"/>
      <c r="CA4" s="198" t="str">
        <f>IFERROR(BY5/BZ5*3,"")</f>
        <v/>
      </c>
      <c r="CB4" s="15">
        <f>$A$1</f>
        <v>0</v>
      </c>
      <c r="CC4" s="15"/>
      <c r="CD4" s="198" t="str">
        <f>IFERROR(CB5/CC5*3,"")</f>
        <v/>
      </c>
      <c r="CG4" s="170">
        <f>IFERROR(IF($J$1=1,CG5-CG7,IF($J$1=3,CG5-CG7,IF($J$1=5,CG5-CG7,IF($J$1=7,CG5-CG7,IF($J$1=9,CG5-CG7,IF($J$1=11,CG5-CG7,IF($J$1=13,CG5-CG7,IF($J$1=15,CG5-CG7,IF($J$1=17,CG5-CG7,IF($J$1=19,CG5-CG7,IF($J$1=21,CG5-CG7,IF($J$1=23,CG5-CG7)))))))))))),"")</f>
        <v>-4</v>
      </c>
      <c r="CH4" s="152" t="b">
        <f t="shared" ref="CH4:CI14" si="6">IF($J$1=2,DH4,IF($J$1=4,DR4,IF($J$1=6,EB4,IF($J$1=8,EL4))))</f>
        <v>0</v>
      </c>
      <c r="CI4" s="152" t="b">
        <f>IF($J$1=2,DI4,IF($J$1=4,DS4,IF($J$1=6,EC4,IF($J$1=8,EM4))))</f>
        <v>0</v>
      </c>
      <c r="CJ4" s="170" t="b">
        <f>IFERROR(IF($J$1=2,CJ5-CJ7,IF($J$1=4,CJ5-CJ7,IF($J$1=6,CJ5-CJ7,IF($J$1=8,CJ5-CJ7,IF($J$1=10,CJ5-CJ7,IF($J$1=12,CJ5-CJ7,IF($J$1=14,CJ5-CJ7,IF($J$1=16,CJ5-CJ7,IF($J$1=18,CJ5-CJ7,IF($J$1=20,CJ5-CJ7,IF($J$1=22,CJ5-CJ7,IF($J$1=24,CJ5-CJ7)))))))))))),"")</f>
        <v>0</v>
      </c>
      <c r="CL4" s="128">
        <f>'Rang Runde 1'!H4</f>
        <v>0</v>
      </c>
      <c r="CM4" s="126" t="str">
        <f>'Rang Runde 1'!G4</f>
        <v>Lukas</v>
      </c>
      <c r="CN4" s="125">
        <f t="shared" si="0"/>
        <v>0</v>
      </c>
      <c r="CO4" s="127">
        <f>'Rang Runde 2'!N4</f>
        <v>0</v>
      </c>
      <c r="CP4" s="126" t="str">
        <f>'Rang Runde 2'!G4</f>
        <v>Lukas</v>
      </c>
      <c r="CQ4" s="125">
        <f t="shared" si="1"/>
        <v>0</v>
      </c>
      <c r="CR4" s="128">
        <f>'Rang Runde 3'!H4</f>
        <v>0</v>
      </c>
      <c r="CS4" s="126" t="str">
        <f>'Rang Runde 3'!G4</f>
        <v>Manfred</v>
      </c>
      <c r="CT4" s="125">
        <f t="shared" si="2"/>
        <v>0</v>
      </c>
      <c r="CU4" s="109" t="str">
        <f>$Q$3</f>
        <v xml:space="preserve">Dieter </v>
      </c>
      <c r="CV4" s="110">
        <f>$Q$5</f>
        <v>0</v>
      </c>
      <c r="CW4" s="56" t="str">
        <f>$AO$3</f>
        <v>Rainer</v>
      </c>
      <c r="CX4" s="121">
        <f>$AO$5</f>
        <v>0</v>
      </c>
      <c r="CY4" s="56" t="str">
        <f>$BM$3</f>
        <v>Gerd</v>
      </c>
      <c r="CZ4" s="121">
        <f>$BM$5</f>
        <v>0</v>
      </c>
      <c r="DB4" s="151">
        <v>11</v>
      </c>
      <c r="DC4" s="152">
        <f>SUM(DD4:DG4)</f>
        <v>6</v>
      </c>
      <c r="DD4" s="152">
        <f t="shared" ref="DD4:DD14" si="7">IF(SUM(DE4:DG4)&gt;=3,3,"")</f>
        <v>3</v>
      </c>
      <c r="DE4" s="153">
        <v>3</v>
      </c>
      <c r="DF4" s="153"/>
      <c r="DG4" s="153"/>
      <c r="DH4" s="152">
        <f t="shared" si="3"/>
        <v>0</v>
      </c>
      <c r="DI4" s="152" t="str">
        <f t="shared" ref="DI4:DI14" si="8">IF(SUM(DJ4:DL4)&gt;=3,3,"")</f>
        <v/>
      </c>
      <c r="DJ4" s="153"/>
      <c r="DK4" s="153"/>
      <c r="DL4" s="153"/>
      <c r="DM4" s="152">
        <f t="shared" si="4"/>
        <v>0</v>
      </c>
      <c r="DN4" s="152" t="str">
        <f t="shared" ref="DN4:DN14" si="9">IF(SUM(DO4:DQ4)&gt;=3,3,"")</f>
        <v/>
      </c>
      <c r="DO4" s="153"/>
      <c r="DP4" s="153"/>
      <c r="DQ4" s="153"/>
      <c r="DR4" s="152">
        <f>SUM(DS4:DV4)</f>
        <v>0</v>
      </c>
      <c r="DS4" s="152" t="str">
        <f t="shared" ref="DS4:DS14" si="10">IF(SUM(DT4:DV4)&gt;=3,3,"")</f>
        <v/>
      </c>
      <c r="DT4" s="153"/>
      <c r="DU4" s="153"/>
      <c r="DV4" s="153"/>
      <c r="DW4" s="152">
        <f>SUM(DX4:EA4)</f>
        <v>0</v>
      </c>
      <c r="DX4" s="152" t="str">
        <f t="shared" ref="DX4:DX14" si="11">IF(SUM(DY4:EA4)&gt;=3,3,"")</f>
        <v/>
      </c>
      <c r="DY4" s="153"/>
      <c r="DZ4" s="153"/>
      <c r="EA4" s="153"/>
      <c r="EB4" s="152">
        <f>SUM(EC4:EF4)</f>
        <v>0</v>
      </c>
      <c r="EC4" s="152" t="str">
        <f t="shared" ref="EC4:EC14" si="12">IF(SUM(ED4:EF4)&gt;=3,3,"")</f>
        <v/>
      </c>
      <c r="ED4" s="153"/>
      <c r="EE4" s="153"/>
      <c r="EF4" s="153"/>
      <c r="EG4" s="152">
        <f>SUM(EH4:EK4)</f>
        <v>0</v>
      </c>
      <c r="EH4" s="152" t="str">
        <f t="shared" ref="EH4:EH14" si="13">IF(SUM(EI4:EK4)&gt;=3,3,"")</f>
        <v/>
      </c>
      <c r="EI4" s="153"/>
      <c r="EJ4" s="153"/>
      <c r="EK4" s="153"/>
      <c r="EL4" s="152">
        <f>SUM(EM4:EP4)</f>
        <v>0</v>
      </c>
      <c r="EM4" s="152" t="str">
        <f t="shared" ref="EM4:EM14" si="14">IF(SUM(EN4:EP4)&gt;=3,3,"")</f>
        <v/>
      </c>
      <c r="EN4" s="153"/>
      <c r="EO4" s="153"/>
      <c r="EP4" s="153"/>
      <c r="EQ4" s="152">
        <f>SUM(ER4:EU4)</f>
        <v>0</v>
      </c>
      <c r="ER4" s="152" t="str">
        <f t="shared" ref="ER4:ER14" si="15">IF(SUM(ES4:EU4)&gt;=3,3,"")</f>
        <v/>
      </c>
      <c r="ES4" s="153"/>
      <c r="ET4" s="153"/>
      <c r="EU4" s="153"/>
      <c r="EV4" s="152">
        <f>SUM(EW4:EZ4)</f>
        <v>0</v>
      </c>
      <c r="EW4" s="152" t="str">
        <f t="shared" ref="EW4:EW14" si="16">IF(SUM(EX4:EZ4)&gt;=3,3,"")</f>
        <v/>
      </c>
      <c r="EX4" s="153"/>
      <c r="EY4" s="153"/>
      <c r="EZ4" s="153"/>
      <c r="FA4" s="152">
        <f>SUM(FB4:FE4)</f>
        <v>0</v>
      </c>
      <c r="FB4" s="152" t="str">
        <f t="shared" ref="FB4:FB14" si="17">IF(SUM(FC4:FE4)&gt;=3,3,"")</f>
        <v/>
      </c>
      <c r="FC4" s="153"/>
      <c r="FD4" s="153"/>
      <c r="FE4" s="153"/>
      <c r="FF4" s="152">
        <f>SUM(FG4:FJ4)</f>
        <v>0</v>
      </c>
      <c r="FG4" s="152" t="str">
        <f t="shared" ref="FG4:FG14" si="18">IF(SUM(FH4:FJ4)&gt;=3,3,"")</f>
        <v/>
      </c>
      <c r="FH4" s="153">
        <f>COUNTIF(BH19:BJ40,"33")*3</f>
        <v>0</v>
      </c>
      <c r="FI4" s="153">
        <f>COUNTIF(BH19:BJ40,"22")</f>
        <v>0</v>
      </c>
      <c r="FJ4" s="153">
        <f>COUNTIF(BH19:BJ40,"11")</f>
        <v>0</v>
      </c>
      <c r="FK4" s="152">
        <f>SUM(FL4:FO4)</f>
        <v>0</v>
      </c>
      <c r="FL4" s="152" t="str">
        <f t="shared" ref="FL4:FL14" si="19">IF(SUM(FM4:FO4)&gt;=3,3,"")</f>
        <v/>
      </c>
      <c r="FM4" s="153">
        <f>COUNTIF(BM19:BO40,"33")*3</f>
        <v>0</v>
      </c>
      <c r="FN4" s="153">
        <f>COUNTIF(BM19:BO40,"22")</f>
        <v>0</v>
      </c>
      <c r="FO4" s="153">
        <f>COUNTIF(BM19:BO40,"11")</f>
        <v>0</v>
      </c>
      <c r="FP4" s="152">
        <f>SUM(FQ4:FT4)</f>
        <v>0</v>
      </c>
      <c r="FQ4" s="152" t="str">
        <f t="shared" ref="FQ4:FQ14" si="20">IF(SUM(FR4:FT4)&gt;=3,3,"")</f>
        <v/>
      </c>
      <c r="FR4" s="153">
        <f>COUNTIF(BR19:BT40,"33")*3</f>
        <v>0</v>
      </c>
      <c r="FS4" s="153">
        <f>COUNTIF(BR19:BT40,"22")</f>
        <v>0</v>
      </c>
      <c r="FT4" s="153">
        <f>COUNTIF(BR19:BT40,"11")</f>
        <v>0</v>
      </c>
      <c r="FU4" s="152">
        <f>SUM(FV4:FY4)</f>
        <v>0</v>
      </c>
      <c r="FV4" s="152" t="str">
        <f t="shared" ref="FV4:FV14" si="21">IF(SUM(FW4:FY4)&gt;=3,3,"")</f>
        <v/>
      </c>
      <c r="FW4" s="153">
        <f>COUNTIF(BW19:BY40,"33")*3</f>
        <v>0</v>
      </c>
      <c r="FX4" s="153">
        <f>COUNTIF(BW19:BY40,"22")</f>
        <v>0</v>
      </c>
      <c r="FY4" s="153">
        <f>COUNTIF(BW19:BY40,"11")</f>
        <v>0</v>
      </c>
      <c r="FZ4" s="152">
        <f>SUM(GA4:GD4)</f>
        <v>0</v>
      </c>
      <c r="GA4" s="152" t="str">
        <f t="shared" ref="GA4:GA14" si="22">IF(SUM(GB4:GD4)&gt;=3,3,"")</f>
        <v/>
      </c>
      <c r="GB4" s="153">
        <f>COUNTIF(CB19:CD40,"33")*3</f>
        <v>0</v>
      </c>
      <c r="GC4" s="153">
        <f>COUNTIF(CB19:CD40,"22")</f>
        <v>0</v>
      </c>
      <c r="GD4" s="153">
        <f>COUNTIF(CB19:CD40,"11")</f>
        <v>0</v>
      </c>
      <c r="GE4" s="152">
        <f>SUM(GF4:GI4)</f>
        <v>0</v>
      </c>
      <c r="GF4" s="152" t="str">
        <f t="shared" ref="GF4:GF14" si="23">IF(SUM(GG4:GI4)&gt;=3,3,"")</f>
        <v/>
      </c>
      <c r="GG4" s="153">
        <f>COUNTIF(CG19:CI40,"33")*3</f>
        <v>0</v>
      </c>
      <c r="GH4" s="153">
        <f>COUNTIF(CG19:CI40,"22")</f>
        <v>0</v>
      </c>
      <c r="GI4" s="153">
        <f>COUNTIF(CG19:CI40,"11")</f>
        <v>0</v>
      </c>
      <c r="GJ4" s="152">
        <f>SUM(GK4:GN4)</f>
        <v>0</v>
      </c>
      <c r="GK4" s="152" t="str">
        <f t="shared" ref="GK4:GK14" si="24">IF(SUM(GL4:GN4)&gt;=3,3,"")</f>
        <v/>
      </c>
      <c r="GL4" s="153">
        <f>COUNTIF(CL19:CN40,"33")*3</f>
        <v>0</v>
      </c>
      <c r="GM4" s="153">
        <f>COUNTIF(CL19:CN40,"22")</f>
        <v>0</v>
      </c>
      <c r="GN4" s="153">
        <f>COUNTIF(CL19:CN40,"11")</f>
        <v>0</v>
      </c>
      <c r="GO4" s="152">
        <f>SUM(GQ4:GT4)</f>
        <v>0</v>
      </c>
      <c r="GP4" s="152">
        <f>SUM(GQ4:GT4)</f>
        <v>0</v>
      </c>
      <c r="GQ4" s="152" t="str">
        <f t="shared" ref="GQ4:GQ14" si="25">IF(SUM(GR4:GT4)&gt;=3,3,"")</f>
        <v/>
      </c>
      <c r="GR4" s="153"/>
      <c r="GS4" s="153"/>
      <c r="GT4" s="153"/>
      <c r="GU4" s="152">
        <f>SUM(GW4:GZ4)</f>
        <v>0</v>
      </c>
      <c r="GV4" s="152">
        <f>SUM(GW4:GZ4)</f>
        <v>0</v>
      </c>
      <c r="GW4" s="152" t="str">
        <f t="shared" ref="GW4:GW14" si="26">IF(SUM(GX4:GZ4)&gt;=3,3,"")</f>
        <v/>
      </c>
      <c r="GX4" s="153"/>
      <c r="GY4" s="153"/>
      <c r="GZ4" s="153"/>
      <c r="HA4" s="152">
        <f>SUM(HC4:HF4)</f>
        <v>0</v>
      </c>
      <c r="HB4" s="152"/>
      <c r="HC4" s="152" t="str">
        <f t="shared" ref="HC4:HC14" si="27">IF(SUM(HD4:HF4)&gt;=3,3,"")</f>
        <v/>
      </c>
      <c r="HD4" s="153"/>
      <c r="HE4" s="153"/>
      <c r="HF4" s="153"/>
      <c r="HG4" s="152">
        <f>SUM(HI4:HL4)</f>
        <v>0</v>
      </c>
      <c r="HH4" s="152"/>
      <c r="HI4" s="152" t="str">
        <f t="shared" ref="HI4:HI14" si="28">IF(SUM(HJ4:HL4)&gt;=3,3,"")</f>
        <v/>
      </c>
      <c r="HJ4" s="153"/>
      <c r="HK4" s="153"/>
      <c r="HL4" s="153"/>
      <c r="HM4" s="152">
        <f>SUM(HO4:HR4)</f>
        <v>0</v>
      </c>
      <c r="HN4" s="152"/>
      <c r="HO4" s="152" t="str">
        <f t="shared" ref="HO4:HO14" si="29">IF(SUM(HP4:HR4)&gt;=3,3,"")</f>
        <v/>
      </c>
      <c r="HP4" s="153"/>
      <c r="HQ4" s="153"/>
      <c r="HR4" s="153"/>
      <c r="HS4" s="152">
        <f>SUM(HU4:HX4)</f>
        <v>0</v>
      </c>
      <c r="HT4" s="152"/>
      <c r="HU4" s="152" t="str">
        <f t="shared" ref="HU4:HU14" si="30">IF(SUM(HV4:HX4)&gt;=3,3,"")</f>
        <v/>
      </c>
      <c r="HV4" s="153"/>
      <c r="HW4" s="153"/>
      <c r="HX4" s="153"/>
    </row>
    <row r="5" spans="1:232" ht="33" thickTop="1" thickBot="1">
      <c r="A5" s="47">
        <v>10</v>
      </c>
      <c r="B5" s="159">
        <v>20</v>
      </c>
      <c r="C5" s="50">
        <v>30</v>
      </c>
      <c r="F5" s="164"/>
      <c r="G5" s="204" t="s">
        <v>302</v>
      </c>
      <c r="H5" s="151">
        <v>12</v>
      </c>
      <c r="I5" s="152">
        <f t="shared" si="5"/>
        <v>6</v>
      </c>
      <c r="J5" s="152">
        <f t="shared" si="5"/>
        <v>3</v>
      </c>
      <c r="K5" s="16">
        <f>IFERROR(SUM(K19:M37),"")</f>
        <v>659</v>
      </c>
      <c r="L5" s="101">
        <f>K128</f>
        <v>19</v>
      </c>
      <c r="M5" s="198"/>
      <c r="N5" s="16">
        <f>SUM(N19:P37)</f>
        <v>0</v>
      </c>
      <c r="O5" s="101">
        <f>N128</f>
        <v>0</v>
      </c>
      <c r="P5" s="198"/>
      <c r="Q5" s="16">
        <f>SUM(Q19:S37)</f>
        <v>0</v>
      </c>
      <c r="R5" s="101">
        <f>Q128</f>
        <v>0</v>
      </c>
      <c r="S5" s="198"/>
      <c r="T5" s="16">
        <f>SUM(T19:V37)</f>
        <v>0</v>
      </c>
      <c r="U5" s="17">
        <f>T128</f>
        <v>0</v>
      </c>
      <c r="V5" s="198"/>
      <c r="W5" s="16">
        <f>SUM(W19:Y37)</f>
        <v>0</v>
      </c>
      <c r="X5" s="17">
        <f>W128</f>
        <v>0</v>
      </c>
      <c r="Y5" s="198"/>
      <c r="Z5" s="16">
        <f>SUM(Z19:AB37)</f>
        <v>0</v>
      </c>
      <c r="AA5" s="17">
        <f>Z128</f>
        <v>0</v>
      </c>
      <c r="AB5" s="198"/>
      <c r="AC5" s="16">
        <f>SUM(AC19:AE37)</f>
        <v>0</v>
      </c>
      <c r="AD5" s="17">
        <f>AC128</f>
        <v>0</v>
      </c>
      <c r="AE5" s="198"/>
      <c r="AF5" s="16">
        <f>SUM(AF19:AH37)</f>
        <v>0</v>
      </c>
      <c r="AG5" s="17">
        <f>AF128</f>
        <v>0</v>
      </c>
      <c r="AH5" s="198"/>
      <c r="AI5" s="16">
        <f>SUM(AI19:AK37)</f>
        <v>0</v>
      </c>
      <c r="AJ5" s="17">
        <f>AI128</f>
        <v>0</v>
      </c>
      <c r="AK5" s="198"/>
      <c r="AL5" s="16">
        <f>SUM(AL19:AN37)</f>
        <v>0</v>
      </c>
      <c r="AM5" s="17">
        <f>AL128</f>
        <v>0</v>
      </c>
      <c r="AN5" s="198"/>
      <c r="AO5" s="16">
        <f>SUM(AO19:AQ37)</f>
        <v>0</v>
      </c>
      <c r="AP5" s="17">
        <f>AO128</f>
        <v>0</v>
      </c>
      <c r="AQ5" s="198"/>
      <c r="AR5" s="16">
        <f>SUM(AR19:AT37)</f>
        <v>0</v>
      </c>
      <c r="AS5" s="17">
        <f>AR128</f>
        <v>0</v>
      </c>
      <c r="AT5" s="198"/>
      <c r="AU5" s="16">
        <f>SUM(AU19:AW37)</f>
        <v>0</v>
      </c>
      <c r="AV5" s="17">
        <f>AU128</f>
        <v>0</v>
      </c>
      <c r="AW5" s="198"/>
      <c r="AX5" s="16">
        <f>SUM(AX19:AZ37)</f>
        <v>0</v>
      </c>
      <c r="AY5" s="17">
        <f>AX128</f>
        <v>0</v>
      </c>
      <c r="AZ5" s="198"/>
      <c r="BA5" s="16">
        <f>SUM(BA19:BC37)</f>
        <v>0</v>
      </c>
      <c r="BB5" s="17">
        <f>BA128</f>
        <v>0</v>
      </c>
      <c r="BC5" s="198"/>
      <c r="BD5" s="16">
        <f>SUM(BD19:BF37)</f>
        <v>0</v>
      </c>
      <c r="BE5" s="17">
        <f>BD128</f>
        <v>0</v>
      </c>
      <c r="BF5" s="198"/>
      <c r="BG5" s="16">
        <f>SUM(BG19:BI37)</f>
        <v>0</v>
      </c>
      <c r="BH5" s="17">
        <f>BG128</f>
        <v>0</v>
      </c>
      <c r="BI5" s="198"/>
      <c r="BJ5" s="16">
        <f>SUM(BJ19:BL37)</f>
        <v>0</v>
      </c>
      <c r="BK5" s="17">
        <f>BJ128</f>
        <v>0</v>
      </c>
      <c r="BL5" s="198"/>
      <c r="BM5" s="16">
        <f>SUM(BM19:BO37)</f>
        <v>0</v>
      </c>
      <c r="BN5" s="17">
        <f>BM128</f>
        <v>0</v>
      </c>
      <c r="BO5" s="198"/>
      <c r="BP5" s="16">
        <f>SUM(BP19:BR37)</f>
        <v>0</v>
      </c>
      <c r="BQ5" s="17">
        <f>BP128</f>
        <v>0</v>
      </c>
      <c r="BR5" s="198"/>
      <c r="BS5" s="16">
        <f>SUM(BS19:BU37)</f>
        <v>0</v>
      </c>
      <c r="BT5" s="17">
        <f>BS128</f>
        <v>0</v>
      </c>
      <c r="BU5" s="198"/>
      <c r="BV5" s="16">
        <f>SUM(BV19:BX37)</f>
        <v>0</v>
      </c>
      <c r="BW5" s="17">
        <f>BV128</f>
        <v>0</v>
      </c>
      <c r="BX5" s="198"/>
      <c r="BY5" s="16">
        <f>SUM(BY19:CA37)</f>
        <v>0</v>
      </c>
      <c r="BZ5" s="17">
        <f>BY128</f>
        <v>0</v>
      </c>
      <c r="CA5" s="198"/>
      <c r="CB5" s="16">
        <f>SUM(CB19:CD37)</f>
        <v>0</v>
      </c>
      <c r="CC5" s="17">
        <f>CB128</f>
        <v>0</v>
      </c>
      <c r="CD5" s="198"/>
      <c r="CG5" s="176">
        <f>IFERROR(IF($J$1=1,DC16,IF($J$1=3,DC16,IF($J$1=5,DC16,IF($J$1=7,DC16,IF($J$1=9,DC16,IF($J$1=11,DC16,IF($J$1=13,DC16,IF($J$1=15,DC16,IF($J$1=17,DC16,IF($J$1=19,DC16,IF($J$1=21,DC16,IF($J$1=23,DC16)))))))))))),"")</f>
        <v>15</v>
      </c>
      <c r="CH5" s="152" t="b">
        <f t="shared" si="6"/>
        <v>0</v>
      </c>
      <c r="CI5" s="152" t="b">
        <f t="shared" si="6"/>
        <v>0</v>
      </c>
      <c r="CJ5" s="176" t="b">
        <f>IFERROR(IF($J$1=2,DC16,IF($J$1=4,DC16,IF($J$1=6,DC16,IF($J$1=8,DC16,IF($J$1=24,DC16,IF($J$1=10,DC16,IF($J$1=12,DC16,IF($J$1=14,DC16,IF($J$1=16,DC16,IF($J$1=18,DC16,IF($J$1=20,DC16,IF($J$1=22,DC16)))))))))))),"")</f>
        <v>0</v>
      </c>
      <c r="CL5" s="128">
        <f>'Rang Runde 1'!H5</f>
        <v>0</v>
      </c>
      <c r="CM5" s="126" t="str">
        <f>'Rang Runde 1'!G5</f>
        <v>Marco</v>
      </c>
      <c r="CN5" s="125">
        <f t="shared" si="0"/>
        <v>0</v>
      </c>
      <c r="CO5" s="127">
        <f>'Rang Runde 2'!N5</f>
        <v>0</v>
      </c>
      <c r="CP5" s="126" t="str">
        <f>'Rang Runde 2'!G5</f>
        <v>Marco</v>
      </c>
      <c r="CQ5" s="125">
        <f t="shared" si="1"/>
        <v>0</v>
      </c>
      <c r="CR5" s="128">
        <f>'Rang Runde 3'!H5</f>
        <v>0</v>
      </c>
      <c r="CS5" s="126" t="str">
        <f>'Rang Runde 3'!G5</f>
        <v>Lukas</v>
      </c>
      <c r="CT5" s="125">
        <f t="shared" si="2"/>
        <v>0</v>
      </c>
      <c r="CU5" s="109" t="str">
        <f>$T$3</f>
        <v>Rainer</v>
      </c>
      <c r="CV5" s="110">
        <f>$T$5</f>
        <v>0</v>
      </c>
      <c r="CW5" s="56" t="str">
        <f>$AR$3</f>
        <v>Gerd</v>
      </c>
      <c r="CX5" s="121">
        <f>$AR$5</f>
        <v>0</v>
      </c>
      <c r="CY5" s="56" t="str">
        <f>$BP$3</f>
        <v>Marco</v>
      </c>
      <c r="CZ5" s="121">
        <f>$BP$5</f>
        <v>0</v>
      </c>
      <c r="DB5" s="151">
        <v>12</v>
      </c>
      <c r="DC5" s="152">
        <f t="shared" ref="DC5:DC14" si="31">SUM(DD5:DG5)</f>
        <v>6</v>
      </c>
      <c r="DD5" s="152">
        <f t="shared" si="7"/>
        <v>3</v>
      </c>
      <c r="DE5" s="153">
        <v>3</v>
      </c>
      <c r="DF5" s="153"/>
      <c r="DG5" s="153"/>
      <c r="DH5" s="152">
        <f t="shared" si="3"/>
        <v>0</v>
      </c>
      <c r="DI5" s="152" t="str">
        <f t="shared" si="8"/>
        <v/>
      </c>
      <c r="DJ5" s="153"/>
      <c r="DK5" s="153"/>
      <c r="DL5" s="153"/>
      <c r="DM5" s="152">
        <f t="shared" si="4"/>
        <v>0</v>
      </c>
      <c r="DN5" s="152" t="str">
        <f t="shared" si="9"/>
        <v/>
      </c>
      <c r="DO5" s="153"/>
      <c r="DP5" s="153"/>
      <c r="DQ5" s="153"/>
      <c r="DR5" s="152">
        <f t="shared" ref="DR5:DR14" si="32">SUM(DS5:DV5)</f>
        <v>0</v>
      </c>
      <c r="DS5" s="152" t="str">
        <f t="shared" si="10"/>
        <v/>
      </c>
      <c r="DT5" s="153"/>
      <c r="DU5" s="153"/>
      <c r="DV5" s="153"/>
      <c r="DW5" s="152">
        <f t="shared" ref="DW5:DW14" si="33">SUM(DX5:EA5)</f>
        <v>0</v>
      </c>
      <c r="DX5" s="152" t="str">
        <f t="shared" si="11"/>
        <v/>
      </c>
      <c r="DY5" s="153"/>
      <c r="DZ5" s="153"/>
      <c r="EA5" s="153"/>
      <c r="EB5" s="152">
        <f t="shared" ref="EB5:EB14" si="34">SUM(EC5:EF5)</f>
        <v>0</v>
      </c>
      <c r="EC5" s="152" t="str">
        <f t="shared" si="12"/>
        <v/>
      </c>
      <c r="ED5" s="153"/>
      <c r="EE5" s="153"/>
      <c r="EF5" s="153"/>
      <c r="EG5" s="152">
        <f t="shared" ref="EG5:EG14" si="35">SUM(EH5:EK5)</f>
        <v>0</v>
      </c>
      <c r="EH5" s="152" t="str">
        <f t="shared" si="13"/>
        <v/>
      </c>
      <c r="EI5" s="153"/>
      <c r="EJ5" s="153"/>
      <c r="EK5" s="153"/>
      <c r="EL5" s="152">
        <f t="shared" ref="EL5:EL14" si="36">SUM(EM5:EP5)</f>
        <v>0</v>
      </c>
      <c r="EM5" s="152" t="str">
        <f t="shared" si="14"/>
        <v/>
      </c>
      <c r="EN5" s="153"/>
      <c r="EO5" s="153"/>
      <c r="EP5" s="153"/>
      <c r="EQ5" s="152">
        <f t="shared" ref="EQ5:EQ14" si="37">SUM(ER5:EU5)</f>
        <v>0</v>
      </c>
      <c r="ER5" s="152" t="str">
        <f t="shared" si="15"/>
        <v/>
      </c>
      <c r="ES5" s="153"/>
      <c r="ET5" s="153"/>
      <c r="EU5" s="153"/>
      <c r="EV5" s="152">
        <f t="shared" ref="EV5:EV14" si="38">SUM(EW5:EZ5)</f>
        <v>0</v>
      </c>
      <c r="EW5" s="152" t="str">
        <f t="shared" si="16"/>
        <v/>
      </c>
      <c r="EX5" s="153"/>
      <c r="EY5" s="153"/>
      <c r="EZ5" s="153"/>
      <c r="FA5" s="152">
        <f t="shared" ref="FA5:FA14" si="39">SUM(FB5:FE5)</f>
        <v>0</v>
      </c>
      <c r="FB5" s="152" t="str">
        <f t="shared" si="17"/>
        <v/>
      </c>
      <c r="FC5" s="153"/>
      <c r="FD5" s="153"/>
      <c r="FE5" s="153"/>
      <c r="FF5" s="152">
        <f t="shared" ref="FF5:FF14" si="40">SUM(FG5:FJ5)</f>
        <v>0</v>
      </c>
      <c r="FG5" s="152" t="str">
        <f t="shared" si="18"/>
        <v/>
      </c>
      <c r="FH5" s="153">
        <f>COUNTIF(BH19:BJ40,"36")*3</f>
        <v>0</v>
      </c>
      <c r="FI5" s="153">
        <f>COUNTIF(BH19:BJ40,"24")</f>
        <v>0</v>
      </c>
      <c r="FJ5" s="153">
        <f>COUNTIF(BH19:BJ40,"12")</f>
        <v>0</v>
      </c>
      <c r="FK5" s="152">
        <f t="shared" ref="FK5:FK14" si="41">SUM(FL5:FO5)</f>
        <v>0</v>
      </c>
      <c r="FL5" s="152" t="str">
        <f t="shared" si="19"/>
        <v/>
      </c>
      <c r="FM5" s="153">
        <f>COUNTIF(BM19:BO40,"36")*3</f>
        <v>0</v>
      </c>
      <c r="FN5" s="153">
        <f>COUNTIF(BM19:BO40,"24")</f>
        <v>0</v>
      </c>
      <c r="FO5" s="153">
        <f>COUNTIF(BM19:BO40,"12")</f>
        <v>0</v>
      </c>
      <c r="FP5" s="152">
        <f t="shared" ref="FP5:FP14" si="42">SUM(FQ5:FT5)</f>
        <v>0</v>
      </c>
      <c r="FQ5" s="152" t="str">
        <f t="shared" si="20"/>
        <v/>
      </c>
      <c r="FR5" s="153">
        <f>COUNTIF(BR19:BT40,"36")*3</f>
        <v>0</v>
      </c>
      <c r="FS5" s="153">
        <f>COUNTIF(BR19:BT40,"24")</f>
        <v>0</v>
      </c>
      <c r="FT5" s="153">
        <f>COUNTIF(BR19:BT40,"12")</f>
        <v>0</v>
      </c>
      <c r="FU5" s="152">
        <f t="shared" ref="FU5:FU14" si="43">SUM(FV5:FY5)</f>
        <v>0</v>
      </c>
      <c r="FV5" s="152" t="str">
        <f t="shared" si="21"/>
        <v/>
      </c>
      <c r="FW5" s="153">
        <f>COUNTIF(BW19:BY40,"36")*3</f>
        <v>0</v>
      </c>
      <c r="FX5" s="153">
        <f>COUNTIF(BW19:BY40,"24")</f>
        <v>0</v>
      </c>
      <c r="FY5" s="153">
        <f>COUNTIF(BW19:BY40,"12")</f>
        <v>0</v>
      </c>
      <c r="FZ5" s="152">
        <f t="shared" ref="FZ5:FZ14" si="44">SUM(GA5:GD5)</f>
        <v>0</v>
      </c>
      <c r="GA5" s="152" t="str">
        <f t="shared" si="22"/>
        <v/>
      </c>
      <c r="GB5" s="153">
        <f>COUNTIF(CB19:CD40,"36")*3</f>
        <v>0</v>
      </c>
      <c r="GC5" s="153">
        <f>COUNTIF(CB19:CD40,"24")</f>
        <v>0</v>
      </c>
      <c r="GD5" s="153">
        <f>COUNTIF(CB19:CD40,"12")</f>
        <v>0</v>
      </c>
      <c r="GE5" s="152">
        <f t="shared" ref="GE5:GE14" si="45">SUM(GF5:GI5)</f>
        <v>0</v>
      </c>
      <c r="GF5" s="152" t="str">
        <f t="shared" si="23"/>
        <v/>
      </c>
      <c r="GG5" s="153">
        <f>COUNTIF(CG19:CI40,"36")*3</f>
        <v>0</v>
      </c>
      <c r="GH5" s="153">
        <f>COUNTIF(CG19:CI40,"24")</f>
        <v>0</v>
      </c>
      <c r="GI5" s="153">
        <f>COUNTIF(CG19:CI40,"12")</f>
        <v>0</v>
      </c>
      <c r="GJ5" s="152">
        <f t="shared" ref="GJ5:GJ14" si="46">SUM(GK5:GN5)</f>
        <v>0</v>
      </c>
      <c r="GK5" s="152" t="str">
        <f t="shared" si="24"/>
        <v/>
      </c>
      <c r="GL5" s="153">
        <f>COUNTIF(CL19:CN40,"36")*3</f>
        <v>0</v>
      </c>
      <c r="GM5" s="153">
        <f>COUNTIF(CL19:CN40,"24")</f>
        <v>0</v>
      </c>
      <c r="GN5" s="153">
        <f>COUNTIF(CL19:CN40,"12")</f>
        <v>0</v>
      </c>
      <c r="GO5" s="152">
        <f t="shared" ref="GO5:GO14" si="47">SUM(GQ5:GT5)</f>
        <v>0</v>
      </c>
      <c r="GP5" s="152">
        <f t="shared" ref="GP5:GP14" si="48">SUM(GQ5:GT5)</f>
        <v>0</v>
      </c>
      <c r="GQ5" s="152" t="str">
        <f t="shared" si="25"/>
        <v/>
      </c>
      <c r="GR5" s="153"/>
      <c r="GS5" s="153"/>
      <c r="GT5" s="153"/>
      <c r="GU5" s="152">
        <f t="shared" ref="GU5:GU14" si="49">SUM(GW5:GZ5)</f>
        <v>0</v>
      </c>
      <c r="GV5" s="152">
        <f t="shared" ref="GV5:GV14" si="50">SUM(GW5:GZ5)</f>
        <v>0</v>
      </c>
      <c r="GW5" s="152" t="str">
        <f t="shared" si="26"/>
        <v/>
      </c>
      <c r="GX5" s="153"/>
      <c r="GY5" s="153"/>
      <c r="GZ5" s="153"/>
      <c r="HA5" s="152">
        <f t="shared" ref="HA5:HA14" si="51">SUM(HC5:HF5)</f>
        <v>0</v>
      </c>
      <c r="HB5" s="152"/>
      <c r="HC5" s="152" t="str">
        <f t="shared" si="27"/>
        <v/>
      </c>
      <c r="HD5" s="153"/>
      <c r="HE5" s="153"/>
      <c r="HF5" s="153"/>
      <c r="HG5" s="152">
        <f t="shared" ref="HG5:HG14" si="52">SUM(HI5:HL5)</f>
        <v>0</v>
      </c>
      <c r="HH5" s="152"/>
      <c r="HI5" s="152" t="str">
        <f t="shared" si="28"/>
        <v/>
      </c>
      <c r="HJ5" s="153"/>
      <c r="HK5" s="153"/>
      <c r="HL5" s="153"/>
      <c r="HM5" s="152">
        <f t="shared" ref="HM5:HM14" si="53">SUM(HO5:HR5)</f>
        <v>0</v>
      </c>
      <c r="HN5" s="152"/>
      <c r="HO5" s="152" t="str">
        <f t="shared" si="29"/>
        <v/>
      </c>
      <c r="HP5" s="153"/>
      <c r="HQ5" s="153"/>
      <c r="HR5" s="153"/>
      <c r="HS5" s="152">
        <f t="shared" ref="HS5:HS14" si="54">SUM(HU5:HX5)</f>
        <v>0</v>
      </c>
      <c r="HT5" s="152"/>
      <c r="HU5" s="152" t="str">
        <f t="shared" si="30"/>
        <v/>
      </c>
      <c r="HV5" s="153"/>
      <c r="HW5" s="153"/>
      <c r="HX5" s="153"/>
    </row>
    <row r="6" spans="1:232" ht="33" thickTop="1" thickBot="1">
      <c r="A6" s="47">
        <v>11</v>
      </c>
      <c r="B6" s="159">
        <v>22</v>
      </c>
      <c r="C6" s="148">
        <v>33</v>
      </c>
      <c r="F6" s="164"/>
      <c r="G6" s="204"/>
      <c r="H6" s="151">
        <v>13</v>
      </c>
      <c r="I6" s="152">
        <f t="shared" si="5"/>
        <v>6</v>
      </c>
      <c r="J6" s="152">
        <f t="shared" si="5"/>
        <v>3</v>
      </c>
      <c r="K6" s="16">
        <f>K4-K5</f>
        <v>-659</v>
      </c>
      <c r="L6" s="15"/>
      <c r="M6" s="198"/>
      <c r="N6" s="16">
        <f>N4-N5</f>
        <v>0</v>
      </c>
      <c r="O6" s="15"/>
      <c r="P6" s="198"/>
      <c r="Q6" s="16">
        <f>Q4-Q5</f>
        <v>0</v>
      </c>
      <c r="R6" s="15"/>
      <c r="S6" s="198"/>
      <c r="T6" s="16">
        <f>T4-T5</f>
        <v>0</v>
      </c>
      <c r="U6" s="15"/>
      <c r="V6" s="198"/>
      <c r="W6" s="16">
        <f>W4-W5</f>
        <v>0</v>
      </c>
      <c r="X6" s="15"/>
      <c r="Y6" s="198"/>
      <c r="Z6" s="16">
        <f>Z4-Z5</f>
        <v>0</v>
      </c>
      <c r="AA6" s="15"/>
      <c r="AB6" s="198"/>
      <c r="AC6" s="16">
        <f>AC4-AC5</f>
        <v>0</v>
      </c>
      <c r="AD6" s="15"/>
      <c r="AE6" s="198"/>
      <c r="AF6" s="16">
        <f>AF4-AF5</f>
        <v>0</v>
      </c>
      <c r="AG6" s="15"/>
      <c r="AH6" s="198"/>
      <c r="AI6" s="16">
        <f>AI4-AI5</f>
        <v>0</v>
      </c>
      <c r="AJ6" s="15"/>
      <c r="AK6" s="198"/>
      <c r="AL6" s="16">
        <f>AL4-AL5</f>
        <v>0</v>
      </c>
      <c r="AM6" s="15"/>
      <c r="AN6" s="198"/>
      <c r="AO6" s="16">
        <f>AO4-AO5</f>
        <v>0</v>
      </c>
      <c r="AP6" s="15"/>
      <c r="AQ6" s="198"/>
      <c r="AR6" s="16">
        <f>AR4-AR5</f>
        <v>0</v>
      </c>
      <c r="AS6" s="15"/>
      <c r="AT6" s="198"/>
      <c r="AU6" s="16">
        <f>AU4-AU5</f>
        <v>0</v>
      </c>
      <c r="AV6" s="15"/>
      <c r="AW6" s="198"/>
      <c r="AX6" s="16">
        <f>AX4-AX5</f>
        <v>0</v>
      </c>
      <c r="AY6" s="15"/>
      <c r="AZ6" s="198"/>
      <c r="BA6" s="16">
        <f>BA4-BA5</f>
        <v>0</v>
      </c>
      <c r="BB6" s="15"/>
      <c r="BC6" s="198"/>
      <c r="BD6" s="16">
        <f>BD4-BD5</f>
        <v>0</v>
      </c>
      <c r="BE6" s="15"/>
      <c r="BF6" s="198"/>
      <c r="BG6" s="16">
        <f>BG4-BG5</f>
        <v>0</v>
      </c>
      <c r="BH6" s="15"/>
      <c r="BI6" s="198"/>
      <c r="BJ6" s="16">
        <f>BJ4-BJ5</f>
        <v>0</v>
      </c>
      <c r="BK6" s="15"/>
      <c r="BL6" s="198"/>
      <c r="BM6" s="16">
        <f>BM4-BM5</f>
        <v>0</v>
      </c>
      <c r="BN6" s="15"/>
      <c r="BO6" s="198"/>
      <c r="BP6" s="16">
        <f>BP4-BP5</f>
        <v>0</v>
      </c>
      <c r="BQ6" s="15"/>
      <c r="BR6" s="198"/>
      <c r="BS6" s="16">
        <f>BS4-BS5</f>
        <v>0</v>
      </c>
      <c r="BT6" s="15"/>
      <c r="BU6" s="198"/>
      <c r="BV6" s="16">
        <f>BV4-BV5</f>
        <v>0</v>
      </c>
      <c r="BW6" s="15"/>
      <c r="BX6" s="198"/>
      <c r="BY6" s="16">
        <f>BY4-BY5</f>
        <v>0</v>
      </c>
      <c r="BZ6" s="15"/>
      <c r="CA6" s="198"/>
      <c r="CB6" s="16">
        <f>CB4-CB5</f>
        <v>0</v>
      </c>
      <c r="CC6" s="15"/>
      <c r="CD6" s="198"/>
      <c r="CG6" s="132" t="s">
        <v>355</v>
      </c>
      <c r="CH6" s="152" t="b">
        <f t="shared" si="6"/>
        <v>0</v>
      </c>
      <c r="CI6" s="152" t="b">
        <f t="shared" si="6"/>
        <v>0</v>
      </c>
      <c r="CJ6" s="132" t="s">
        <v>355</v>
      </c>
      <c r="CL6" s="128">
        <f>'Rang Runde 1'!H6</f>
        <v>0</v>
      </c>
      <c r="CM6" s="126" t="str">
        <f>'Rang Runde 1'!G6</f>
        <v>Gerd</v>
      </c>
      <c r="CN6" s="125">
        <f t="shared" si="0"/>
        <v>0</v>
      </c>
      <c r="CO6" s="127">
        <f>'Rang Runde 2'!N6</f>
        <v>0</v>
      </c>
      <c r="CP6" s="126" t="str">
        <f>'Rang Runde 2'!G6</f>
        <v>Gerd</v>
      </c>
      <c r="CQ6" s="125">
        <f t="shared" si="1"/>
        <v>0</v>
      </c>
      <c r="CR6" s="128">
        <f>'Rang Runde 3'!H6</f>
        <v>0</v>
      </c>
      <c r="CS6" s="126" t="str">
        <f>'Rang Runde 3'!G6</f>
        <v>Marco</v>
      </c>
      <c r="CT6" s="125">
        <f t="shared" si="2"/>
        <v>0</v>
      </c>
      <c r="CU6" s="109" t="str">
        <f>$W$3</f>
        <v>Gerd</v>
      </c>
      <c r="CV6" s="110">
        <f>$W$5</f>
        <v>0</v>
      </c>
      <c r="CW6" s="56" t="str">
        <f>$AU$3</f>
        <v>Marco</v>
      </c>
      <c r="CX6" s="121">
        <f>$AU$5</f>
        <v>0</v>
      </c>
      <c r="CY6" s="56" t="str">
        <f>$BS$3</f>
        <v>Lukas</v>
      </c>
      <c r="CZ6" s="121">
        <f>$BS$5</f>
        <v>0</v>
      </c>
      <c r="DB6" s="151">
        <v>13</v>
      </c>
      <c r="DC6" s="152">
        <f t="shared" si="31"/>
        <v>6</v>
      </c>
      <c r="DD6" s="152">
        <f t="shared" si="7"/>
        <v>3</v>
      </c>
      <c r="DE6" s="153">
        <v>3</v>
      </c>
      <c r="DF6" s="153"/>
      <c r="DG6" s="153"/>
      <c r="DH6" s="152">
        <f t="shared" si="3"/>
        <v>0</v>
      </c>
      <c r="DI6" s="152" t="str">
        <f t="shared" si="8"/>
        <v/>
      </c>
      <c r="DJ6" s="153"/>
      <c r="DK6" s="153"/>
      <c r="DL6" s="153"/>
      <c r="DM6" s="152">
        <f t="shared" si="4"/>
        <v>0</v>
      </c>
      <c r="DN6" s="152" t="str">
        <f t="shared" si="9"/>
        <v/>
      </c>
      <c r="DO6" s="153"/>
      <c r="DP6" s="153"/>
      <c r="DQ6" s="153"/>
      <c r="DR6" s="152">
        <f t="shared" si="32"/>
        <v>0</v>
      </c>
      <c r="DS6" s="152" t="str">
        <f t="shared" si="10"/>
        <v/>
      </c>
      <c r="DT6" s="153"/>
      <c r="DU6" s="153"/>
      <c r="DV6" s="153"/>
      <c r="DW6" s="152">
        <f t="shared" si="33"/>
        <v>0</v>
      </c>
      <c r="DX6" s="152" t="str">
        <f t="shared" si="11"/>
        <v/>
      </c>
      <c r="DY6" s="153"/>
      <c r="DZ6" s="153"/>
      <c r="EA6" s="153"/>
      <c r="EB6" s="152">
        <f t="shared" si="34"/>
        <v>0</v>
      </c>
      <c r="EC6" s="152" t="str">
        <f t="shared" si="12"/>
        <v/>
      </c>
      <c r="ED6" s="153"/>
      <c r="EE6" s="153"/>
      <c r="EF6" s="153"/>
      <c r="EG6" s="152">
        <f t="shared" si="35"/>
        <v>0</v>
      </c>
      <c r="EH6" s="152" t="str">
        <f t="shared" si="13"/>
        <v/>
      </c>
      <c r="EI6" s="153"/>
      <c r="EJ6" s="153"/>
      <c r="EK6" s="153"/>
      <c r="EL6" s="152">
        <f t="shared" si="36"/>
        <v>0</v>
      </c>
      <c r="EM6" s="152" t="str">
        <f t="shared" si="14"/>
        <v/>
      </c>
      <c r="EN6" s="153"/>
      <c r="EO6" s="153"/>
      <c r="EP6" s="153"/>
      <c r="EQ6" s="152">
        <f t="shared" si="37"/>
        <v>0</v>
      </c>
      <c r="ER6" s="152" t="str">
        <f t="shared" si="15"/>
        <v/>
      </c>
      <c r="ES6" s="153"/>
      <c r="ET6" s="153"/>
      <c r="EU6" s="153"/>
      <c r="EV6" s="152">
        <f t="shared" si="38"/>
        <v>0</v>
      </c>
      <c r="EW6" s="152" t="str">
        <f t="shared" si="16"/>
        <v/>
      </c>
      <c r="EX6" s="153"/>
      <c r="EY6" s="153"/>
      <c r="EZ6" s="153"/>
      <c r="FA6" s="152">
        <f t="shared" si="39"/>
        <v>0</v>
      </c>
      <c r="FB6" s="152" t="str">
        <f t="shared" si="17"/>
        <v/>
      </c>
      <c r="FC6" s="153"/>
      <c r="FD6" s="153"/>
      <c r="FE6" s="153"/>
      <c r="FF6" s="152">
        <f t="shared" si="40"/>
        <v>0</v>
      </c>
      <c r="FG6" s="152" t="str">
        <f t="shared" si="18"/>
        <v/>
      </c>
      <c r="FH6" s="153">
        <f>COUNTIF(BH19:BJ40,"39")*3</f>
        <v>0</v>
      </c>
      <c r="FI6" s="153">
        <f>COUNTIF(BH19:BJ40,"26")</f>
        <v>0</v>
      </c>
      <c r="FJ6" s="153">
        <f>COUNTIF(BH19:BJ40,"13")</f>
        <v>0</v>
      </c>
      <c r="FK6" s="152">
        <f t="shared" si="41"/>
        <v>0</v>
      </c>
      <c r="FL6" s="152" t="str">
        <f t="shared" si="19"/>
        <v/>
      </c>
      <c r="FM6" s="153">
        <f>COUNTIF(BM19:BO40,"39")*3</f>
        <v>0</v>
      </c>
      <c r="FN6" s="153">
        <f>COUNTIF(BM19:BO40,"26")</f>
        <v>0</v>
      </c>
      <c r="FO6" s="153">
        <f>COUNTIF(BM19:BO40,"13")</f>
        <v>0</v>
      </c>
      <c r="FP6" s="152">
        <f t="shared" si="42"/>
        <v>0</v>
      </c>
      <c r="FQ6" s="152" t="str">
        <f t="shared" si="20"/>
        <v/>
      </c>
      <c r="FR6" s="153">
        <f>COUNTIF(BR19:BT40,"39")*3</f>
        <v>0</v>
      </c>
      <c r="FS6" s="153">
        <f>COUNTIF(BR19:BT40,"26")</f>
        <v>0</v>
      </c>
      <c r="FT6" s="153">
        <f>COUNTIF(BR19:BT40,"13")</f>
        <v>0</v>
      </c>
      <c r="FU6" s="152">
        <f t="shared" si="43"/>
        <v>0</v>
      </c>
      <c r="FV6" s="152" t="str">
        <f t="shared" si="21"/>
        <v/>
      </c>
      <c r="FW6" s="153">
        <f>COUNTIF(BW19:BY40,"39")*3</f>
        <v>0</v>
      </c>
      <c r="FX6" s="153">
        <f>COUNTIF(BW19:BY40,"26")</f>
        <v>0</v>
      </c>
      <c r="FY6" s="153">
        <f>COUNTIF(BW19:BY40,"13")</f>
        <v>0</v>
      </c>
      <c r="FZ6" s="152">
        <f t="shared" si="44"/>
        <v>0</v>
      </c>
      <c r="GA6" s="152" t="str">
        <f t="shared" si="22"/>
        <v/>
      </c>
      <c r="GB6" s="153">
        <f>COUNTIF(CB19:CD40,"39")*3</f>
        <v>0</v>
      </c>
      <c r="GC6" s="153">
        <f>COUNTIF(CB19:CD40,"26")</f>
        <v>0</v>
      </c>
      <c r="GD6" s="153">
        <f>COUNTIF(CB19:CD40,"13")</f>
        <v>0</v>
      </c>
      <c r="GE6" s="152">
        <f t="shared" si="45"/>
        <v>0</v>
      </c>
      <c r="GF6" s="152" t="str">
        <f t="shared" si="23"/>
        <v/>
      </c>
      <c r="GG6" s="153">
        <f>COUNTIF(CG19:CI40,"39")*3</f>
        <v>0</v>
      </c>
      <c r="GH6" s="153">
        <f>COUNTIF(CG19:CI40,"26")</f>
        <v>0</v>
      </c>
      <c r="GI6" s="153">
        <f>COUNTIF(CG19:CI40,"13")</f>
        <v>0</v>
      </c>
      <c r="GJ6" s="152">
        <f t="shared" si="46"/>
        <v>0</v>
      </c>
      <c r="GK6" s="152" t="str">
        <f t="shared" si="24"/>
        <v/>
      </c>
      <c r="GL6" s="153">
        <f>COUNTIF(CL19:CN40,"39")*3</f>
        <v>0</v>
      </c>
      <c r="GM6" s="153">
        <f>COUNTIF(CL19:CN40,"26")</f>
        <v>0</v>
      </c>
      <c r="GN6" s="153">
        <f>COUNTIF(CL19:CN40,"13")</f>
        <v>0</v>
      </c>
      <c r="GO6" s="152">
        <f t="shared" si="47"/>
        <v>0</v>
      </c>
      <c r="GP6" s="152">
        <f t="shared" si="48"/>
        <v>0</v>
      </c>
      <c r="GQ6" s="152" t="str">
        <f t="shared" si="25"/>
        <v/>
      </c>
      <c r="GR6" s="153"/>
      <c r="GS6" s="153"/>
      <c r="GT6" s="153"/>
      <c r="GU6" s="152">
        <f t="shared" si="49"/>
        <v>0</v>
      </c>
      <c r="GV6" s="152">
        <f t="shared" si="50"/>
        <v>0</v>
      </c>
      <c r="GW6" s="152" t="str">
        <f t="shared" si="26"/>
        <v/>
      </c>
      <c r="GX6" s="153"/>
      <c r="GY6" s="153"/>
      <c r="GZ6" s="153"/>
      <c r="HA6" s="152">
        <f t="shared" si="51"/>
        <v>0</v>
      </c>
      <c r="HB6" s="152"/>
      <c r="HC6" s="152" t="str">
        <f t="shared" si="27"/>
        <v/>
      </c>
      <c r="HD6" s="153"/>
      <c r="HE6" s="153"/>
      <c r="HF6" s="153"/>
      <c r="HG6" s="152">
        <f t="shared" si="52"/>
        <v>0</v>
      </c>
      <c r="HH6" s="152"/>
      <c r="HI6" s="152" t="str">
        <f t="shared" si="28"/>
        <v/>
      </c>
      <c r="HJ6" s="153"/>
      <c r="HK6" s="153"/>
      <c r="HL6" s="153"/>
      <c r="HM6" s="152">
        <f t="shared" si="53"/>
        <v>0</v>
      </c>
      <c r="HN6" s="152"/>
      <c r="HO6" s="152" t="str">
        <f t="shared" si="29"/>
        <v/>
      </c>
      <c r="HP6" s="153"/>
      <c r="HQ6" s="153"/>
      <c r="HR6" s="153"/>
      <c r="HS6" s="152">
        <f t="shared" si="54"/>
        <v>0</v>
      </c>
      <c r="HT6" s="152"/>
      <c r="HU6" s="152" t="str">
        <f t="shared" si="30"/>
        <v/>
      </c>
      <c r="HV6" s="153"/>
      <c r="HW6" s="153"/>
      <c r="HX6" s="153"/>
    </row>
    <row r="7" spans="1:232" ht="35.25" customHeight="1" thickTop="1" thickBot="1">
      <c r="A7" s="47">
        <v>12</v>
      </c>
      <c r="B7" s="159">
        <v>24</v>
      </c>
      <c r="C7" s="148">
        <v>36</v>
      </c>
      <c r="F7" s="164"/>
      <c r="G7" s="164"/>
      <c r="H7" s="151">
        <v>14</v>
      </c>
      <c r="I7" s="152">
        <f t="shared" si="5"/>
        <v>6</v>
      </c>
      <c r="J7" s="152">
        <f t="shared" si="5"/>
        <v>3</v>
      </c>
      <c r="K7" s="99" t="s">
        <v>339</v>
      </c>
      <c r="L7" s="99" t="s">
        <v>176</v>
      </c>
      <c r="M7" s="99" t="s">
        <v>340</v>
      </c>
      <c r="N7" s="99" t="s">
        <v>339</v>
      </c>
      <c r="O7" s="99" t="s">
        <v>176</v>
      </c>
      <c r="P7" s="99" t="s">
        <v>340</v>
      </c>
      <c r="Q7" s="99" t="s">
        <v>339</v>
      </c>
      <c r="R7" s="99" t="s">
        <v>176</v>
      </c>
      <c r="S7" s="99" t="s">
        <v>340</v>
      </c>
      <c r="T7" s="99" t="s">
        <v>339</v>
      </c>
      <c r="U7" s="99" t="s">
        <v>176</v>
      </c>
      <c r="V7" s="99" t="s">
        <v>340</v>
      </c>
      <c r="W7" s="99" t="s">
        <v>339</v>
      </c>
      <c r="X7" s="99" t="s">
        <v>176</v>
      </c>
      <c r="Y7" s="99" t="s">
        <v>340</v>
      </c>
      <c r="Z7" s="99" t="s">
        <v>339</v>
      </c>
      <c r="AA7" s="99" t="s">
        <v>176</v>
      </c>
      <c r="AB7" s="99" t="s">
        <v>340</v>
      </c>
      <c r="AC7" s="99" t="s">
        <v>339</v>
      </c>
      <c r="AD7" s="99" t="s">
        <v>176</v>
      </c>
      <c r="AE7" s="99" t="s">
        <v>340</v>
      </c>
      <c r="AF7" s="99" t="s">
        <v>339</v>
      </c>
      <c r="AG7" s="99" t="s">
        <v>176</v>
      </c>
      <c r="AH7" s="99" t="s">
        <v>340</v>
      </c>
      <c r="AI7" s="99" t="s">
        <v>339</v>
      </c>
      <c r="AJ7" s="99" t="s">
        <v>176</v>
      </c>
      <c r="AK7" s="99" t="s">
        <v>340</v>
      </c>
      <c r="AL7" s="99" t="s">
        <v>339</v>
      </c>
      <c r="AM7" s="99" t="s">
        <v>176</v>
      </c>
      <c r="AN7" s="99" t="s">
        <v>340</v>
      </c>
      <c r="AO7" s="99" t="s">
        <v>339</v>
      </c>
      <c r="AP7" s="99" t="s">
        <v>176</v>
      </c>
      <c r="AQ7" s="99" t="s">
        <v>340</v>
      </c>
      <c r="AR7" s="99" t="s">
        <v>339</v>
      </c>
      <c r="AS7" s="99" t="s">
        <v>176</v>
      </c>
      <c r="AT7" s="99" t="s">
        <v>340</v>
      </c>
      <c r="AU7" s="99" t="s">
        <v>339</v>
      </c>
      <c r="AV7" s="99" t="s">
        <v>176</v>
      </c>
      <c r="AW7" s="99" t="s">
        <v>340</v>
      </c>
      <c r="AX7" s="99" t="s">
        <v>339</v>
      </c>
      <c r="AY7" s="99" t="s">
        <v>176</v>
      </c>
      <c r="AZ7" s="99" t="s">
        <v>340</v>
      </c>
      <c r="BA7" s="99" t="s">
        <v>339</v>
      </c>
      <c r="BB7" s="99" t="s">
        <v>176</v>
      </c>
      <c r="BC7" s="99" t="s">
        <v>340</v>
      </c>
      <c r="BD7" s="99" t="s">
        <v>339</v>
      </c>
      <c r="BE7" s="99" t="s">
        <v>176</v>
      </c>
      <c r="BF7" s="99" t="s">
        <v>340</v>
      </c>
      <c r="BG7" s="99" t="s">
        <v>339</v>
      </c>
      <c r="BH7" s="99" t="s">
        <v>176</v>
      </c>
      <c r="BI7" s="99" t="s">
        <v>340</v>
      </c>
      <c r="BJ7" s="99" t="s">
        <v>339</v>
      </c>
      <c r="BK7" s="99" t="s">
        <v>176</v>
      </c>
      <c r="BL7" s="99" t="s">
        <v>340</v>
      </c>
      <c r="BM7" s="99" t="s">
        <v>339</v>
      </c>
      <c r="BN7" s="99" t="s">
        <v>176</v>
      </c>
      <c r="BO7" s="99" t="s">
        <v>340</v>
      </c>
      <c r="BP7" s="99" t="s">
        <v>339</v>
      </c>
      <c r="BQ7" s="99" t="s">
        <v>176</v>
      </c>
      <c r="BR7" s="99" t="s">
        <v>340</v>
      </c>
      <c r="BS7" s="99" t="s">
        <v>339</v>
      </c>
      <c r="BT7" s="99" t="s">
        <v>176</v>
      </c>
      <c r="BU7" s="99" t="s">
        <v>340</v>
      </c>
      <c r="BV7" s="99" t="s">
        <v>339</v>
      </c>
      <c r="BW7" s="99" t="s">
        <v>176</v>
      </c>
      <c r="BX7" s="99" t="s">
        <v>340</v>
      </c>
      <c r="BY7" s="99" t="s">
        <v>339</v>
      </c>
      <c r="BZ7" s="99" t="s">
        <v>176</v>
      </c>
      <c r="CA7" s="99" t="s">
        <v>340</v>
      </c>
      <c r="CB7" s="99" t="s">
        <v>339</v>
      </c>
      <c r="CC7" s="99" t="s">
        <v>176</v>
      </c>
      <c r="CD7" s="99" t="s">
        <v>340</v>
      </c>
      <c r="CG7" s="133">
        <f>IFERROR(IF($J$1=1,J19,IF($J$1=3,J21,IF($J$1=5,J23,IF($J$1=7,J25,IF($J$1=9,J27,IF($J$1=11,J29,IF($J$1=13,J31,IF($J$1=15,J33,IF($J$1=17,J35,IF($J$1=19,$J$37,IF($J$1=21,$J$39,IF($J$1=23,$J$41)))))))))))),"")</f>
        <v>19</v>
      </c>
      <c r="CH7" s="152" t="b">
        <f t="shared" si="6"/>
        <v>0</v>
      </c>
      <c r="CI7" s="152" t="b">
        <f t="shared" si="6"/>
        <v>0</v>
      </c>
      <c r="CJ7" s="134" t="b">
        <f>IFERROR(IF($J$1=2,J20,IF($J$1=4,J22,IF($J$1=6,J24,IF($J$1=8,J26,IF($J$1=10,J28,IF($J$1=12,J30,IF($J$1=14,J32,IF($J$1=16,J34,IF($J$1=18,J36,IF($J$1=20,$J$38,IF($J$1=22,$J$40,IF($J$1=24,$J$42)))))))))))),"")</f>
        <v>0</v>
      </c>
      <c r="CL7" s="128">
        <f>'Rang Runde 1'!H7</f>
        <v>0</v>
      </c>
      <c r="CM7" s="126" t="str">
        <f>'Rang Runde 1'!G7</f>
        <v>Rainer</v>
      </c>
      <c r="CN7" s="125">
        <f t="shared" si="0"/>
        <v>0</v>
      </c>
      <c r="CO7" s="127">
        <f>'Rang Runde 2'!N7</f>
        <v>0</v>
      </c>
      <c r="CP7" s="126" t="str">
        <f>'Rang Runde 2'!G7</f>
        <v>Rainer</v>
      </c>
      <c r="CQ7" s="125">
        <f t="shared" si="1"/>
        <v>0</v>
      </c>
      <c r="CR7" s="128">
        <f>'Rang Runde 3'!H7</f>
        <v>0</v>
      </c>
      <c r="CS7" s="126" t="str">
        <f>'Rang Runde 3'!G7</f>
        <v>Gerd</v>
      </c>
      <c r="CT7" s="125">
        <f t="shared" si="2"/>
        <v>0</v>
      </c>
      <c r="CU7" s="109" t="str">
        <f>$Z$3</f>
        <v>Marco</v>
      </c>
      <c r="CV7" s="110">
        <f>$Z$5</f>
        <v>0</v>
      </c>
      <c r="CW7" s="56" t="str">
        <f>$AX$3</f>
        <v>Lukas</v>
      </c>
      <c r="CX7" s="121">
        <f>$AX$5</f>
        <v>0</v>
      </c>
      <c r="CY7" s="56" t="str">
        <f>$BV$3</f>
        <v>Manfred</v>
      </c>
      <c r="CZ7" s="121">
        <f>$BV$5</f>
        <v>0</v>
      </c>
      <c r="DB7" s="151">
        <v>14</v>
      </c>
      <c r="DC7" s="152">
        <f t="shared" si="31"/>
        <v>6</v>
      </c>
      <c r="DD7" s="152">
        <f t="shared" si="7"/>
        <v>3</v>
      </c>
      <c r="DE7" s="153">
        <v>3</v>
      </c>
      <c r="DF7" s="153"/>
      <c r="DG7" s="153"/>
      <c r="DH7" s="152">
        <f t="shared" si="3"/>
        <v>0</v>
      </c>
      <c r="DI7" s="152" t="str">
        <f t="shared" si="8"/>
        <v/>
      </c>
      <c r="DJ7" s="153"/>
      <c r="DK7" s="153"/>
      <c r="DL7" s="153"/>
      <c r="DM7" s="152">
        <f t="shared" si="4"/>
        <v>0</v>
      </c>
      <c r="DN7" s="152" t="str">
        <f t="shared" si="9"/>
        <v/>
      </c>
      <c r="DO7" s="153"/>
      <c r="DP7" s="153"/>
      <c r="DQ7" s="153"/>
      <c r="DR7" s="152">
        <f t="shared" si="32"/>
        <v>0</v>
      </c>
      <c r="DS7" s="152" t="str">
        <f t="shared" si="10"/>
        <v/>
      </c>
      <c r="DT7" s="153"/>
      <c r="DU7" s="153"/>
      <c r="DV7" s="153"/>
      <c r="DW7" s="152">
        <f t="shared" si="33"/>
        <v>0</v>
      </c>
      <c r="DX7" s="152" t="str">
        <f t="shared" si="11"/>
        <v/>
      </c>
      <c r="DY7" s="153"/>
      <c r="DZ7" s="153"/>
      <c r="EA7" s="153"/>
      <c r="EB7" s="152">
        <f t="shared" si="34"/>
        <v>0</v>
      </c>
      <c r="EC7" s="152" t="str">
        <f t="shared" si="12"/>
        <v/>
      </c>
      <c r="ED7" s="153"/>
      <c r="EE7" s="153"/>
      <c r="EF7" s="153"/>
      <c r="EG7" s="152">
        <f t="shared" si="35"/>
        <v>0</v>
      </c>
      <c r="EH7" s="152" t="str">
        <f t="shared" si="13"/>
        <v/>
      </c>
      <c r="EI7" s="153"/>
      <c r="EJ7" s="153"/>
      <c r="EK7" s="153"/>
      <c r="EL7" s="152">
        <f t="shared" si="36"/>
        <v>0</v>
      </c>
      <c r="EM7" s="152" t="str">
        <f t="shared" si="14"/>
        <v/>
      </c>
      <c r="EN7" s="153"/>
      <c r="EO7" s="153"/>
      <c r="EP7" s="153"/>
      <c r="EQ7" s="152">
        <f t="shared" si="37"/>
        <v>0</v>
      </c>
      <c r="ER7" s="152" t="str">
        <f t="shared" si="15"/>
        <v/>
      </c>
      <c r="ES7" s="153"/>
      <c r="ET7" s="153"/>
      <c r="EU7" s="153"/>
      <c r="EV7" s="152">
        <f t="shared" si="38"/>
        <v>0</v>
      </c>
      <c r="EW7" s="152" t="str">
        <f t="shared" si="16"/>
        <v/>
      </c>
      <c r="EX7" s="153"/>
      <c r="EY7" s="153"/>
      <c r="EZ7" s="153"/>
      <c r="FA7" s="152">
        <f t="shared" si="39"/>
        <v>0</v>
      </c>
      <c r="FB7" s="152" t="str">
        <f t="shared" si="17"/>
        <v/>
      </c>
      <c r="FC7" s="153"/>
      <c r="FD7" s="153"/>
      <c r="FE7" s="153"/>
      <c r="FF7" s="152">
        <f t="shared" si="40"/>
        <v>0</v>
      </c>
      <c r="FG7" s="152" t="str">
        <f t="shared" si="18"/>
        <v/>
      </c>
      <c r="FH7" s="153">
        <f>COUNTIF(BH19:BJ40,"42")*3</f>
        <v>0</v>
      </c>
      <c r="FI7" s="153">
        <f>COUNTIF(BH19:BJ40,"28")</f>
        <v>0</v>
      </c>
      <c r="FJ7" s="153">
        <f>COUNTIF(BH19:BJ40,"14")</f>
        <v>0</v>
      </c>
      <c r="FK7" s="152">
        <f t="shared" si="41"/>
        <v>0</v>
      </c>
      <c r="FL7" s="152" t="str">
        <f t="shared" si="19"/>
        <v/>
      </c>
      <c r="FM7" s="153">
        <f>COUNTIF(BM19:BO40,"42")*3</f>
        <v>0</v>
      </c>
      <c r="FN7" s="153">
        <f>COUNTIF(BM19:BO40,"28")</f>
        <v>0</v>
      </c>
      <c r="FO7" s="153">
        <f>COUNTIF(BM19:BO40,"14")</f>
        <v>0</v>
      </c>
      <c r="FP7" s="152">
        <f t="shared" si="42"/>
        <v>0</v>
      </c>
      <c r="FQ7" s="152" t="str">
        <f t="shared" si="20"/>
        <v/>
      </c>
      <c r="FR7" s="153">
        <f>COUNTIF(BR19:BT40,"42")*3</f>
        <v>0</v>
      </c>
      <c r="FS7" s="153">
        <f>COUNTIF(BR19:BT40,"28")</f>
        <v>0</v>
      </c>
      <c r="FT7" s="153">
        <f>COUNTIF(BR19:BT40,"14")</f>
        <v>0</v>
      </c>
      <c r="FU7" s="152">
        <f t="shared" si="43"/>
        <v>0</v>
      </c>
      <c r="FV7" s="152" t="str">
        <f t="shared" si="21"/>
        <v/>
      </c>
      <c r="FW7" s="153">
        <f>COUNTIF(BW19:BY40,"42")*3</f>
        <v>0</v>
      </c>
      <c r="FX7" s="153">
        <f>COUNTIF(BW19:BY40,"28")</f>
        <v>0</v>
      </c>
      <c r="FY7" s="153">
        <f>COUNTIF(BW19:BY40,"14")</f>
        <v>0</v>
      </c>
      <c r="FZ7" s="152">
        <f t="shared" si="44"/>
        <v>0</v>
      </c>
      <c r="GA7" s="152" t="str">
        <f t="shared" si="22"/>
        <v/>
      </c>
      <c r="GB7" s="153">
        <f>COUNTIF(CB19:CD40,"42")*3</f>
        <v>0</v>
      </c>
      <c r="GC7" s="153">
        <f>COUNTIF(CB19:CD40,"28")</f>
        <v>0</v>
      </c>
      <c r="GD7" s="153">
        <f>COUNTIF(CB19:CD40,"14")</f>
        <v>0</v>
      </c>
      <c r="GE7" s="152">
        <f t="shared" si="45"/>
        <v>0</v>
      </c>
      <c r="GF7" s="152" t="str">
        <f t="shared" si="23"/>
        <v/>
      </c>
      <c r="GG7" s="153">
        <f>COUNTIF(CG19:CI40,"42")*3</f>
        <v>0</v>
      </c>
      <c r="GH7" s="153">
        <f>COUNTIF(CG19:CI40,"28")</f>
        <v>0</v>
      </c>
      <c r="GI7" s="153">
        <f>COUNTIF(CG19:CI40,"14")</f>
        <v>0</v>
      </c>
      <c r="GJ7" s="152">
        <f t="shared" si="46"/>
        <v>0</v>
      </c>
      <c r="GK7" s="152" t="str">
        <f t="shared" si="24"/>
        <v/>
      </c>
      <c r="GL7" s="153">
        <f>COUNTIF(CL19:CN40,"42")*3</f>
        <v>0</v>
      </c>
      <c r="GM7" s="153">
        <f>COUNTIF(CL19:CN40,"28")</f>
        <v>0</v>
      </c>
      <c r="GN7" s="153">
        <f>COUNTIF(CL19:CN40,"14")</f>
        <v>0</v>
      </c>
      <c r="GO7" s="152">
        <f t="shared" si="47"/>
        <v>0</v>
      </c>
      <c r="GP7" s="152">
        <f t="shared" si="48"/>
        <v>0</v>
      </c>
      <c r="GQ7" s="152" t="str">
        <f t="shared" si="25"/>
        <v/>
      </c>
      <c r="GR7" s="153"/>
      <c r="GS7" s="153"/>
      <c r="GT7" s="153"/>
      <c r="GU7" s="152">
        <f t="shared" si="49"/>
        <v>0</v>
      </c>
      <c r="GV7" s="152">
        <f t="shared" si="50"/>
        <v>0</v>
      </c>
      <c r="GW7" s="152" t="str">
        <f t="shared" si="26"/>
        <v/>
      </c>
      <c r="GX7" s="153"/>
      <c r="GY7" s="153"/>
      <c r="GZ7" s="153"/>
      <c r="HA7" s="152">
        <f t="shared" si="51"/>
        <v>0</v>
      </c>
      <c r="HB7" s="152"/>
      <c r="HC7" s="152" t="str">
        <f t="shared" si="27"/>
        <v/>
      </c>
      <c r="HD7" s="153"/>
      <c r="HE7" s="153"/>
      <c r="HF7" s="153"/>
      <c r="HG7" s="152">
        <f t="shared" si="52"/>
        <v>0</v>
      </c>
      <c r="HH7" s="152"/>
      <c r="HI7" s="152" t="str">
        <f t="shared" si="28"/>
        <v/>
      </c>
      <c r="HJ7" s="153"/>
      <c r="HK7" s="153"/>
      <c r="HL7" s="153"/>
      <c r="HM7" s="152">
        <f t="shared" si="53"/>
        <v>0</v>
      </c>
      <c r="HN7" s="152"/>
      <c r="HO7" s="152" t="str">
        <f t="shared" si="29"/>
        <v/>
      </c>
      <c r="HP7" s="153"/>
      <c r="HQ7" s="153"/>
      <c r="HR7" s="153"/>
      <c r="HS7" s="152">
        <f t="shared" si="54"/>
        <v>0</v>
      </c>
      <c r="HT7" s="152"/>
      <c r="HU7" s="152" t="str">
        <f t="shared" si="30"/>
        <v/>
      </c>
      <c r="HV7" s="153"/>
      <c r="HW7" s="153"/>
      <c r="HX7" s="153"/>
    </row>
    <row r="8" spans="1:232" ht="39.75" customHeight="1" thickTop="1" thickBot="1">
      <c r="A8" s="47">
        <v>13</v>
      </c>
      <c r="B8" s="159">
        <v>26</v>
      </c>
      <c r="C8" s="148">
        <v>39</v>
      </c>
      <c r="F8" s="164"/>
      <c r="G8" s="164"/>
      <c r="H8" s="151">
        <v>15</v>
      </c>
      <c r="I8" s="152">
        <f t="shared" si="5"/>
        <v>6</v>
      </c>
      <c r="J8" s="152">
        <f t="shared" si="5"/>
        <v>3</v>
      </c>
      <c r="K8" s="102">
        <f>K151</f>
        <v>162</v>
      </c>
      <c r="L8" s="100">
        <f>L5</f>
        <v>19</v>
      </c>
      <c r="M8" s="104">
        <f>IFERROR(M4,"")</f>
        <v>104.05263157894737</v>
      </c>
      <c r="N8" s="102">
        <f>N151</f>
        <v>0</v>
      </c>
      <c r="O8" s="100">
        <f>O5</f>
        <v>0</v>
      </c>
      <c r="P8" s="104" t="str">
        <f>IFERROR(P4,"")</f>
        <v/>
      </c>
      <c r="Q8" s="102">
        <f>Q151</f>
        <v>0</v>
      </c>
      <c r="R8" s="100">
        <f>R5</f>
        <v>0</v>
      </c>
      <c r="S8" s="104" t="str">
        <f>IFERROR(S4,"")</f>
        <v/>
      </c>
      <c r="T8" s="102">
        <f>T151</f>
        <v>0</v>
      </c>
      <c r="U8" s="100">
        <f>U5</f>
        <v>0</v>
      </c>
      <c r="V8" s="104" t="str">
        <f>IFERROR(V4,"")</f>
        <v/>
      </c>
      <c r="W8" s="102">
        <f>W151</f>
        <v>0</v>
      </c>
      <c r="X8" s="100">
        <f>X5</f>
        <v>0</v>
      </c>
      <c r="Y8" s="104" t="str">
        <f>IFERROR(Y4,"")</f>
        <v/>
      </c>
      <c r="Z8" s="102">
        <f>Z151</f>
        <v>0</v>
      </c>
      <c r="AA8" s="100">
        <f>AA5</f>
        <v>0</v>
      </c>
      <c r="AB8" s="104" t="str">
        <f>IFERROR(AB4,"")</f>
        <v/>
      </c>
      <c r="AC8" s="102">
        <f>AC151</f>
        <v>0</v>
      </c>
      <c r="AD8" s="100">
        <f>AD5</f>
        <v>0</v>
      </c>
      <c r="AE8" s="104" t="str">
        <f>IFERROR(AE4,"")</f>
        <v/>
      </c>
      <c r="AF8" s="102">
        <f>AF151</f>
        <v>0</v>
      </c>
      <c r="AG8" s="100">
        <f>AG5</f>
        <v>0</v>
      </c>
      <c r="AH8" s="104" t="str">
        <f>IFERROR(AH4,"")</f>
        <v/>
      </c>
      <c r="AI8" s="102">
        <f>AI151</f>
        <v>0</v>
      </c>
      <c r="AJ8" s="100">
        <f>AJ5</f>
        <v>0</v>
      </c>
      <c r="AK8" s="104" t="str">
        <f>IFERROR(AK4,"")</f>
        <v/>
      </c>
      <c r="AL8" s="102">
        <f>AL151</f>
        <v>0</v>
      </c>
      <c r="AM8" s="100">
        <f>AM5</f>
        <v>0</v>
      </c>
      <c r="AN8" s="104" t="str">
        <f>AN4</f>
        <v/>
      </c>
      <c r="AO8" s="102">
        <f>AO151</f>
        <v>0</v>
      </c>
      <c r="AP8" s="100">
        <f>AP5</f>
        <v>0</v>
      </c>
      <c r="AQ8" s="104" t="str">
        <f>AQ4</f>
        <v/>
      </c>
      <c r="AR8" s="102">
        <f>AR151</f>
        <v>0</v>
      </c>
      <c r="AS8" s="100">
        <f>AS5</f>
        <v>0</v>
      </c>
      <c r="AT8" s="104" t="str">
        <f>AT4</f>
        <v/>
      </c>
      <c r="AU8" s="102">
        <f>AU151</f>
        <v>0</v>
      </c>
      <c r="AV8" s="100">
        <f>AV5</f>
        <v>0</v>
      </c>
      <c r="AW8" s="103" t="str">
        <f>AW4</f>
        <v/>
      </c>
      <c r="AX8" s="102">
        <f>AX151</f>
        <v>0</v>
      </c>
      <c r="AY8" s="100">
        <f>AY5</f>
        <v>0</v>
      </c>
      <c r="AZ8" s="103" t="str">
        <f>AZ4</f>
        <v/>
      </c>
      <c r="BA8" s="102">
        <f>BA151</f>
        <v>0</v>
      </c>
      <c r="BB8" s="100">
        <f>BB5</f>
        <v>0</v>
      </c>
      <c r="BC8" s="103" t="str">
        <f>BC4</f>
        <v/>
      </c>
      <c r="BD8" s="102">
        <f>BD151</f>
        <v>0</v>
      </c>
      <c r="BE8" s="100">
        <f>BE5</f>
        <v>0</v>
      </c>
      <c r="BF8" s="103" t="str">
        <f>BF4</f>
        <v/>
      </c>
      <c r="BG8" s="102">
        <f>BG151</f>
        <v>0</v>
      </c>
      <c r="BH8" s="100">
        <f>BH5</f>
        <v>0</v>
      </c>
      <c r="BI8" s="103" t="str">
        <f>BI4</f>
        <v/>
      </c>
      <c r="BJ8" s="102">
        <f>BJ151</f>
        <v>0</v>
      </c>
      <c r="BK8" s="100">
        <f>BK5</f>
        <v>0</v>
      </c>
      <c r="BL8" s="103" t="str">
        <f>BL4</f>
        <v/>
      </c>
      <c r="BM8" s="102">
        <f>BM151</f>
        <v>0</v>
      </c>
      <c r="BN8" s="100">
        <f>BN5</f>
        <v>0</v>
      </c>
      <c r="BO8" s="103" t="str">
        <f>BO4</f>
        <v/>
      </c>
      <c r="BP8" s="102">
        <f>BP151</f>
        <v>0</v>
      </c>
      <c r="BQ8" s="100">
        <f>BQ5</f>
        <v>0</v>
      </c>
      <c r="BR8" s="103" t="str">
        <f>BR4</f>
        <v/>
      </c>
      <c r="BS8" s="102">
        <f>BS151</f>
        <v>0</v>
      </c>
      <c r="BT8" s="100">
        <f>BT5</f>
        <v>0</v>
      </c>
      <c r="BU8" s="103" t="str">
        <f>BU4</f>
        <v/>
      </c>
      <c r="BV8" s="102">
        <f>BV151</f>
        <v>0</v>
      </c>
      <c r="BW8" s="100">
        <f>BW5</f>
        <v>0</v>
      </c>
      <c r="BX8" s="103" t="str">
        <f>BX4</f>
        <v/>
      </c>
      <c r="BY8" s="102">
        <f>BY151</f>
        <v>0</v>
      </c>
      <c r="BZ8" s="100">
        <f>BZ5</f>
        <v>0</v>
      </c>
      <c r="CA8" s="103" t="str">
        <f>CA4</f>
        <v/>
      </c>
      <c r="CB8" s="102">
        <f>CB151</f>
        <v>0</v>
      </c>
      <c r="CC8" s="100">
        <f>CC5</f>
        <v>0</v>
      </c>
      <c r="CD8" s="103" t="str">
        <f>CD4</f>
        <v/>
      </c>
      <c r="CG8" s="211" t="str">
        <f>DC29&amp;"  "&amp;DB29&amp;" "&amp;DD29&amp;" "&amp;DD31&amp;" "&amp;DF29</f>
        <v>Adde  führt zur Zeit mit  42 Würfe</v>
      </c>
      <c r="CH8" s="174" t="b">
        <f t="shared" si="6"/>
        <v>0</v>
      </c>
      <c r="CI8" s="152" t="b">
        <f t="shared" si="6"/>
        <v>0</v>
      </c>
      <c r="CL8" s="128">
        <f>'Rang Runde 1'!H8</f>
        <v>0</v>
      </c>
      <c r="CM8" s="126" t="str">
        <f>'Rang Runde 1'!G8</f>
        <v xml:space="preserve">Dieter </v>
      </c>
      <c r="CN8" s="125">
        <f t="shared" si="0"/>
        <v>0</v>
      </c>
      <c r="CO8" s="127">
        <f>'Rang Runde 2'!N8</f>
        <v>0</v>
      </c>
      <c r="CP8" s="126" t="str">
        <f>'Rang Runde 2'!G8</f>
        <v xml:space="preserve">Dieter </v>
      </c>
      <c r="CQ8" s="125">
        <f t="shared" si="1"/>
        <v>0</v>
      </c>
      <c r="CR8" s="128">
        <f>'Rang Runde 3'!H8</f>
        <v>0</v>
      </c>
      <c r="CS8" s="126" t="str">
        <f>'Rang Runde 3'!G8</f>
        <v>Rainer</v>
      </c>
      <c r="CT8" s="125">
        <f t="shared" si="2"/>
        <v>0</v>
      </c>
      <c r="CU8" s="109" t="str">
        <f>$AC$3</f>
        <v>Lukas</v>
      </c>
      <c r="CV8" s="110">
        <f>$AC$5</f>
        <v>0</v>
      </c>
      <c r="CW8" s="56" t="str">
        <f>$BA$3</f>
        <v>Manfred</v>
      </c>
      <c r="CX8" s="121">
        <f>$BA$5</f>
        <v>0</v>
      </c>
      <c r="CY8" s="56" t="str">
        <f>$BY$3</f>
        <v>Adde</v>
      </c>
      <c r="CZ8" s="121">
        <f>$BY$5</f>
        <v>0</v>
      </c>
      <c r="DB8" s="151">
        <v>15</v>
      </c>
      <c r="DC8" s="152">
        <f t="shared" si="31"/>
        <v>6</v>
      </c>
      <c r="DD8" s="152">
        <f t="shared" si="7"/>
        <v>3</v>
      </c>
      <c r="DE8" s="153"/>
      <c r="DF8" s="153">
        <v>2</v>
      </c>
      <c r="DG8" s="153">
        <v>1</v>
      </c>
      <c r="DH8" s="152">
        <f t="shared" si="3"/>
        <v>0</v>
      </c>
      <c r="DI8" s="152" t="str">
        <f t="shared" si="8"/>
        <v/>
      </c>
      <c r="DJ8" s="153"/>
      <c r="DK8" s="153"/>
      <c r="DL8" s="153"/>
      <c r="DM8" s="152">
        <f t="shared" si="4"/>
        <v>0</v>
      </c>
      <c r="DN8" s="152" t="str">
        <f t="shared" si="9"/>
        <v/>
      </c>
      <c r="DO8" s="153"/>
      <c r="DP8" s="153"/>
      <c r="DQ8" s="153"/>
      <c r="DR8" s="152">
        <f t="shared" si="32"/>
        <v>0</v>
      </c>
      <c r="DS8" s="152" t="str">
        <f t="shared" si="10"/>
        <v/>
      </c>
      <c r="DT8" s="153"/>
      <c r="DU8" s="153"/>
      <c r="DV8" s="153"/>
      <c r="DW8" s="152">
        <f t="shared" si="33"/>
        <v>0</v>
      </c>
      <c r="DX8" s="152" t="str">
        <f t="shared" si="11"/>
        <v/>
      </c>
      <c r="DY8" s="153"/>
      <c r="DZ8" s="153"/>
      <c r="EA8" s="153"/>
      <c r="EB8" s="152">
        <f t="shared" si="34"/>
        <v>0</v>
      </c>
      <c r="EC8" s="152" t="str">
        <f t="shared" si="12"/>
        <v/>
      </c>
      <c r="ED8" s="153"/>
      <c r="EE8" s="153"/>
      <c r="EF8" s="153"/>
      <c r="EG8" s="152">
        <f t="shared" si="35"/>
        <v>0</v>
      </c>
      <c r="EH8" s="152" t="str">
        <f t="shared" si="13"/>
        <v/>
      </c>
      <c r="EI8" s="153"/>
      <c r="EJ8" s="153"/>
      <c r="EK8" s="153"/>
      <c r="EL8" s="152">
        <f t="shared" si="36"/>
        <v>0</v>
      </c>
      <c r="EM8" s="152" t="str">
        <f t="shared" si="14"/>
        <v/>
      </c>
      <c r="EN8" s="153"/>
      <c r="EO8" s="153"/>
      <c r="EP8" s="153"/>
      <c r="EQ8" s="152">
        <f t="shared" si="37"/>
        <v>0</v>
      </c>
      <c r="ER8" s="152" t="str">
        <f t="shared" si="15"/>
        <v/>
      </c>
      <c r="ES8" s="153"/>
      <c r="ET8" s="153"/>
      <c r="EU8" s="153"/>
      <c r="EV8" s="152">
        <f t="shared" si="38"/>
        <v>0</v>
      </c>
      <c r="EW8" s="152" t="str">
        <f t="shared" si="16"/>
        <v/>
      </c>
      <c r="EX8" s="153"/>
      <c r="EY8" s="153"/>
      <c r="EZ8" s="153"/>
      <c r="FA8" s="152">
        <f t="shared" si="39"/>
        <v>0</v>
      </c>
      <c r="FB8" s="152" t="str">
        <f t="shared" si="17"/>
        <v/>
      </c>
      <c r="FC8" s="153"/>
      <c r="FD8" s="153"/>
      <c r="FE8" s="153"/>
      <c r="FF8" s="152">
        <f t="shared" si="40"/>
        <v>0</v>
      </c>
      <c r="FG8" s="152" t="str">
        <f t="shared" si="18"/>
        <v/>
      </c>
      <c r="FH8" s="153">
        <f>COUNTIF(BH19:BJ40,"45")*3</f>
        <v>0</v>
      </c>
      <c r="FI8" s="153">
        <f>COUNTIF(BH19:BJ40,"30")</f>
        <v>0</v>
      </c>
      <c r="FJ8" s="153">
        <f>COUNTIF(BH19:BJ40,"15")</f>
        <v>0</v>
      </c>
      <c r="FK8" s="152">
        <f t="shared" si="41"/>
        <v>0</v>
      </c>
      <c r="FL8" s="152" t="str">
        <f t="shared" si="19"/>
        <v/>
      </c>
      <c r="FM8" s="153">
        <f>COUNTIF(BM19:BO40,"45")*3</f>
        <v>0</v>
      </c>
      <c r="FN8" s="153">
        <f>COUNTIF(BM19:BO40,"30")</f>
        <v>0</v>
      </c>
      <c r="FO8" s="153">
        <f>COUNTIF(BM19:BO40,"15")</f>
        <v>0</v>
      </c>
      <c r="FP8" s="152">
        <f t="shared" si="42"/>
        <v>0</v>
      </c>
      <c r="FQ8" s="152" t="str">
        <f t="shared" si="20"/>
        <v/>
      </c>
      <c r="FR8" s="153">
        <f>COUNTIF(BR19:BT40,"45")*3</f>
        <v>0</v>
      </c>
      <c r="FS8" s="153">
        <f>COUNTIF(BR19:BT40,"30")</f>
        <v>0</v>
      </c>
      <c r="FT8" s="153">
        <f>COUNTIF(BR19:BT40,"15")</f>
        <v>0</v>
      </c>
      <c r="FU8" s="152">
        <f t="shared" si="43"/>
        <v>0</v>
      </c>
      <c r="FV8" s="152" t="str">
        <f t="shared" si="21"/>
        <v/>
      </c>
      <c r="FW8" s="153">
        <f>COUNTIF(BW19:BY40,"45")*3</f>
        <v>0</v>
      </c>
      <c r="FX8" s="153">
        <f>COUNTIF(BW19:BY40,"30")</f>
        <v>0</v>
      </c>
      <c r="FY8" s="153">
        <f>COUNTIF(BW19:BY40,"15")</f>
        <v>0</v>
      </c>
      <c r="FZ8" s="152">
        <f t="shared" si="44"/>
        <v>0</v>
      </c>
      <c r="GA8" s="152" t="str">
        <f t="shared" si="22"/>
        <v/>
      </c>
      <c r="GB8" s="153">
        <f>COUNTIF(CB19:CD40,"45")*3</f>
        <v>0</v>
      </c>
      <c r="GC8" s="153">
        <f>COUNTIF(CB19:CD40,"30")</f>
        <v>0</v>
      </c>
      <c r="GD8" s="153">
        <f>COUNTIF(CB19:CD40,"15")</f>
        <v>0</v>
      </c>
      <c r="GE8" s="152">
        <f t="shared" si="45"/>
        <v>0</v>
      </c>
      <c r="GF8" s="152" t="str">
        <f t="shared" si="23"/>
        <v/>
      </c>
      <c r="GG8" s="153">
        <f>COUNTIF(CG19:CI40,"45")*3</f>
        <v>0</v>
      </c>
      <c r="GH8" s="153">
        <f>COUNTIF(CG19:CI40,"30")</f>
        <v>0</v>
      </c>
      <c r="GI8" s="153">
        <f>COUNTIF(CG19:CI40,"15")</f>
        <v>0</v>
      </c>
      <c r="GJ8" s="152">
        <f t="shared" si="46"/>
        <v>0</v>
      </c>
      <c r="GK8" s="152" t="str">
        <f t="shared" si="24"/>
        <v/>
      </c>
      <c r="GL8" s="153">
        <f>COUNTIF(CL19:CN40,"45")*3</f>
        <v>0</v>
      </c>
      <c r="GM8" s="153">
        <f>COUNTIF(CL19:CN40,"30")</f>
        <v>0</v>
      </c>
      <c r="GN8" s="153">
        <f>COUNTIF(CL19:CN40,"15")</f>
        <v>0</v>
      </c>
      <c r="GO8" s="152">
        <f t="shared" si="47"/>
        <v>0</v>
      </c>
      <c r="GP8" s="152">
        <f t="shared" si="48"/>
        <v>0</v>
      </c>
      <c r="GQ8" s="152" t="str">
        <f t="shared" si="25"/>
        <v/>
      </c>
      <c r="GR8" s="153"/>
      <c r="GS8" s="153"/>
      <c r="GT8" s="153"/>
      <c r="GU8" s="152">
        <f t="shared" si="49"/>
        <v>0</v>
      </c>
      <c r="GV8" s="152">
        <f t="shared" si="50"/>
        <v>0</v>
      </c>
      <c r="GW8" s="152" t="str">
        <f t="shared" si="26"/>
        <v/>
      </c>
      <c r="GX8" s="153"/>
      <c r="GY8" s="153"/>
      <c r="GZ8" s="153"/>
      <c r="HA8" s="152">
        <f t="shared" si="51"/>
        <v>0</v>
      </c>
      <c r="HB8" s="152"/>
      <c r="HC8" s="152" t="str">
        <f t="shared" si="27"/>
        <v/>
      </c>
      <c r="HD8" s="153"/>
      <c r="HE8" s="153"/>
      <c r="HF8" s="153"/>
      <c r="HG8" s="152">
        <f t="shared" si="52"/>
        <v>0</v>
      </c>
      <c r="HH8" s="152"/>
      <c r="HI8" s="152" t="str">
        <f t="shared" si="28"/>
        <v/>
      </c>
      <c r="HJ8" s="153"/>
      <c r="HK8" s="153"/>
      <c r="HL8" s="153"/>
      <c r="HM8" s="152">
        <f t="shared" si="53"/>
        <v>0</v>
      </c>
      <c r="HN8" s="152"/>
      <c r="HO8" s="152" t="str">
        <f t="shared" si="29"/>
        <v/>
      </c>
      <c r="HP8" s="153"/>
      <c r="HQ8" s="153"/>
      <c r="HR8" s="153"/>
      <c r="HS8" s="152">
        <f t="shared" si="54"/>
        <v>0</v>
      </c>
      <c r="HT8" s="152"/>
      <c r="HU8" s="152" t="str">
        <f t="shared" si="30"/>
        <v/>
      </c>
      <c r="HV8" s="153"/>
      <c r="HW8" s="153"/>
      <c r="HX8" s="153"/>
    </row>
    <row r="9" spans="1:232" ht="33" thickTop="1" thickBot="1">
      <c r="A9" s="47">
        <v>14</v>
      </c>
      <c r="B9" s="159">
        <v>28</v>
      </c>
      <c r="C9" s="148">
        <v>42</v>
      </c>
      <c r="F9" s="164"/>
      <c r="G9" s="164"/>
      <c r="H9" s="151">
        <v>16</v>
      </c>
      <c r="I9" s="152">
        <f t="shared" si="5"/>
        <v>6</v>
      </c>
      <c r="J9" s="152">
        <f t="shared" si="5"/>
        <v>3</v>
      </c>
      <c r="K9" s="196" t="s">
        <v>175</v>
      </c>
      <c r="L9" s="196" t="s">
        <v>181</v>
      </c>
      <c r="M9" s="196" t="s">
        <v>178</v>
      </c>
      <c r="N9" s="207" t="s">
        <v>175</v>
      </c>
      <c r="O9" s="196" t="s">
        <v>181</v>
      </c>
      <c r="P9" s="196" t="s">
        <v>178</v>
      </c>
      <c r="Q9" s="196" t="s">
        <v>175</v>
      </c>
      <c r="R9" s="196" t="s">
        <v>181</v>
      </c>
      <c r="S9" s="199" t="s">
        <v>178</v>
      </c>
      <c r="T9" s="196" t="s">
        <v>175</v>
      </c>
      <c r="U9" s="196" t="s">
        <v>181</v>
      </c>
      <c r="V9" s="199" t="s">
        <v>178</v>
      </c>
      <c r="W9" s="196" t="s">
        <v>175</v>
      </c>
      <c r="X9" s="196" t="s">
        <v>181</v>
      </c>
      <c r="Y9" s="199" t="s">
        <v>178</v>
      </c>
      <c r="Z9" s="196" t="s">
        <v>175</v>
      </c>
      <c r="AA9" s="196" t="s">
        <v>181</v>
      </c>
      <c r="AB9" s="199" t="s">
        <v>178</v>
      </c>
      <c r="AC9" s="196" t="s">
        <v>175</v>
      </c>
      <c r="AD9" s="196" t="s">
        <v>181</v>
      </c>
      <c r="AE9" s="199" t="s">
        <v>178</v>
      </c>
      <c r="AF9" s="196" t="s">
        <v>175</v>
      </c>
      <c r="AG9" s="196" t="s">
        <v>181</v>
      </c>
      <c r="AH9" s="199" t="s">
        <v>178</v>
      </c>
      <c r="AI9" s="196" t="s">
        <v>175</v>
      </c>
      <c r="AJ9" s="196" t="s">
        <v>181</v>
      </c>
      <c r="AK9" s="199" t="s">
        <v>178</v>
      </c>
      <c r="AL9" s="196" t="s">
        <v>175</v>
      </c>
      <c r="AM9" s="196" t="s">
        <v>181</v>
      </c>
      <c r="AN9" s="199" t="s">
        <v>178</v>
      </c>
      <c r="AO9" s="196" t="s">
        <v>175</v>
      </c>
      <c r="AP9" s="196" t="s">
        <v>181</v>
      </c>
      <c r="AQ9" s="199" t="s">
        <v>178</v>
      </c>
      <c r="AR9" s="196" t="s">
        <v>175</v>
      </c>
      <c r="AS9" s="196" t="s">
        <v>181</v>
      </c>
      <c r="AT9" s="199" t="s">
        <v>178</v>
      </c>
      <c r="AU9" s="196" t="s">
        <v>175</v>
      </c>
      <c r="AV9" s="196" t="s">
        <v>181</v>
      </c>
      <c r="AW9" s="199" t="s">
        <v>178</v>
      </c>
      <c r="AX9" s="196" t="s">
        <v>175</v>
      </c>
      <c r="AY9" s="196" t="s">
        <v>181</v>
      </c>
      <c r="AZ9" s="199" t="s">
        <v>178</v>
      </c>
      <c r="BA9" s="196" t="s">
        <v>175</v>
      </c>
      <c r="BB9" s="196" t="s">
        <v>181</v>
      </c>
      <c r="BC9" s="199" t="s">
        <v>178</v>
      </c>
      <c r="BD9" s="196" t="s">
        <v>175</v>
      </c>
      <c r="BE9" s="196" t="s">
        <v>181</v>
      </c>
      <c r="BF9" s="199" t="s">
        <v>178</v>
      </c>
      <c r="BG9" s="196" t="s">
        <v>175</v>
      </c>
      <c r="BH9" s="196" t="s">
        <v>181</v>
      </c>
      <c r="BI9" s="199" t="s">
        <v>178</v>
      </c>
      <c r="BJ9" s="196" t="s">
        <v>175</v>
      </c>
      <c r="BK9" s="196" t="s">
        <v>181</v>
      </c>
      <c r="BL9" s="199" t="s">
        <v>178</v>
      </c>
      <c r="BM9" s="196" t="s">
        <v>175</v>
      </c>
      <c r="BN9" s="196" t="s">
        <v>181</v>
      </c>
      <c r="BO9" s="199" t="s">
        <v>178</v>
      </c>
      <c r="BP9" s="196" t="s">
        <v>175</v>
      </c>
      <c r="BQ9" s="196" t="s">
        <v>181</v>
      </c>
      <c r="BR9" s="199" t="s">
        <v>178</v>
      </c>
      <c r="BS9" s="196" t="s">
        <v>175</v>
      </c>
      <c r="BT9" s="196" t="s">
        <v>181</v>
      </c>
      <c r="BU9" s="199" t="s">
        <v>178</v>
      </c>
      <c r="BV9" s="196" t="s">
        <v>175</v>
      </c>
      <c r="BW9" s="196" t="s">
        <v>181</v>
      </c>
      <c r="BX9" s="199" t="s">
        <v>178</v>
      </c>
      <c r="BY9" s="196" t="s">
        <v>175</v>
      </c>
      <c r="BZ9" s="196" t="s">
        <v>181</v>
      </c>
      <c r="CA9" s="199" t="s">
        <v>178</v>
      </c>
      <c r="CB9" s="196" t="s">
        <v>175</v>
      </c>
      <c r="CC9" s="196" t="s">
        <v>181</v>
      </c>
      <c r="CD9" s="199" t="s">
        <v>178</v>
      </c>
      <c r="CG9" s="212"/>
      <c r="CH9" s="174" t="b">
        <f t="shared" si="6"/>
        <v>0</v>
      </c>
      <c r="CI9" s="152" t="b">
        <f t="shared" si="6"/>
        <v>0</v>
      </c>
      <c r="CL9" s="128">
        <f>'Rang Runde 1'!H9</f>
        <v>0</v>
      </c>
      <c r="CM9" s="126" t="str">
        <f>'Rang Runde 1'!G9</f>
        <v>Rommet</v>
      </c>
      <c r="CN9" s="125">
        <f t="shared" si="0"/>
        <v>0</v>
      </c>
      <c r="CO9" s="127">
        <f>'Rang Runde 2'!N9</f>
        <v>0</v>
      </c>
      <c r="CP9" s="126" t="str">
        <f>'Rang Runde 2'!G9</f>
        <v>Rommet</v>
      </c>
      <c r="CQ9" s="125">
        <f t="shared" si="1"/>
        <v>0</v>
      </c>
      <c r="CR9" s="128">
        <f>'Rang Runde 3'!H9</f>
        <v>0</v>
      </c>
      <c r="CS9" s="126" t="str">
        <f>'Rang Runde 3'!G9</f>
        <v xml:space="preserve">Dieter </v>
      </c>
      <c r="CT9" s="125">
        <f t="shared" si="2"/>
        <v>0</v>
      </c>
      <c r="CU9" s="109" t="str">
        <f>$AF$3</f>
        <v>Manfred</v>
      </c>
      <c r="CV9" s="110">
        <f>$AF$5</f>
        <v>0</v>
      </c>
      <c r="CW9" s="56" t="str">
        <f>$BD$3</f>
        <v>Adde</v>
      </c>
      <c r="CX9" s="121">
        <f>$BD$5</f>
        <v>0</v>
      </c>
      <c r="CY9" s="56" t="str">
        <f>$CB$3</f>
        <v>Rommet</v>
      </c>
      <c r="CZ9" s="121">
        <f>$CB$5</f>
        <v>0</v>
      </c>
      <c r="DB9" s="151">
        <v>16</v>
      </c>
      <c r="DC9" s="152">
        <f t="shared" si="31"/>
        <v>6</v>
      </c>
      <c r="DD9" s="152">
        <f t="shared" si="7"/>
        <v>3</v>
      </c>
      <c r="DE9" s="153"/>
      <c r="DF9" s="153"/>
      <c r="DG9" s="153">
        <v>3</v>
      </c>
      <c r="DH9" s="152">
        <f t="shared" si="3"/>
        <v>0</v>
      </c>
      <c r="DI9" s="152" t="str">
        <f t="shared" si="8"/>
        <v/>
      </c>
      <c r="DJ9" s="153"/>
      <c r="DK9" s="153"/>
      <c r="DL9" s="153"/>
      <c r="DM9" s="152">
        <f t="shared" si="4"/>
        <v>0</v>
      </c>
      <c r="DN9" s="152" t="str">
        <f t="shared" si="9"/>
        <v/>
      </c>
      <c r="DO9" s="153"/>
      <c r="DP9" s="153"/>
      <c r="DQ9" s="153"/>
      <c r="DR9" s="152">
        <f t="shared" si="32"/>
        <v>0</v>
      </c>
      <c r="DS9" s="152" t="str">
        <f t="shared" si="10"/>
        <v/>
      </c>
      <c r="DT9" s="153"/>
      <c r="DU9" s="153"/>
      <c r="DV9" s="153"/>
      <c r="DW9" s="152">
        <f t="shared" si="33"/>
        <v>0</v>
      </c>
      <c r="DX9" s="152" t="str">
        <f t="shared" si="11"/>
        <v/>
      </c>
      <c r="DY9" s="153"/>
      <c r="DZ9" s="153"/>
      <c r="EA9" s="153"/>
      <c r="EB9" s="152">
        <f t="shared" si="34"/>
        <v>0</v>
      </c>
      <c r="EC9" s="152" t="str">
        <f t="shared" si="12"/>
        <v/>
      </c>
      <c r="ED9" s="153"/>
      <c r="EE9" s="153"/>
      <c r="EF9" s="153"/>
      <c r="EG9" s="152">
        <f t="shared" si="35"/>
        <v>0</v>
      </c>
      <c r="EH9" s="152" t="str">
        <f t="shared" si="13"/>
        <v/>
      </c>
      <c r="EI9" s="153"/>
      <c r="EJ9" s="153"/>
      <c r="EK9" s="153"/>
      <c r="EL9" s="152">
        <f t="shared" si="36"/>
        <v>0</v>
      </c>
      <c r="EM9" s="152" t="str">
        <f t="shared" si="14"/>
        <v/>
      </c>
      <c r="EN9" s="153"/>
      <c r="EO9" s="153"/>
      <c r="EP9" s="153"/>
      <c r="EQ9" s="152">
        <f t="shared" si="37"/>
        <v>0</v>
      </c>
      <c r="ER9" s="152" t="str">
        <f t="shared" si="15"/>
        <v/>
      </c>
      <c r="ES9" s="153"/>
      <c r="ET9" s="153"/>
      <c r="EU9" s="153"/>
      <c r="EV9" s="152">
        <f t="shared" si="38"/>
        <v>0</v>
      </c>
      <c r="EW9" s="152" t="str">
        <f t="shared" si="16"/>
        <v/>
      </c>
      <c r="EX9" s="153"/>
      <c r="EY9" s="153"/>
      <c r="EZ9" s="153"/>
      <c r="FA9" s="152">
        <f t="shared" si="39"/>
        <v>0</v>
      </c>
      <c r="FB9" s="152" t="str">
        <f t="shared" si="17"/>
        <v/>
      </c>
      <c r="FC9" s="153"/>
      <c r="FD9" s="153"/>
      <c r="FE9" s="153"/>
      <c r="FF9" s="152">
        <f t="shared" si="40"/>
        <v>0</v>
      </c>
      <c r="FG9" s="152" t="str">
        <f t="shared" si="18"/>
        <v/>
      </c>
      <c r="FH9" s="153">
        <f>COUNTIF(BH19:BJ40,"48")*3</f>
        <v>0</v>
      </c>
      <c r="FI9" s="153">
        <f>COUNTIF(BH19:BJ40,"32")</f>
        <v>0</v>
      </c>
      <c r="FJ9" s="153">
        <f>COUNTIF(BH19:BJ40,"16")</f>
        <v>0</v>
      </c>
      <c r="FK9" s="152">
        <f t="shared" si="41"/>
        <v>0</v>
      </c>
      <c r="FL9" s="152" t="str">
        <f t="shared" si="19"/>
        <v/>
      </c>
      <c r="FM9" s="153">
        <f>COUNTIF(BM19:BO40,"48")*3</f>
        <v>0</v>
      </c>
      <c r="FN9" s="153">
        <f>COUNTIF(BM19:BO40,"32")</f>
        <v>0</v>
      </c>
      <c r="FO9" s="153">
        <f>COUNTIF(BM19:BO40,"16")</f>
        <v>0</v>
      </c>
      <c r="FP9" s="152">
        <f t="shared" si="42"/>
        <v>0</v>
      </c>
      <c r="FQ9" s="152" t="str">
        <f t="shared" si="20"/>
        <v/>
      </c>
      <c r="FR9" s="153">
        <f>COUNTIF(BR19:BT40,"48")*3</f>
        <v>0</v>
      </c>
      <c r="FS9" s="153">
        <f>COUNTIF(BR19:BT40,"32")</f>
        <v>0</v>
      </c>
      <c r="FT9" s="153">
        <f>COUNTIF(BR19:BT40,"16")</f>
        <v>0</v>
      </c>
      <c r="FU9" s="152">
        <f t="shared" si="43"/>
        <v>0</v>
      </c>
      <c r="FV9" s="152" t="str">
        <f t="shared" si="21"/>
        <v/>
      </c>
      <c r="FW9" s="153">
        <f>COUNTIF(BW19:BY40,"48")*3</f>
        <v>0</v>
      </c>
      <c r="FX9" s="153">
        <f>COUNTIF(BW19:BY40,"32")</f>
        <v>0</v>
      </c>
      <c r="FY9" s="153">
        <f>COUNTIF(BW19:BY40,"16")</f>
        <v>0</v>
      </c>
      <c r="FZ9" s="152">
        <f t="shared" si="44"/>
        <v>0</v>
      </c>
      <c r="GA9" s="152" t="str">
        <f t="shared" si="22"/>
        <v/>
      </c>
      <c r="GB9" s="153">
        <f>COUNTIF(CB19:CD40,"48")*3</f>
        <v>0</v>
      </c>
      <c r="GC9" s="153">
        <f>COUNTIF(CB19:CD40,"32")</f>
        <v>0</v>
      </c>
      <c r="GD9" s="153">
        <f>COUNTIF(CB19:CD40,"16")</f>
        <v>0</v>
      </c>
      <c r="GE9" s="152">
        <f t="shared" si="45"/>
        <v>0</v>
      </c>
      <c r="GF9" s="152" t="str">
        <f t="shared" si="23"/>
        <v/>
      </c>
      <c r="GG9" s="153">
        <f>COUNTIF(CG19:CI40,"48")*3</f>
        <v>0</v>
      </c>
      <c r="GH9" s="153">
        <f>COUNTIF(CG19:CI40,"32")</f>
        <v>0</v>
      </c>
      <c r="GI9" s="153">
        <f>COUNTIF(CG19:CI40,"16")</f>
        <v>0</v>
      </c>
      <c r="GJ9" s="152">
        <f t="shared" si="46"/>
        <v>0</v>
      </c>
      <c r="GK9" s="152" t="str">
        <f t="shared" si="24"/>
        <v/>
      </c>
      <c r="GL9" s="153">
        <f>COUNTIF(CL19:CN40,"48")*3</f>
        <v>0</v>
      </c>
      <c r="GM9" s="153">
        <f>COUNTIF(CL19:CN40,"32")</f>
        <v>0</v>
      </c>
      <c r="GN9" s="153">
        <f>COUNTIF(CL19:CN40,"16")</f>
        <v>0</v>
      </c>
      <c r="GO9" s="152">
        <f t="shared" si="47"/>
        <v>0</v>
      </c>
      <c r="GP9" s="152">
        <f t="shared" si="48"/>
        <v>0</v>
      </c>
      <c r="GQ9" s="152" t="str">
        <f t="shared" si="25"/>
        <v/>
      </c>
      <c r="GR9" s="153"/>
      <c r="GS9" s="153"/>
      <c r="GT9" s="153"/>
      <c r="GU9" s="152">
        <f t="shared" si="49"/>
        <v>0</v>
      </c>
      <c r="GV9" s="152">
        <f t="shared" si="50"/>
        <v>0</v>
      </c>
      <c r="GW9" s="152" t="str">
        <f t="shared" si="26"/>
        <v/>
      </c>
      <c r="GX9" s="153"/>
      <c r="GY9" s="153"/>
      <c r="GZ9" s="153"/>
      <c r="HA9" s="152">
        <f t="shared" si="51"/>
        <v>0</v>
      </c>
      <c r="HB9" s="152"/>
      <c r="HC9" s="152" t="str">
        <f t="shared" si="27"/>
        <v/>
      </c>
      <c r="HD9" s="153"/>
      <c r="HE9" s="153"/>
      <c r="HF9" s="153"/>
      <c r="HG9" s="152">
        <f t="shared" si="52"/>
        <v>0</v>
      </c>
      <c r="HH9" s="152"/>
      <c r="HI9" s="152" t="str">
        <f t="shared" si="28"/>
        <v/>
      </c>
      <c r="HJ9" s="153"/>
      <c r="HK9" s="153"/>
      <c r="HL9" s="153"/>
      <c r="HM9" s="152">
        <f t="shared" si="53"/>
        <v>0</v>
      </c>
      <c r="HN9" s="152"/>
      <c r="HO9" s="152" t="str">
        <f t="shared" si="29"/>
        <v/>
      </c>
      <c r="HP9" s="153"/>
      <c r="HQ9" s="153"/>
      <c r="HR9" s="153"/>
      <c r="HS9" s="152">
        <f t="shared" si="54"/>
        <v>0</v>
      </c>
      <c r="HT9" s="152"/>
      <c r="HU9" s="152" t="str">
        <f t="shared" si="30"/>
        <v/>
      </c>
      <c r="HV9" s="153"/>
      <c r="HW9" s="153"/>
      <c r="HX9" s="153"/>
    </row>
    <row r="10" spans="1:232" ht="32.25" thickBot="1">
      <c r="A10" s="47">
        <v>15</v>
      </c>
      <c r="B10" s="159">
        <v>30</v>
      </c>
      <c r="C10" s="148">
        <v>45</v>
      </c>
      <c r="D10" s="183"/>
      <c r="F10" s="164"/>
      <c r="G10" s="164"/>
      <c r="H10" s="151">
        <v>17</v>
      </c>
      <c r="I10" s="152">
        <f t="shared" si="5"/>
        <v>8</v>
      </c>
      <c r="J10" s="152">
        <f t="shared" si="5"/>
        <v>3</v>
      </c>
      <c r="K10" s="197"/>
      <c r="L10" s="197"/>
      <c r="M10" s="197"/>
      <c r="N10" s="208"/>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G10" s="212"/>
      <c r="CH10" s="174" t="b">
        <f t="shared" si="6"/>
        <v>0</v>
      </c>
      <c r="CI10" s="152" t="b">
        <f t="shared" si="6"/>
        <v>0</v>
      </c>
      <c r="CT10" s="117"/>
      <c r="DB10" s="151">
        <v>17</v>
      </c>
      <c r="DC10" s="152">
        <f t="shared" si="31"/>
        <v>8</v>
      </c>
      <c r="DD10" s="152">
        <f t="shared" si="7"/>
        <v>3</v>
      </c>
      <c r="DE10" s="153">
        <v>3</v>
      </c>
      <c r="DF10" s="153">
        <v>2</v>
      </c>
      <c r="DG10" s="153"/>
      <c r="DH10" s="152">
        <f t="shared" si="3"/>
        <v>0</v>
      </c>
      <c r="DI10" s="152" t="str">
        <f t="shared" si="8"/>
        <v/>
      </c>
      <c r="DJ10" s="153"/>
      <c r="DK10" s="153"/>
      <c r="DL10" s="153"/>
      <c r="DM10" s="152">
        <f t="shared" si="4"/>
        <v>0</v>
      </c>
      <c r="DN10" s="152" t="str">
        <f t="shared" si="9"/>
        <v/>
      </c>
      <c r="DO10" s="153"/>
      <c r="DP10" s="153"/>
      <c r="DQ10" s="153"/>
      <c r="DR10" s="152">
        <f t="shared" si="32"/>
        <v>0</v>
      </c>
      <c r="DS10" s="152" t="str">
        <f t="shared" si="10"/>
        <v/>
      </c>
      <c r="DT10" s="153"/>
      <c r="DU10" s="153"/>
      <c r="DV10" s="153"/>
      <c r="DW10" s="152">
        <f t="shared" si="33"/>
        <v>0</v>
      </c>
      <c r="DX10" s="152" t="str">
        <f t="shared" si="11"/>
        <v/>
      </c>
      <c r="DY10" s="153"/>
      <c r="DZ10" s="153"/>
      <c r="EA10" s="153"/>
      <c r="EB10" s="152">
        <f t="shared" si="34"/>
        <v>0</v>
      </c>
      <c r="EC10" s="152" t="str">
        <f t="shared" si="12"/>
        <v/>
      </c>
      <c r="ED10" s="153"/>
      <c r="EE10" s="153"/>
      <c r="EF10" s="153"/>
      <c r="EG10" s="152">
        <f t="shared" si="35"/>
        <v>0</v>
      </c>
      <c r="EH10" s="152" t="str">
        <f t="shared" si="13"/>
        <v/>
      </c>
      <c r="EI10" s="153"/>
      <c r="EJ10" s="153"/>
      <c r="EK10" s="153"/>
      <c r="EL10" s="152">
        <f t="shared" si="36"/>
        <v>0</v>
      </c>
      <c r="EM10" s="152" t="str">
        <f t="shared" si="14"/>
        <v/>
      </c>
      <c r="EN10" s="153"/>
      <c r="EO10" s="153"/>
      <c r="EP10" s="153"/>
      <c r="EQ10" s="152">
        <f t="shared" si="37"/>
        <v>0</v>
      </c>
      <c r="ER10" s="152" t="str">
        <f t="shared" si="15"/>
        <v/>
      </c>
      <c r="ES10" s="153"/>
      <c r="ET10" s="153"/>
      <c r="EU10" s="153"/>
      <c r="EV10" s="152">
        <f t="shared" si="38"/>
        <v>0</v>
      </c>
      <c r="EW10" s="152" t="str">
        <f t="shared" si="16"/>
        <v/>
      </c>
      <c r="EX10" s="153"/>
      <c r="EY10" s="153"/>
      <c r="EZ10" s="153"/>
      <c r="FA10" s="152">
        <f t="shared" si="39"/>
        <v>0</v>
      </c>
      <c r="FB10" s="152" t="str">
        <f t="shared" si="17"/>
        <v/>
      </c>
      <c r="FC10" s="153"/>
      <c r="FD10" s="153"/>
      <c r="FE10" s="153"/>
      <c r="FF10" s="152">
        <f t="shared" si="40"/>
        <v>0</v>
      </c>
      <c r="FG10" s="152" t="str">
        <f t="shared" si="18"/>
        <v/>
      </c>
      <c r="FH10" s="153">
        <f>COUNTIF(BH19:BJ40,"51")*3</f>
        <v>0</v>
      </c>
      <c r="FI10" s="153">
        <f>COUNTIF(BH19:BJ40,"34")</f>
        <v>0</v>
      </c>
      <c r="FJ10" s="153">
        <f>COUNTIF(BH19:BJ40,"17")</f>
        <v>0</v>
      </c>
      <c r="FK10" s="152">
        <f t="shared" si="41"/>
        <v>0</v>
      </c>
      <c r="FL10" s="152" t="str">
        <f t="shared" si="19"/>
        <v/>
      </c>
      <c r="FM10" s="153">
        <f>COUNTIF(BM19:BO40,"51")*3</f>
        <v>0</v>
      </c>
      <c r="FN10" s="153">
        <f>COUNTIF(BM19:BO40,"34")</f>
        <v>0</v>
      </c>
      <c r="FO10" s="153">
        <f>COUNTIF(BM19:BO40,"17")</f>
        <v>0</v>
      </c>
      <c r="FP10" s="152">
        <f t="shared" si="42"/>
        <v>0</v>
      </c>
      <c r="FQ10" s="152" t="str">
        <f t="shared" si="20"/>
        <v/>
      </c>
      <c r="FR10" s="153">
        <f>COUNTIF(BR19:BT40,"51")*3</f>
        <v>0</v>
      </c>
      <c r="FS10" s="153">
        <f>COUNTIF(BR19:BT40,"34")</f>
        <v>0</v>
      </c>
      <c r="FT10" s="153">
        <f>COUNTIF(BR19:BT40,"17")</f>
        <v>0</v>
      </c>
      <c r="FU10" s="152">
        <f t="shared" si="43"/>
        <v>0</v>
      </c>
      <c r="FV10" s="152" t="str">
        <f t="shared" si="21"/>
        <v/>
      </c>
      <c r="FW10" s="153">
        <f>COUNTIF(BW19:BY40,"51")*3</f>
        <v>0</v>
      </c>
      <c r="FX10" s="153">
        <f>COUNTIF(BW19:BY40,"34")</f>
        <v>0</v>
      </c>
      <c r="FY10" s="153">
        <f>COUNTIF(BW19:BY40,"17")</f>
        <v>0</v>
      </c>
      <c r="FZ10" s="152">
        <f t="shared" si="44"/>
        <v>0</v>
      </c>
      <c r="GA10" s="152" t="str">
        <f t="shared" si="22"/>
        <v/>
      </c>
      <c r="GB10" s="153">
        <f>COUNTIF(CB19:CD40,"51")*3</f>
        <v>0</v>
      </c>
      <c r="GC10" s="153">
        <f>COUNTIF(CB19:CD40,"34")</f>
        <v>0</v>
      </c>
      <c r="GD10" s="153">
        <f>COUNTIF(CB19:CD40,"17")</f>
        <v>0</v>
      </c>
      <c r="GE10" s="152">
        <f t="shared" si="45"/>
        <v>0</v>
      </c>
      <c r="GF10" s="152" t="str">
        <f t="shared" si="23"/>
        <v/>
      </c>
      <c r="GG10" s="153">
        <f>COUNTIF(CG19:CI40,"51")*3</f>
        <v>0</v>
      </c>
      <c r="GH10" s="153">
        <f>COUNTIF(CG19:CI40,"34")</f>
        <v>0</v>
      </c>
      <c r="GI10" s="153">
        <f>COUNTIF(CG19:CI40,"17")</f>
        <v>0</v>
      </c>
      <c r="GJ10" s="152">
        <f t="shared" si="46"/>
        <v>0</v>
      </c>
      <c r="GK10" s="152" t="str">
        <f t="shared" si="24"/>
        <v/>
      </c>
      <c r="GL10" s="153">
        <f>COUNTIF(CL19:CN40,"51")*3</f>
        <v>0</v>
      </c>
      <c r="GM10" s="153">
        <f>COUNTIF(CL19:CN40,"34")</f>
        <v>0</v>
      </c>
      <c r="GN10" s="153">
        <f>COUNTIF(CL19:CN40,"17")</f>
        <v>0</v>
      </c>
      <c r="GO10" s="152">
        <f t="shared" si="47"/>
        <v>0</v>
      </c>
      <c r="GP10" s="152">
        <f t="shared" si="48"/>
        <v>0</v>
      </c>
      <c r="GQ10" s="152" t="str">
        <f t="shared" si="25"/>
        <v/>
      </c>
      <c r="GR10" s="153"/>
      <c r="GS10" s="153"/>
      <c r="GT10" s="153"/>
      <c r="GU10" s="152">
        <f t="shared" si="49"/>
        <v>0</v>
      </c>
      <c r="GV10" s="152">
        <f t="shared" si="50"/>
        <v>0</v>
      </c>
      <c r="GW10" s="152" t="str">
        <f t="shared" si="26"/>
        <v/>
      </c>
      <c r="GX10" s="153"/>
      <c r="GY10" s="153"/>
      <c r="GZ10" s="153"/>
      <c r="HA10" s="152">
        <f t="shared" si="51"/>
        <v>0</v>
      </c>
      <c r="HB10" s="152"/>
      <c r="HC10" s="152" t="str">
        <f t="shared" si="27"/>
        <v/>
      </c>
      <c r="HD10" s="153"/>
      <c r="HE10" s="153"/>
      <c r="HF10" s="153"/>
      <c r="HG10" s="152">
        <f t="shared" si="52"/>
        <v>0</v>
      </c>
      <c r="HH10" s="152"/>
      <c r="HI10" s="152" t="str">
        <f t="shared" si="28"/>
        <v/>
      </c>
      <c r="HJ10" s="153"/>
      <c r="HK10" s="153"/>
      <c r="HL10" s="153"/>
      <c r="HM10" s="152">
        <f t="shared" si="53"/>
        <v>0</v>
      </c>
      <c r="HN10" s="152"/>
      <c r="HO10" s="152" t="str">
        <f t="shared" si="29"/>
        <v/>
      </c>
      <c r="HP10" s="153"/>
      <c r="HQ10" s="153"/>
      <c r="HR10" s="153"/>
      <c r="HS10" s="152">
        <f t="shared" si="54"/>
        <v>0</v>
      </c>
      <c r="HT10" s="152"/>
      <c r="HU10" s="152" t="str">
        <f t="shared" si="30"/>
        <v/>
      </c>
      <c r="HV10" s="153"/>
      <c r="HW10" s="153"/>
      <c r="HX10" s="153"/>
    </row>
    <row r="11" spans="1:232" ht="33" thickTop="1" thickBot="1">
      <c r="A11" s="47">
        <v>16</v>
      </c>
      <c r="B11" s="159">
        <v>32</v>
      </c>
      <c r="C11" s="148">
        <v>48</v>
      </c>
      <c r="F11" s="164"/>
      <c r="G11" s="164"/>
      <c r="H11" s="151">
        <v>18</v>
      </c>
      <c r="I11" s="152">
        <f t="shared" si="5"/>
        <v>6</v>
      </c>
      <c r="J11" s="152">
        <f t="shared" si="5"/>
        <v>3</v>
      </c>
      <c r="K11" s="19">
        <f>COUNTIF($K$6,"0")</f>
        <v>0</v>
      </c>
      <c r="L11" s="19">
        <v>3</v>
      </c>
      <c r="M11" s="19">
        <v>10</v>
      </c>
      <c r="N11" s="135">
        <f>COUNTIF(N6,0)</f>
        <v>1</v>
      </c>
      <c r="O11" s="19">
        <v>0</v>
      </c>
      <c r="P11" s="19">
        <v>0</v>
      </c>
      <c r="Q11" s="19">
        <f>COUNTIF($Q$6,"0")</f>
        <v>1</v>
      </c>
      <c r="R11" s="19">
        <v>0</v>
      </c>
      <c r="S11" s="19">
        <v>0</v>
      </c>
      <c r="T11" s="19">
        <f>COUNTIF($T$6,"0")</f>
        <v>1</v>
      </c>
      <c r="U11" s="19">
        <v>0</v>
      </c>
      <c r="V11" s="19">
        <v>0</v>
      </c>
      <c r="W11" s="19">
        <f>COUNTIF($W$6,"0")</f>
        <v>1</v>
      </c>
      <c r="X11" s="19">
        <v>0</v>
      </c>
      <c r="Y11" s="19">
        <v>0</v>
      </c>
      <c r="Z11" s="19">
        <f>COUNTIF($Z$6,"0")</f>
        <v>1</v>
      </c>
      <c r="AA11" s="19">
        <v>0</v>
      </c>
      <c r="AB11" s="19">
        <v>0</v>
      </c>
      <c r="AC11" s="19">
        <f>COUNTIF($AC$6,"0")</f>
        <v>1</v>
      </c>
      <c r="AD11" s="19">
        <v>0</v>
      </c>
      <c r="AE11" s="19">
        <v>0</v>
      </c>
      <c r="AF11" s="19">
        <f>COUNTIF($AF$6,"0")</f>
        <v>1</v>
      </c>
      <c r="AG11" s="19">
        <v>0</v>
      </c>
      <c r="AH11" s="19">
        <v>0</v>
      </c>
      <c r="AI11" s="19">
        <f>COUNTIF($AC$6,"0")</f>
        <v>1</v>
      </c>
      <c r="AJ11" s="19">
        <v>0</v>
      </c>
      <c r="AK11" s="19">
        <v>0</v>
      </c>
      <c r="AL11" s="19">
        <f>COUNTIF($AF$6,"0")</f>
        <v>1</v>
      </c>
      <c r="AM11" s="19">
        <v>0</v>
      </c>
      <c r="AN11" s="19">
        <v>0</v>
      </c>
      <c r="AO11" s="19">
        <f>COUNTIF($AC$6,"0")</f>
        <v>1</v>
      </c>
      <c r="AP11" s="19">
        <v>0</v>
      </c>
      <c r="AQ11" s="19">
        <v>0</v>
      </c>
      <c r="AR11" s="19">
        <f>COUNTIF($AF$6,"0")</f>
        <v>1</v>
      </c>
      <c r="AS11" s="19">
        <f>COUNTIF($AF$19:$AH$37,"30")+COUNTIF($AF$19:$AH$37,"33")+COUNTIF($AF$19:$AH$37,"36")+COUNTIF($AF$19:$AH$37,"39")+COUNTIF($AF$19:$AH$37,"42")+COUNTIF($AF$19:$AH$37,"45")+COUNTIF($AF$19:$AH$37,"48")+COUNTIF($AF$19:$AH$37,"51")+COUNTIF($AF$19:$AH$37,"54")+COUNTIF($AF$19:$AH$37,"57")+COUNTIF(AR19:AT37,"60")</f>
        <v>0</v>
      </c>
      <c r="AT11" s="19">
        <v>0</v>
      </c>
      <c r="AU11" s="19">
        <f>COUNTIF($AC$6,"0")</f>
        <v>1</v>
      </c>
      <c r="AV11" s="19">
        <f>COUNTIF($AC$19:$AE$37,"20")+COUNTIF($AC$19:$AE$37,"22")+COUNTIF($AC$19:$AE$37,"24")+COUNTIF($AC$19:$AE$37,"26")+COUNTIF($AC$19:$AE$37,"28")+COUNTIF($AC$19:$AE$37,"30")+COUNTIF($AC$19:$AE$37,"32")+COUNTIF($AC$19:$AE$37,"34")+COUNTIF($AC$19:$AE$37,"36")+COUNTIF($AC$19:$AE$37,"38")+COUNTIF($AC$19:$AE$37,"40")+COUNTIF($AC$19:$AE$37,"50")</f>
        <v>0</v>
      </c>
      <c r="AW11" s="19">
        <f>COUNTIF($AC$19:$AE$37,"30")+COUNTIF($AC$19:$AE$37,"33")+COUNTIF($AC$19:$AE$37,"36")+COUNTIF($AC$19:$AE$37,"39")+COUNTIF($AC$19:$AE$37,"42")+COUNTIF($AC$19:$AE$37,"45")+COUNTIF($AC$19:$AE$37,"48")+COUNTIF($AC$19:$AE$37,"51")+COUNTIF($AC$19:$AE$37,"54")+COUNTIF($AC$19:$AE$37,"57")+COUNTIF($AC$19:$AE$37,"60")</f>
        <v>0</v>
      </c>
      <c r="AX11" s="19">
        <f>COUNTIF($AF$6,"0")</f>
        <v>1</v>
      </c>
      <c r="AY11" s="19">
        <f>COUNTIF($AF$19:$AH$37,"30")+COUNTIF($AF$19:$AH$37,"33")+COUNTIF($AF$19:$AH$37,"36")+COUNTIF($AF$19:$AH$37,"39")+COUNTIF($AF$19:$AH$37,"42")+COUNTIF($AF$19:$AH$37,"45")+COUNTIF($AF$19:$AH$37,"48")+COUNTIF($AF$19:$AH$37,"51")+COUNTIF($AF$19:$AH$37,"54")+COUNTIF($AF$19:$AH$37,"57")+COUNTIF(AX19:AZ37,"60")</f>
        <v>0</v>
      </c>
      <c r="AZ11" s="19">
        <v>0</v>
      </c>
      <c r="BA11" s="19">
        <f>COUNTIF($AC$6,"0")</f>
        <v>1</v>
      </c>
      <c r="BB11" s="19">
        <f>COUNTIF($AC$19:$AE$37,"20")+COUNTIF($AC$19:$AE$37,"22")+COUNTIF($AC$19:$AE$37,"24")+COUNTIF($AC$19:$AE$37,"26")+COUNTIF($AC$19:$AE$37,"28")+COUNTIF($AC$19:$AE$37,"30")+COUNTIF($AC$19:$AE$37,"32")+COUNTIF($AC$19:$AE$37,"34")+COUNTIF($AC$19:$AE$37,"36")+COUNTIF($AC$19:$AE$37,"38")+COUNTIF($AC$19:$AE$37,"40")+COUNTIF($AC$19:$AE$37,"50")</f>
        <v>0</v>
      </c>
      <c r="BC11" s="19">
        <f>COUNTIF($AC$19:$AE$37,"30")+COUNTIF($AC$19:$AE$37,"33")+COUNTIF($AC$19:$AE$37,"36")+COUNTIF($AC$19:$AE$37,"39")+COUNTIF($AC$19:$AE$37,"42")+COUNTIF($AC$19:$AE$37,"45")+COUNTIF($AC$19:$AE$37,"48")+COUNTIF($AC$19:$AE$37,"51")+COUNTIF($AC$19:$AE$37,"54")+COUNTIF($AC$19:$AE$37,"57")+COUNTIF($AC$19:$AE$37,"60")</f>
        <v>0</v>
      </c>
      <c r="BD11" s="19">
        <f>COUNTIF($AF$6,"0")</f>
        <v>1</v>
      </c>
      <c r="BE11" s="19">
        <f>COUNTIF($AF$19:$AH$37,"30")+COUNTIF($AF$19:$AH$37,"33")+COUNTIF($AF$19:$AH$37,"36")+COUNTIF($AF$19:$AH$37,"39")+COUNTIF($AF$19:$AH$37,"42")+COUNTIF($AF$19:$AH$37,"45")+COUNTIF($AF$19:$AH$37,"48")+COUNTIF($AF$19:$AH$37,"51")+COUNTIF($AF$19:$AH$37,"54")+COUNTIF($AF$19:$AH$37,"57")+COUNTIF(BD19:BF37,"60")</f>
        <v>0</v>
      </c>
      <c r="BF11" s="19">
        <v>0</v>
      </c>
      <c r="BG11" s="19">
        <f>COUNTIF($AC$6,"0")</f>
        <v>1</v>
      </c>
      <c r="BH11" s="19">
        <f>COUNTIF($AC$19:$AE$37,"20")+COUNTIF($AC$19:$AE$37,"22")+COUNTIF($AC$19:$AE$37,"24")+COUNTIF($AC$19:$AE$37,"26")+COUNTIF($AC$19:$AE$37,"28")+COUNTIF($AC$19:$AE$37,"30")+COUNTIF($AC$19:$AE$37,"32")+COUNTIF($AC$19:$AE$37,"34")+COUNTIF($AC$19:$AE$37,"36")+COUNTIF($AC$19:$AE$37,"38")+COUNTIF($AC$19:$AE$37,"40")+COUNTIF($AC$19:$AE$37,"50")</f>
        <v>0</v>
      </c>
      <c r="BI11" s="19">
        <f>COUNTIF($AC$19:$AE$37,"30")+COUNTIF($AC$19:$AE$37,"33")+COUNTIF($AC$19:$AE$37,"36")+COUNTIF($AC$19:$AE$37,"39")+COUNTIF($AC$19:$AE$37,"42")+COUNTIF($AC$19:$AE$37,"45")+COUNTIF($AC$19:$AE$37,"48")+COUNTIF($AC$19:$AE$37,"51")+COUNTIF($AC$19:$AE$37,"54")+COUNTIF($AC$19:$AE$37,"57")+COUNTIF($AC$19:$AE$37,"60")</f>
        <v>0</v>
      </c>
      <c r="BJ11" s="19">
        <f>COUNTIF($AF$6,"0")</f>
        <v>1</v>
      </c>
      <c r="BK11" s="19">
        <f>COUNTIF($AF$19:$AH$37,"30")+COUNTIF($AF$19:$AH$37,"33")+COUNTIF($AF$19:$AH$37,"36")+COUNTIF($AF$19:$AH$37,"39")+COUNTIF($AF$19:$AH$37,"42")+COUNTIF($AF$19:$AH$37,"45")+COUNTIF($AF$19:$AH$37,"48")+COUNTIF($AF$19:$AH$37,"51")+COUNTIF($AF$19:$AH$37,"54")+COUNTIF($AF$19:$AH$37,"57")+COUNTIF(BJ19:BL37,"60")</f>
        <v>0</v>
      </c>
      <c r="BL11" s="19">
        <v>0</v>
      </c>
      <c r="BM11" s="19">
        <f>COUNTIF($AC$6,"0")</f>
        <v>1</v>
      </c>
      <c r="BN11" s="19">
        <f>COUNTIF($AC$19:$AE$37,"20")+COUNTIF($AC$19:$AE$37,"22")+COUNTIF($AC$19:$AE$37,"24")+COUNTIF($AC$19:$AE$37,"26")+COUNTIF($AC$19:$AE$37,"28")+COUNTIF($AC$19:$AE$37,"30")+COUNTIF($AC$19:$AE$37,"32")+COUNTIF($AC$19:$AE$37,"34")+COUNTIF($AC$19:$AE$37,"36")+COUNTIF($AC$19:$AE$37,"38")+COUNTIF($AC$19:$AE$37,"40")+COUNTIF($AC$19:$AE$37,"50")</f>
        <v>0</v>
      </c>
      <c r="BO11" s="19">
        <f>COUNTIF($AC$19:$AE$37,"30")+COUNTIF($AC$19:$AE$37,"33")+COUNTIF($AC$19:$AE$37,"36")+COUNTIF($AC$19:$AE$37,"39")+COUNTIF($AC$19:$AE$37,"42")+COUNTIF($AC$19:$AE$37,"45")+COUNTIF($AC$19:$AE$37,"48")+COUNTIF($AC$19:$AE$37,"51")+COUNTIF($AC$19:$AE$37,"54")+COUNTIF($AC$19:$AE$37,"57")+COUNTIF($AC$19:$AE$37,"60")</f>
        <v>0</v>
      </c>
      <c r="BP11" s="19">
        <f>COUNTIF($AF$6,"0")</f>
        <v>1</v>
      </c>
      <c r="BQ11" s="19">
        <v>0</v>
      </c>
      <c r="BR11" s="19">
        <v>0</v>
      </c>
      <c r="BS11" s="19">
        <f>COUNTIF($AC$6,"0")</f>
        <v>1</v>
      </c>
      <c r="BT11" s="19">
        <v>0</v>
      </c>
      <c r="BU11" s="19">
        <v>0</v>
      </c>
      <c r="BV11" s="19">
        <f>COUNTIF($AF$6,"0")</f>
        <v>1</v>
      </c>
      <c r="BW11" s="19">
        <f>COUNTIF($AF$19:$AH$37,"30")+COUNTIF($AF$19:$AH$37,"33")+COUNTIF($AF$19:$AH$37,"36")+COUNTIF($AF$19:$AH$37,"39")+COUNTIF($AF$19:$AH$37,"42")+COUNTIF($AF$19:$AH$37,"45")+COUNTIF($AF$19:$AH$37,"48")+COUNTIF($AF$19:$AH$37,"51")+COUNTIF($AF$19:$AH$37,"54")+COUNTIF($AF$19:$AH$37,"57")+COUNTIF(BV19:BX37,"60")</f>
        <v>0</v>
      </c>
      <c r="BX11" s="19">
        <v>0</v>
      </c>
      <c r="BY11" s="19">
        <f>COUNTIF($AC$6,"0")</f>
        <v>1</v>
      </c>
      <c r="BZ11" s="19">
        <f>COUNTIF($AC$19:$AE$37,"20")+COUNTIF($AC$19:$AE$37,"22")+COUNTIF($AC$19:$AE$37,"24")+COUNTIF($AC$19:$AE$37,"26")+COUNTIF($AC$19:$AE$37,"28")+COUNTIF($AC$19:$AE$37,"30")+COUNTIF($AC$19:$AE$37,"32")+COUNTIF($AC$19:$AE$37,"34")+COUNTIF($AC$19:$AE$37,"36")+COUNTIF($AC$19:$AE$37,"38")+COUNTIF($AC$19:$AE$37,"40")+COUNTIF($AC$19:$AE$37,"50")</f>
        <v>0</v>
      </c>
      <c r="CA11" s="19">
        <v>0</v>
      </c>
      <c r="CB11" s="19">
        <f>COUNTIF($AF$6,"0")</f>
        <v>1</v>
      </c>
      <c r="CC11" s="19">
        <v>0</v>
      </c>
      <c r="CD11" s="19">
        <v>0</v>
      </c>
      <c r="CG11" s="212"/>
      <c r="CH11" s="174" t="b">
        <f t="shared" si="6"/>
        <v>0</v>
      </c>
      <c r="CI11" s="152" t="b">
        <f t="shared" si="6"/>
        <v>0</v>
      </c>
      <c r="CT11" s="117"/>
      <c r="DB11" s="151">
        <v>18</v>
      </c>
      <c r="DC11" s="152">
        <f t="shared" si="31"/>
        <v>6</v>
      </c>
      <c r="DD11" s="152">
        <f t="shared" si="7"/>
        <v>3</v>
      </c>
      <c r="DE11" s="153">
        <v>3</v>
      </c>
      <c r="DF11" s="153"/>
      <c r="DG11" s="153"/>
      <c r="DH11" s="152">
        <f t="shared" si="3"/>
        <v>0</v>
      </c>
      <c r="DI11" s="152" t="str">
        <f t="shared" si="8"/>
        <v/>
      </c>
      <c r="DJ11" s="153"/>
      <c r="DK11" s="153"/>
      <c r="DL11" s="153"/>
      <c r="DM11" s="152">
        <f t="shared" si="4"/>
        <v>0</v>
      </c>
      <c r="DN11" s="152" t="str">
        <f t="shared" si="9"/>
        <v/>
      </c>
      <c r="DO11" s="153"/>
      <c r="DP11" s="153"/>
      <c r="DQ11" s="153"/>
      <c r="DR11" s="152">
        <f t="shared" si="32"/>
        <v>0</v>
      </c>
      <c r="DS11" s="152" t="str">
        <f t="shared" si="10"/>
        <v/>
      </c>
      <c r="DT11" s="153"/>
      <c r="DU11" s="153"/>
      <c r="DV11" s="153"/>
      <c r="DW11" s="152">
        <f t="shared" si="33"/>
        <v>0</v>
      </c>
      <c r="DX11" s="152" t="str">
        <f t="shared" si="11"/>
        <v/>
      </c>
      <c r="DY11" s="153"/>
      <c r="DZ11" s="153"/>
      <c r="EA11" s="153"/>
      <c r="EB11" s="152">
        <f t="shared" si="34"/>
        <v>0</v>
      </c>
      <c r="EC11" s="152" t="str">
        <f t="shared" si="12"/>
        <v/>
      </c>
      <c r="ED11" s="153"/>
      <c r="EE11" s="153"/>
      <c r="EF11" s="153"/>
      <c r="EG11" s="152">
        <f t="shared" si="35"/>
        <v>0</v>
      </c>
      <c r="EH11" s="152" t="str">
        <f t="shared" si="13"/>
        <v/>
      </c>
      <c r="EI11" s="153"/>
      <c r="EJ11" s="153"/>
      <c r="EK11" s="153"/>
      <c r="EL11" s="152">
        <f t="shared" si="36"/>
        <v>0</v>
      </c>
      <c r="EM11" s="152" t="str">
        <f t="shared" si="14"/>
        <v/>
      </c>
      <c r="EN11" s="153"/>
      <c r="EO11" s="153"/>
      <c r="EP11" s="153"/>
      <c r="EQ11" s="152">
        <f t="shared" si="37"/>
        <v>0</v>
      </c>
      <c r="ER11" s="152" t="str">
        <f t="shared" si="15"/>
        <v/>
      </c>
      <c r="ES11" s="153"/>
      <c r="ET11" s="153"/>
      <c r="EU11" s="153"/>
      <c r="EV11" s="152">
        <f t="shared" si="38"/>
        <v>0</v>
      </c>
      <c r="EW11" s="152" t="str">
        <f t="shared" si="16"/>
        <v/>
      </c>
      <c r="EX11" s="153"/>
      <c r="EY11" s="153"/>
      <c r="EZ11" s="153"/>
      <c r="FA11" s="152">
        <f t="shared" si="39"/>
        <v>0</v>
      </c>
      <c r="FB11" s="152" t="str">
        <f t="shared" si="17"/>
        <v/>
      </c>
      <c r="FC11" s="153"/>
      <c r="FD11" s="153"/>
      <c r="FE11" s="153"/>
      <c r="FF11" s="152">
        <f t="shared" si="40"/>
        <v>0</v>
      </c>
      <c r="FG11" s="152" t="str">
        <f t="shared" si="18"/>
        <v/>
      </c>
      <c r="FH11" s="153">
        <f>COUNTIF(BH19:BJ40,"54")*3</f>
        <v>0</v>
      </c>
      <c r="FI11" s="153">
        <f>COUNTIF(BH19:BJ40,"37")</f>
        <v>0</v>
      </c>
      <c r="FJ11" s="153">
        <f>COUNTIF(BH19:BJ40,"18")</f>
        <v>0</v>
      </c>
      <c r="FK11" s="152">
        <f t="shared" si="41"/>
        <v>0</v>
      </c>
      <c r="FL11" s="152" t="str">
        <f t="shared" si="19"/>
        <v/>
      </c>
      <c r="FM11" s="153">
        <f>COUNTIF(BM19:BO40,"54")*3</f>
        <v>0</v>
      </c>
      <c r="FN11" s="153">
        <f>COUNTIF(BM19:BO40,"37")</f>
        <v>0</v>
      </c>
      <c r="FO11" s="153">
        <f>COUNTIF(BM19:BO40,"18")</f>
        <v>0</v>
      </c>
      <c r="FP11" s="152">
        <f t="shared" si="42"/>
        <v>0</v>
      </c>
      <c r="FQ11" s="152" t="str">
        <f t="shared" si="20"/>
        <v/>
      </c>
      <c r="FR11" s="153">
        <f>COUNTIF(BR19:BT40,"54")*3</f>
        <v>0</v>
      </c>
      <c r="FS11" s="153">
        <f>COUNTIF(BR19:BT40,"37")</f>
        <v>0</v>
      </c>
      <c r="FT11" s="153">
        <f>COUNTIF(BR19:BT40,"18")</f>
        <v>0</v>
      </c>
      <c r="FU11" s="152">
        <f t="shared" si="43"/>
        <v>0</v>
      </c>
      <c r="FV11" s="152" t="str">
        <f t="shared" si="21"/>
        <v/>
      </c>
      <c r="FW11" s="153">
        <f>COUNTIF(BW19:BY40,"54")*3</f>
        <v>0</v>
      </c>
      <c r="FX11" s="153">
        <f>COUNTIF(BW19:BY40,"37")</f>
        <v>0</v>
      </c>
      <c r="FY11" s="153">
        <f>COUNTIF(BW19:BY40,"18")</f>
        <v>0</v>
      </c>
      <c r="FZ11" s="152">
        <f t="shared" si="44"/>
        <v>0</v>
      </c>
      <c r="GA11" s="152" t="str">
        <f t="shared" si="22"/>
        <v/>
      </c>
      <c r="GB11" s="153">
        <f>COUNTIF(CB19:CD40,"54")*3</f>
        <v>0</v>
      </c>
      <c r="GC11" s="153">
        <f>COUNTIF(CB19:CD40,"37")</f>
        <v>0</v>
      </c>
      <c r="GD11" s="153">
        <f>COUNTIF(CB19:CD40,"18")</f>
        <v>0</v>
      </c>
      <c r="GE11" s="152">
        <f t="shared" si="45"/>
        <v>0</v>
      </c>
      <c r="GF11" s="152" t="str">
        <f t="shared" si="23"/>
        <v/>
      </c>
      <c r="GG11" s="153">
        <f>COUNTIF(CG19:CI40,"54")*3</f>
        <v>0</v>
      </c>
      <c r="GH11" s="153">
        <f>COUNTIF(CG19:CI40,"37")</f>
        <v>0</v>
      </c>
      <c r="GI11" s="153">
        <f>COUNTIF(CG19:CI40,"18")</f>
        <v>0</v>
      </c>
      <c r="GJ11" s="152">
        <f t="shared" si="46"/>
        <v>0</v>
      </c>
      <c r="GK11" s="152" t="str">
        <f t="shared" si="24"/>
        <v/>
      </c>
      <c r="GL11" s="153">
        <f>COUNTIF(CL19:CN40,"54")*3</f>
        <v>0</v>
      </c>
      <c r="GM11" s="153">
        <f>COUNTIF(CL19:CN40,"37")</f>
        <v>0</v>
      </c>
      <c r="GN11" s="153">
        <f>COUNTIF(CL19:CN40,"18")</f>
        <v>0</v>
      </c>
      <c r="GO11" s="152">
        <f t="shared" si="47"/>
        <v>0</v>
      </c>
      <c r="GP11" s="152">
        <f t="shared" si="48"/>
        <v>0</v>
      </c>
      <c r="GQ11" s="152" t="str">
        <f t="shared" si="25"/>
        <v/>
      </c>
      <c r="GR11" s="153"/>
      <c r="GS11" s="153"/>
      <c r="GT11" s="153"/>
      <c r="GU11" s="152">
        <f t="shared" si="49"/>
        <v>0</v>
      </c>
      <c r="GV11" s="152">
        <f t="shared" si="50"/>
        <v>0</v>
      </c>
      <c r="GW11" s="152" t="str">
        <f t="shared" si="26"/>
        <v/>
      </c>
      <c r="GX11" s="153"/>
      <c r="GY11" s="153"/>
      <c r="GZ11" s="153"/>
      <c r="HA11" s="152">
        <f t="shared" si="51"/>
        <v>0</v>
      </c>
      <c r="HB11" s="152"/>
      <c r="HC11" s="152" t="str">
        <f t="shared" si="27"/>
        <v/>
      </c>
      <c r="HD11" s="153"/>
      <c r="HE11" s="153"/>
      <c r="HF11" s="153"/>
      <c r="HG11" s="152">
        <f t="shared" si="52"/>
        <v>0</v>
      </c>
      <c r="HH11" s="152"/>
      <c r="HI11" s="152" t="str">
        <f t="shared" si="28"/>
        <v/>
      </c>
      <c r="HJ11" s="153"/>
      <c r="HK11" s="153"/>
      <c r="HL11" s="153"/>
      <c r="HM11" s="152">
        <f t="shared" si="53"/>
        <v>0</v>
      </c>
      <c r="HN11" s="152"/>
      <c r="HO11" s="152" t="str">
        <f t="shared" si="29"/>
        <v/>
      </c>
      <c r="HP11" s="153"/>
      <c r="HQ11" s="153"/>
      <c r="HR11" s="153"/>
      <c r="HS11" s="152">
        <f t="shared" si="54"/>
        <v>0</v>
      </c>
      <c r="HT11" s="152"/>
      <c r="HU11" s="152" t="str">
        <f t="shared" si="30"/>
        <v/>
      </c>
      <c r="HV11" s="153"/>
      <c r="HW11" s="153"/>
      <c r="HX11" s="153"/>
    </row>
    <row r="12" spans="1:232" ht="32.25" thickBot="1">
      <c r="A12" s="47">
        <v>17</v>
      </c>
      <c r="B12" s="159">
        <v>34</v>
      </c>
      <c r="C12" s="148">
        <v>51</v>
      </c>
      <c r="F12" s="164"/>
      <c r="G12" s="164"/>
      <c r="H12" s="151">
        <v>19</v>
      </c>
      <c r="I12" s="152">
        <f t="shared" si="5"/>
        <v>6</v>
      </c>
      <c r="J12" s="152">
        <f t="shared" si="5"/>
        <v>3</v>
      </c>
      <c r="K12" s="137"/>
      <c r="L12" s="200" t="s">
        <v>182</v>
      </c>
      <c r="M12" s="137"/>
      <c r="N12" s="138"/>
      <c r="O12" s="200" t="s">
        <v>182</v>
      </c>
      <c r="P12" s="138"/>
      <c r="Q12" s="137"/>
      <c r="R12" s="200" t="s">
        <v>182</v>
      </c>
      <c r="S12" s="137"/>
      <c r="T12" s="138"/>
      <c r="U12" s="200" t="s">
        <v>182</v>
      </c>
      <c r="V12" s="138"/>
      <c r="W12" s="137"/>
      <c r="X12" s="200" t="s">
        <v>182</v>
      </c>
      <c r="Y12" s="137"/>
      <c r="Z12" s="138"/>
      <c r="AA12" s="200" t="s">
        <v>182</v>
      </c>
      <c r="AB12" s="138"/>
      <c r="AC12" s="137"/>
      <c r="AD12" s="200" t="s">
        <v>182</v>
      </c>
      <c r="AE12" s="137"/>
      <c r="AF12" s="138"/>
      <c r="AG12" s="200" t="s">
        <v>182</v>
      </c>
      <c r="AH12" s="138"/>
      <c r="AI12" s="137"/>
      <c r="AJ12" s="200" t="s">
        <v>182</v>
      </c>
      <c r="AK12" s="137"/>
      <c r="AL12" s="138"/>
      <c r="AM12" s="200" t="s">
        <v>182</v>
      </c>
      <c r="AN12" s="138"/>
      <c r="AO12" s="137"/>
      <c r="AP12" s="200" t="s">
        <v>182</v>
      </c>
      <c r="AQ12" s="137"/>
      <c r="AR12" s="138"/>
      <c r="AS12" s="200" t="s">
        <v>182</v>
      </c>
      <c r="AT12" s="138"/>
      <c r="AU12" s="137"/>
      <c r="AV12" s="200" t="s">
        <v>182</v>
      </c>
      <c r="AW12" s="137"/>
      <c r="AX12" s="138"/>
      <c r="AY12" s="200" t="s">
        <v>182</v>
      </c>
      <c r="AZ12" s="138"/>
      <c r="BA12" s="137"/>
      <c r="BB12" s="200" t="s">
        <v>182</v>
      </c>
      <c r="BC12" s="137"/>
      <c r="BD12" s="138"/>
      <c r="BE12" s="200" t="s">
        <v>182</v>
      </c>
      <c r="BF12" s="138"/>
      <c r="BG12" s="137"/>
      <c r="BH12" s="200" t="s">
        <v>182</v>
      </c>
      <c r="BI12" s="137"/>
      <c r="BJ12" s="138"/>
      <c r="BK12" s="200" t="s">
        <v>182</v>
      </c>
      <c r="BL12" s="138"/>
      <c r="BM12" s="137"/>
      <c r="BN12" s="200" t="s">
        <v>182</v>
      </c>
      <c r="BO12" s="137"/>
      <c r="BP12" s="138"/>
      <c r="BQ12" s="200" t="s">
        <v>182</v>
      </c>
      <c r="BR12" s="138"/>
      <c r="BS12" s="137"/>
      <c r="BT12" s="200" t="s">
        <v>182</v>
      </c>
      <c r="BU12" s="137"/>
      <c r="BV12" s="138"/>
      <c r="BW12" s="200" t="s">
        <v>182</v>
      </c>
      <c r="BX12" s="138"/>
      <c r="BY12" s="137"/>
      <c r="BZ12" s="200" t="s">
        <v>182</v>
      </c>
      <c r="CA12" s="137"/>
      <c r="CB12" s="138"/>
      <c r="CC12" s="200" t="s">
        <v>182</v>
      </c>
      <c r="CD12" s="138"/>
      <c r="CE12" s="139"/>
      <c r="CF12" s="139"/>
      <c r="CG12" s="212"/>
      <c r="CH12" s="174" t="b">
        <f t="shared" si="6"/>
        <v>0</v>
      </c>
      <c r="CI12" s="152" t="b">
        <f t="shared" si="6"/>
        <v>0</v>
      </c>
      <c r="CT12" s="117"/>
      <c r="DB12" s="151">
        <v>19</v>
      </c>
      <c r="DC12" s="152">
        <f t="shared" si="31"/>
        <v>6</v>
      </c>
      <c r="DD12" s="152">
        <f t="shared" si="7"/>
        <v>3</v>
      </c>
      <c r="DE12" s="153">
        <v>3</v>
      </c>
      <c r="DF12" s="153"/>
      <c r="DG12" s="153"/>
      <c r="DH12" s="152">
        <f t="shared" si="3"/>
        <v>0</v>
      </c>
      <c r="DI12" s="152" t="str">
        <f t="shared" si="8"/>
        <v/>
      </c>
      <c r="DJ12" s="153"/>
      <c r="DK12" s="153"/>
      <c r="DL12" s="153"/>
      <c r="DM12" s="152">
        <f t="shared" si="4"/>
        <v>0</v>
      </c>
      <c r="DN12" s="152" t="str">
        <f t="shared" si="9"/>
        <v/>
      </c>
      <c r="DO12" s="153"/>
      <c r="DP12" s="153"/>
      <c r="DQ12" s="153"/>
      <c r="DR12" s="152">
        <f t="shared" si="32"/>
        <v>0</v>
      </c>
      <c r="DS12" s="152" t="str">
        <f t="shared" si="10"/>
        <v/>
      </c>
      <c r="DT12" s="153"/>
      <c r="DU12" s="153"/>
      <c r="DV12" s="153"/>
      <c r="DW12" s="152">
        <f t="shared" si="33"/>
        <v>0</v>
      </c>
      <c r="DX12" s="152" t="str">
        <f t="shared" si="11"/>
        <v/>
      </c>
      <c r="DY12" s="153"/>
      <c r="DZ12" s="153"/>
      <c r="EA12" s="153"/>
      <c r="EB12" s="152">
        <f t="shared" si="34"/>
        <v>0</v>
      </c>
      <c r="EC12" s="152" t="str">
        <f t="shared" si="12"/>
        <v/>
      </c>
      <c r="ED12" s="153"/>
      <c r="EE12" s="153"/>
      <c r="EF12" s="153"/>
      <c r="EG12" s="152">
        <f t="shared" si="35"/>
        <v>0</v>
      </c>
      <c r="EH12" s="152" t="str">
        <f t="shared" si="13"/>
        <v/>
      </c>
      <c r="EI12" s="153"/>
      <c r="EJ12" s="153"/>
      <c r="EK12" s="153"/>
      <c r="EL12" s="152">
        <f t="shared" si="36"/>
        <v>0</v>
      </c>
      <c r="EM12" s="152" t="str">
        <f t="shared" si="14"/>
        <v/>
      </c>
      <c r="EN12" s="153"/>
      <c r="EO12" s="153"/>
      <c r="EP12" s="153"/>
      <c r="EQ12" s="152">
        <f t="shared" si="37"/>
        <v>0</v>
      </c>
      <c r="ER12" s="152" t="str">
        <f t="shared" si="15"/>
        <v/>
      </c>
      <c r="ES12" s="153"/>
      <c r="ET12" s="153"/>
      <c r="EU12" s="153"/>
      <c r="EV12" s="152">
        <f t="shared" si="38"/>
        <v>0</v>
      </c>
      <c r="EW12" s="152" t="str">
        <f t="shared" si="16"/>
        <v/>
      </c>
      <c r="EX12" s="153"/>
      <c r="EY12" s="153"/>
      <c r="EZ12" s="153"/>
      <c r="FA12" s="152">
        <f t="shared" si="39"/>
        <v>0</v>
      </c>
      <c r="FB12" s="152" t="str">
        <f t="shared" si="17"/>
        <v/>
      </c>
      <c r="FC12" s="153"/>
      <c r="FD12" s="153"/>
      <c r="FE12" s="153"/>
      <c r="FF12" s="152">
        <f t="shared" si="40"/>
        <v>0</v>
      </c>
      <c r="FG12" s="152" t="str">
        <f t="shared" si="18"/>
        <v/>
      </c>
      <c r="FH12" s="153">
        <f>COUNTIF(BH19:BJ40,"57")*3</f>
        <v>0</v>
      </c>
      <c r="FI12" s="153">
        <f>COUNTIF(BH19:BJ40,"38")</f>
        <v>0</v>
      </c>
      <c r="FJ12" s="153">
        <f>COUNTIF(BH19:BJ40,"19")</f>
        <v>0</v>
      </c>
      <c r="FK12" s="152">
        <f t="shared" si="41"/>
        <v>0</v>
      </c>
      <c r="FL12" s="152" t="str">
        <f t="shared" si="19"/>
        <v/>
      </c>
      <c r="FM12" s="153">
        <f>COUNTIF(BM19:BO40,"57")*3</f>
        <v>0</v>
      </c>
      <c r="FN12" s="153">
        <f>COUNTIF(BM19:BO40,"38")</f>
        <v>0</v>
      </c>
      <c r="FO12" s="153">
        <f>COUNTIF(BM19:BO40,"19")</f>
        <v>0</v>
      </c>
      <c r="FP12" s="152">
        <f t="shared" si="42"/>
        <v>0</v>
      </c>
      <c r="FQ12" s="152" t="str">
        <f t="shared" si="20"/>
        <v/>
      </c>
      <c r="FR12" s="153">
        <f>COUNTIF(BR19:BT40,"57")*3</f>
        <v>0</v>
      </c>
      <c r="FS12" s="153">
        <f>COUNTIF(BR19:BT40,"38")</f>
        <v>0</v>
      </c>
      <c r="FT12" s="153">
        <f>COUNTIF(BR19:BT40,"19")</f>
        <v>0</v>
      </c>
      <c r="FU12" s="152">
        <f t="shared" si="43"/>
        <v>0</v>
      </c>
      <c r="FV12" s="152" t="str">
        <f t="shared" si="21"/>
        <v/>
      </c>
      <c r="FW12" s="153">
        <f>COUNTIF(BW19:BY40,"57")*3</f>
        <v>0</v>
      </c>
      <c r="FX12" s="153">
        <f>COUNTIF(BW19:BY40,"38")</f>
        <v>0</v>
      </c>
      <c r="FY12" s="153">
        <f>COUNTIF(BW19:BY40,"19")</f>
        <v>0</v>
      </c>
      <c r="FZ12" s="152">
        <f t="shared" si="44"/>
        <v>0</v>
      </c>
      <c r="GA12" s="152" t="str">
        <f t="shared" si="22"/>
        <v/>
      </c>
      <c r="GB12" s="153">
        <f>COUNTIF(CB19:CD40,"57")*3</f>
        <v>0</v>
      </c>
      <c r="GC12" s="153">
        <f>COUNTIF(CB19:CD40,"38")</f>
        <v>0</v>
      </c>
      <c r="GD12" s="153">
        <f>COUNTIF(CB19:CD40,"19")</f>
        <v>0</v>
      </c>
      <c r="GE12" s="152">
        <f t="shared" si="45"/>
        <v>0</v>
      </c>
      <c r="GF12" s="152" t="str">
        <f t="shared" si="23"/>
        <v/>
      </c>
      <c r="GG12" s="153">
        <f>COUNTIF(CG19:CI40,"57")*3</f>
        <v>0</v>
      </c>
      <c r="GH12" s="153">
        <f>COUNTIF(CG19:CI40,"38")</f>
        <v>0</v>
      </c>
      <c r="GI12" s="153">
        <f>COUNTIF(CG19:CI40,"19")</f>
        <v>0</v>
      </c>
      <c r="GJ12" s="152">
        <f t="shared" si="46"/>
        <v>0</v>
      </c>
      <c r="GK12" s="152" t="str">
        <f t="shared" si="24"/>
        <v/>
      </c>
      <c r="GL12" s="153">
        <f>COUNTIF(CL19:CN40,"57")*3</f>
        <v>0</v>
      </c>
      <c r="GM12" s="153">
        <f>COUNTIF(CL19:CN40,"38")</f>
        <v>0</v>
      </c>
      <c r="GN12" s="153">
        <f>COUNTIF(CL19:CN40,"19")</f>
        <v>0</v>
      </c>
      <c r="GO12" s="152">
        <f t="shared" si="47"/>
        <v>0</v>
      </c>
      <c r="GP12" s="152">
        <f t="shared" si="48"/>
        <v>0</v>
      </c>
      <c r="GQ12" s="152" t="str">
        <f t="shared" si="25"/>
        <v/>
      </c>
      <c r="GR12" s="153"/>
      <c r="GS12" s="153"/>
      <c r="GT12" s="153"/>
      <c r="GU12" s="152">
        <f t="shared" si="49"/>
        <v>0</v>
      </c>
      <c r="GV12" s="152">
        <f t="shared" si="50"/>
        <v>0</v>
      </c>
      <c r="GW12" s="152" t="str">
        <f t="shared" si="26"/>
        <v/>
      </c>
      <c r="GX12" s="153"/>
      <c r="GY12" s="153"/>
      <c r="GZ12" s="153"/>
      <c r="HA12" s="152">
        <f t="shared" si="51"/>
        <v>0</v>
      </c>
      <c r="HB12" s="152"/>
      <c r="HC12" s="152" t="str">
        <f t="shared" si="27"/>
        <v/>
      </c>
      <c r="HD12" s="153"/>
      <c r="HE12" s="153"/>
      <c r="HF12" s="153"/>
      <c r="HG12" s="152">
        <f t="shared" si="52"/>
        <v>0</v>
      </c>
      <c r="HH12" s="152"/>
      <c r="HI12" s="152" t="str">
        <f t="shared" si="28"/>
        <v/>
      </c>
      <c r="HJ12" s="153"/>
      <c r="HK12" s="153"/>
      <c r="HL12" s="153"/>
      <c r="HM12" s="152">
        <f t="shared" si="53"/>
        <v>0</v>
      </c>
      <c r="HN12" s="152"/>
      <c r="HO12" s="152" t="str">
        <f t="shared" si="29"/>
        <v/>
      </c>
      <c r="HP12" s="153"/>
      <c r="HQ12" s="153"/>
      <c r="HR12" s="153"/>
      <c r="HS12" s="152">
        <f t="shared" si="54"/>
        <v>0</v>
      </c>
      <c r="HT12" s="152"/>
      <c r="HU12" s="152" t="str">
        <f t="shared" si="30"/>
        <v/>
      </c>
      <c r="HV12" s="153"/>
      <c r="HW12" s="153"/>
      <c r="HX12" s="153"/>
    </row>
    <row r="13" spans="1:232" ht="32.25" thickBot="1">
      <c r="A13" s="47">
        <v>18</v>
      </c>
      <c r="B13" s="159">
        <v>36</v>
      </c>
      <c r="C13" s="148">
        <v>54</v>
      </c>
      <c r="D13" s="183"/>
      <c r="F13" s="164"/>
      <c r="G13" s="164"/>
      <c r="H13" s="151">
        <v>20</v>
      </c>
      <c r="I13" s="152">
        <f t="shared" si="5"/>
        <v>6</v>
      </c>
      <c r="J13" s="152">
        <f t="shared" si="5"/>
        <v>3</v>
      </c>
      <c r="K13" s="137"/>
      <c r="L13" s="200"/>
      <c r="M13" s="137"/>
      <c r="N13" s="138"/>
      <c r="O13" s="200"/>
      <c r="P13" s="138"/>
      <c r="Q13" s="137"/>
      <c r="R13" s="200"/>
      <c r="S13" s="137"/>
      <c r="T13" s="138"/>
      <c r="U13" s="200"/>
      <c r="V13" s="138"/>
      <c r="W13" s="137"/>
      <c r="X13" s="200"/>
      <c r="Y13" s="137"/>
      <c r="Z13" s="138"/>
      <c r="AA13" s="200"/>
      <c r="AB13" s="138"/>
      <c r="AC13" s="137"/>
      <c r="AD13" s="200"/>
      <c r="AE13" s="137"/>
      <c r="AF13" s="138"/>
      <c r="AG13" s="200"/>
      <c r="AH13" s="138"/>
      <c r="AI13" s="137"/>
      <c r="AJ13" s="200"/>
      <c r="AK13" s="137"/>
      <c r="AL13" s="138"/>
      <c r="AM13" s="200"/>
      <c r="AN13" s="138"/>
      <c r="AO13" s="137"/>
      <c r="AP13" s="200"/>
      <c r="AQ13" s="137"/>
      <c r="AR13" s="138"/>
      <c r="AS13" s="200"/>
      <c r="AT13" s="138"/>
      <c r="AU13" s="137"/>
      <c r="AV13" s="200"/>
      <c r="AW13" s="137"/>
      <c r="AX13" s="138"/>
      <c r="AY13" s="200"/>
      <c r="AZ13" s="138"/>
      <c r="BA13" s="137"/>
      <c r="BB13" s="200"/>
      <c r="BC13" s="137"/>
      <c r="BD13" s="138"/>
      <c r="BE13" s="200"/>
      <c r="BF13" s="138"/>
      <c r="BG13" s="137"/>
      <c r="BH13" s="200"/>
      <c r="BI13" s="137"/>
      <c r="BJ13" s="138"/>
      <c r="BK13" s="200"/>
      <c r="BL13" s="138"/>
      <c r="BM13" s="137"/>
      <c r="BN13" s="200"/>
      <c r="BO13" s="137"/>
      <c r="BP13" s="138"/>
      <c r="BQ13" s="200"/>
      <c r="BR13" s="138"/>
      <c r="BS13" s="137"/>
      <c r="BT13" s="200"/>
      <c r="BU13" s="137"/>
      <c r="BV13" s="138"/>
      <c r="BW13" s="200"/>
      <c r="BX13" s="138"/>
      <c r="BY13" s="137"/>
      <c r="BZ13" s="200"/>
      <c r="CA13" s="137"/>
      <c r="CB13" s="138"/>
      <c r="CC13" s="200"/>
      <c r="CD13" s="138"/>
      <c r="CE13" s="139"/>
      <c r="CF13" s="139"/>
      <c r="CG13" s="212"/>
      <c r="CH13" s="174" t="b">
        <f t="shared" si="6"/>
        <v>0</v>
      </c>
      <c r="CI13" s="152" t="b">
        <f t="shared" si="6"/>
        <v>0</v>
      </c>
      <c r="DB13" s="151">
        <v>20</v>
      </c>
      <c r="DC13" s="152">
        <f t="shared" si="31"/>
        <v>6</v>
      </c>
      <c r="DD13" s="152">
        <f t="shared" si="7"/>
        <v>3</v>
      </c>
      <c r="DE13" s="153">
        <v>3</v>
      </c>
      <c r="DF13" s="153"/>
      <c r="DG13" s="153"/>
      <c r="DH13" s="152">
        <f t="shared" si="3"/>
        <v>0</v>
      </c>
      <c r="DI13" s="152" t="str">
        <f t="shared" si="8"/>
        <v/>
      </c>
      <c r="DJ13" s="153"/>
      <c r="DK13" s="153"/>
      <c r="DL13" s="153"/>
      <c r="DM13" s="152">
        <f t="shared" si="4"/>
        <v>0</v>
      </c>
      <c r="DN13" s="152" t="str">
        <f t="shared" si="9"/>
        <v/>
      </c>
      <c r="DO13" s="153"/>
      <c r="DP13" s="153"/>
      <c r="DQ13" s="153"/>
      <c r="DR13" s="152">
        <f t="shared" si="32"/>
        <v>0</v>
      </c>
      <c r="DS13" s="152" t="str">
        <f t="shared" si="10"/>
        <v/>
      </c>
      <c r="DT13" s="153"/>
      <c r="DU13" s="153"/>
      <c r="DV13" s="153"/>
      <c r="DW13" s="152">
        <f t="shared" si="33"/>
        <v>0</v>
      </c>
      <c r="DX13" s="152" t="str">
        <f t="shared" si="11"/>
        <v/>
      </c>
      <c r="DY13" s="153"/>
      <c r="DZ13" s="153"/>
      <c r="EA13" s="153"/>
      <c r="EB13" s="152">
        <f t="shared" si="34"/>
        <v>0</v>
      </c>
      <c r="EC13" s="152" t="str">
        <f t="shared" si="12"/>
        <v/>
      </c>
      <c r="ED13" s="153"/>
      <c r="EE13" s="153"/>
      <c r="EF13" s="153"/>
      <c r="EG13" s="152">
        <f t="shared" si="35"/>
        <v>0</v>
      </c>
      <c r="EH13" s="152" t="str">
        <f t="shared" si="13"/>
        <v/>
      </c>
      <c r="EI13" s="153"/>
      <c r="EJ13" s="153"/>
      <c r="EK13" s="153"/>
      <c r="EL13" s="152">
        <f t="shared" si="36"/>
        <v>0</v>
      </c>
      <c r="EM13" s="152" t="str">
        <f t="shared" si="14"/>
        <v/>
      </c>
      <c r="EN13" s="153"/>
      <c r="EO13" s="153"/>
      <c r="EP13" s="153"/>
      <c r="EQ13" s="152">
        <f t="shared" si="37"/>
        <v>0</v>
      </c>
      <c r="ER13" s="152" t="str">
        <f t="shared" si="15"/>
        <v/>
      </c>
      <c r="ES13" s="153"/>
      <c r="ET13" s="153"/>
      <c r="EU13" s="153"/>
      <c r="EV13" s="152">
        <f t="shared" si="38"/>
        <v>0</v>
      </c>
      <c r="EW13" s="152" t="str">
        <f t="shared" si="16"/>
        <v/>
      </c>
      <c r="EX13" s="153"/>
      <c r="EY13" s="153"/>
      <c r="EZ13" s="153"/>
      <c r="FA13" s="152">
        <f t="shared" si="39"/>
        <v>0</v>
      </c>
      <c r="FB13" s="152" t="str">
        <f t="shared" si="17"/>
        <v/>
      </c>
      <c r="FC13" s="153"/>
      <c r="FD13" s="153"/>
      <c r="FE13" s="153"/>
      <c r="FF13" s="152">
        <f t="shared" si="40"/>
        <v>0</v>
      </c>
      <c r="FG13" s="152" t="str">
        <f t="shared" si="18"/>
        <v/>
      </c>
      <c r="FH13" s="153">
        <f>COUNTIF(BH19:BJ40,"60")*3</f>
        <v>0</v>
      </c>
      <c r="FI13" s="153">
        <f>COUNTIF(BH19:BJ40,"40")</f>
        <v>0</v>
      </c>
      <c r="FJ13" s="153">
        <f>COUNTIF(BH19:BJ40,"21")</f>
        <v>0</v>
      </c>
      <c r="FK13" s="152">
        <f t="shared" si="41"/>
        <v>0</v>
      </c>
      <c r="FL13" s="152" t="str">
        <f t="shared" si="19"/>
        <v/>
      </c>
      <c r="FM13" s="153">
        <f>COUNTIF(BM19:BO40,"60")*3</f>
        <v>0</v>
      </c>
      <c r="FN13" s="153">
        <f>COUNTIF(BM19:BO40,"40")</f>
        <v>0</v>
      </c>
      <c r="FO13" s="153">
        <f>COUNTIF(BM19:BO40,"21")</f>
        <v>0</v>
      </c>
      <c r="FP13" s="152">
        <f t="shared" si="42"/>
        <v>0</v>
      </c>
      <c r="FQ13" s="152" t="str">
        <f t="shared" si="20"/>
        <v/>
      </c>
      <c r="FR13" s="153">
        <f>COUNTIF(BR19:BT40,"60")*3</f>
        <v>0</v>
      </c>
      <c r="FS13" s="153">
        <f>COUNTIF(BR19:BT40,"40")</f>
        <v>0</v>
      </c>
      <c r="FT13" s="153">
        <f>COUNTIF(BR19:BT40,"21")</f>
        <v>0</v>
      </c>
      <c r="FU13" s="152">
        <f t="shared" si="43"/>
        <v>0</v>
      </c>
      <c r="FV13" s="152" t="str">
        <f t="shared" si="21"/>
        <v/>
      </c>
      <c r="FW13" s="153">
        <f>COUNTIF(BW19:BY40,"60")*3</f>
        <v>0</v>
      </c>
      <c r="FX13" s="153">
        <f>COUNTIF(BW19:BY40,"40")</f>
        <v>0</v>
      </c>
      <c r="FY13" s="153">
        <f>COUNTIF(BW19:BY40,"21")</f>
        <v>0</v>
      </c>
      <c r="FZ13" s="152">
        <f t="shared" si="44"/>
        <v>0</v>
      </c>
      <c r="GA13" s="152" t="str">
        <f t="shared" si="22"/>
        <v/>
      </c>
      <c r="GB13" s="153">
        <f>COUNTIF(CB19:CD40,"60")*3</f>
        <v>0</v>
      </c>
      <c r="GC13" s="153">
        <f>COUNTIF(CB19:CD40,"40")</f>
        <v>0</v>
      </c>
      <c r="GD13" s="153">
        <f>COUNTIF(CB19:CD40,"21")</f>
        <v>0</v>
      </c>
      <c r="GE13" s="152">
        <f t="shared" si="45"/>
        <v>0</v>
      </c>
      <c r="GF13" s="152" t="str">
        <f t="shared" si="23"/>
        <v/>
      </c>
      <c r="GG13" s="153">
        <f>COUNTIF(CG19:CI40,"60")*3</f>
        <v>0</v>
      </c>
      <c r="GH13" s="153">
        <f>COUNTIF(CG19:CI40,"40")</f>
        <v>0</v>
      </c>
      <c r="GI13" s="153">
        <f>COUNTIF(CG19:CI40,"21")</f>
        <v>0</v>
      </c>
      <c r="GJ13" s="152">
        <f t="shared" si="46"/>
        <v>0</v>
      </c>
      <c r="GK13" s="152" t="str">
        <f t="shared" si="24"/>
        <v/>
      </c>
      <c r="GL13" s="153">
        <f>COUNTIF(CL19:CN40,"60")*3</f>
        <v>0</v>
      </c>
      <c r="GM13" s="153">
        <f>COUNTIF(CL19:CN40,"40")</f>
        <v>0</v>
      </c>
      <c r="GN13" s="153">
        <f>COUNTIF(CL19:CN40,"21")</f>
        <v>0</v>
      </c>
      <c r="GO13" s="152">
        <f t="shared" si="47"/>
        <v>0</v>
      </c>
      <c r="GP13" s="152">
        <f t="shared" si="48"/>
        <v>0</v>
      </c>
      <c r="GQ13" s="152" t="str">
        <f t="shared" si="25"/>
        <v/>
      </c>
      <c r="GR13" s="153"/>
      <c r="GS13" s="153"/>
      <c r="GT13" s="153"/>
      <c r="GU13" s="152">
        <f t="shared" si="49"/>
        <v>0</v>
      </c>
      <c r="GV13" s="152">
        <f t="shared" si="50"/>
        <v>0</v>
      </c>
      <c r="GW13" s="152" t="str">
        <f t="shared" si="26"/>
        <v/>
      </c>
      <c r="GX13" s="153"/>
      <c r="GY13" s="153"/>
      <c r="GZ13" s="153"/>
      <c r="HA13" s="152">
        <f t="shared" si="51"/>
        <v>0</v>
      </c>
      <c r="HB13" s="152"/>
      <c r="HC13" s="152" t="str">
        <f t="shared" si="27"/>
        <v/>
      </c>
      <c r="HD13" s="153"/>
      <c r="HE13" s="153"/>
      <c r="HF13" s="153"/>
      <c r="HG13" s="152">
        <f t="shared" si="52"/>
        <v>0</v>
      </c>
      <c r="HH13" s="152"/>
      <c r="HI13" s="152" t="str">
        <f t="shared" si="28"/>
        <v/>
      </c>
      <c r="HJ13" s="153"/>
      <c r="HK13" s="153"/>
      <c r="HL13" s="153"/>
      <c r="HM13" s="152">
        <f t="shared" si="53"/>
        <v>0</v>
      </c>
      <c r="HN13" s="152"/>
      <c r="HO13" s="152" t="str">
        <f t="shared" si="29"/>
        <v/>
      </c>
      <c r="HP13" s="153"/>
      <c r="HQ13" s="153"/>
      <c r="HR13" s="153"/>
      <c r="HS13" s="152">
        <f t="shared" si="54"/>
        <v>0</v>
      </c>
      <c r="HT13" s="152"/>
      <c r="HU13" s="152" t="str">
        <f t="shared" si="30"/>
        <v/>
      </c>
      <c r="HV13" s="153"/>
      <c r="HW13" s="153"/>
      <c r="HX13" s="153"/>
    </row>
    <row r="14" spans="1:232" ht="32.25" thickBot="1">
      <c r="A14" s="47">
        <v>19</v>
      </c>
      <c r="B14" s="159">
        <v>38</v>
      </c>
      <c r="C14" s="148">
        <v>57</v>
      </c>
      <c r="F14" s="164"/>
      <c r="G14" s="164"/>
      <c r="H14" s="151">
        <v>25</v>
      </c>
      <c r="I14" s="152">
        <f t="shared" si="5"/>
        <v>7</v>
      </c>
      <c r="J14" s="152">
        <f t="shared" si="5"/>
        <v>3</v>
      </c>
      <c r="K14" s="23"/>
      <c r="L14" s="136" t="str">
        <f>IFERROR(IF(K6=0,"OK",""),"")</f>
        <v/>
      </c>
      <c r="M14" s="21"/>
      <c r="N14" s="28"/>
      <c r="O14" s="136" t="str">
        <f>IFERROR(IF(N6=0,"OK",""),"")</f>
        <v>OK</v>
      </c>
      <c r="P14" s="33"/>
      <c r="Q14" s="23"/>
      <c r="R14" s="136" t="str">
        <f>IFERROR(IF(Q6=0,"OK",""),"")</f>
        <v>OK</v>
      </c>
      <c r="S14" s="21"/>
      <c r="T14" s="28"/>
      <c r="U14" s="136" t="str">
        <f>IFERROR(IF(T6=0,"OK",""),"")</f>
        <v>OK</v>
      </c>
      <c r="V14" s="33"/>
      <c r="W14" s="23"/>
      <c r="X14" s="136" t="str">
        <f>IFERROR(IF(W6=0,"OK",""),"")</f>
        <v>OK</v>
      </c>
      <c r="Y14" s="21"/>
      <c r="Z14" s="28"/>
      <c r="AA14" s="136" t="str">
        <f>IFERROR(IF(Z6=0,"OK",""),"")</f>
        <v>OK</v>
      </c>
      <c r="AB14" s="33"/>
      <c r="AC14" s="23"/>
      <c r="AD14" s="136" t="str">
        <f>IFERROR(IF(AC6=0,"OK",""),"")</f>
        <v>OK</v>
      </c>
      <c r="AE14" s="21"/>
      <c r="AF14" s="28"/>
      <c r="AG14" s="136" t="str">
        <f>IFERROR(IF(AF6=0,"OK",""),"")</f>
        <v>OK</v>
      </c>
      <c r="AH14" s="33"/>
      <c r="AI14" s="23"/>
      <c r="AJ14" s="136" t="str">
        <f>IFERROR(IF(AI6=0,"OK",""),"")</f>
        <v>OK</v>
      </c>
      <c r="AK14" s="21"/>
      <c r="AL14" s="28"/>
      <c r="AM14" s="136" t="str">
        <f>IFERROR(IF(AL6=0,"OK",""),"")</f>
        <v>OK</v>
      </c>
      <c r="AN14" s="33"/>
      <c r="AO14" s="23"/>
      <c r="AP14" s="136" t="str">
        <f>IFERROR(IF(AO6=0,"OK",""),"")</f>
        <v>OK</v>
      </c>
      <c r="AQ14" s="21"/>
      <c r="AR14" s="28"/>
      <c r="AS14" s="136" t="str">
        <f>IFERROR(IF(AR6=0,"OK",""),"")</f>
        <v>OK</v>
      </c>
      <c r="AT14" s="33"/>
      <c r="AU14" s="23"/>
      <c r="AV14" s="136" t="str">
        <f>IFERROR(IF(AU6=0,"OK",""),"")</f>
        <v>OK</v>
      </c>
      <c r="AW14" s="21"/>
      <c r="AX14" s="28"/>
      <c r="AY14" s="136" t="str">
        <f>IFERROR(IF(AX6=0,"OK",""),"")</f>
        <v>OK</v>
      </c>
      <c r="AZ14" s="33"/>
      <c r="BA14" s="23"/>
      <c r="BB14" s="136" t="str">
        <f>IFERROR(IF(BA6=0,"OK",""),"")</f>
        <v>OK</v>
      </c>
      <c r="BC14" s="21"/>
      <c r="BD14" s="28"/>
      <c r="BE14" s="136" t="str">
        <f>IFERROR(IF(BD6=0,"OK",""),"")</f>
        <v>OK</v>
      </c>
      <c r="BF14" s="33"/>
      <c r="BG14" s="23"/>
      <c r="BH14" s="136" t="str">
        <f>IFERROR(IF(BG6=0,"OK",""),"")</f>
        <v>OK</v>
      </c>
      <c r="BI14" s="21"/>
      <c r="BJ14" s="28"/>
      <c r="BK14" s="136" t="str">
        <f>IFERROR(IF(BJ6=0,"OK",""),"")</f>
        <v>OK</v>
      </c>
      <c r="BL14" s="33"/>
      <c r="BM14" s="23"/>
      <c r="BN14" s="136" t="str">
        <f>IFERROR(IF(BM6=0,"OK",""),"")</f>
        <v>OK</v>
      </c>
      <c r="BO14" s="21"/>
      <c r="BP14" s="28"/>
      <c r="BQ14" s="136" t="str">
        <f>IFERROR(IF(BP6=0,"OK",""),"")</f>
        <v>OK</v>
      </c>
      <c r="BR14" s="33"/>
      <c r="BS14" s="23"/>
      <c r="BT14" s="136" t="str">
        <f>IFERROR(IF(BS6=0,"OK",""),"")</f>
        <v>OK</v>
      </c>
      <c r="BU14" s="21"/>
      <c r="BV14" s="28"/>
      <c r="BW14" s="136" t="str">
        <f>IFERROR(IF(BV6=0,"OK",""),"")</f>
        <v>OK</v>
      </c>
      <c r="BX14" s="33"/>
      <c r="BY14" s="23"/>
      <c r="BZ14" s="136" t="str">
        <f>IFERROR(IF(BY6=0,"OK",""),"")</f>
        <v>OK</v>
      </c>
      <c r="CA14" s="21"/>
      <c r="CB14" s="28"/>
      <c r="CC14" s="136" t="str">
        <f>IFERROR(IF(CB6=0,"OK",""),"")</f>
        <v>OK</v>
      </c>
      <c r="CD14" s="33"/>
      <c r="CG14" s="213"/>
      <c r="CH14" s="174" t="b">
        <f t="shared" si="6"/>
        <v>0</v>
      </c>
      <c r="CI14" s="152" t="b">
        <f t="shared" si="6"/>
        <v>0</v>
      </c>
      <c r="DB14" s="151">
        <v>25</v>
      </c>
      <c r="DC14" s="152">
        <f t="shared" si="31"/>
        <v>7</v>
      </c>
      <c r="DD14" s="152">
        <f t="shared" si="7"/>
        <v>3</v>
      </c>
      <c r="DE14" s="153"/>
      <c r="DF14" s="153">
        <v>2</v>
      </c>
      <c r="DG14" s="153">
        <v>2</v>
      </c>
      <c r="DH14" s="152">
        <f t="shared" si="3"/>
        <v>0</v>
      </c>
      <c r="DI14" s="152" t="str">
        <f t="shared" si="8"/>
        <v/>
      </c>
      <c r="DJ14" s="153"/>
      <c r="DK14" s="153"/>
      <c r="DL14" s="153"/>
      <c r="DM14" s="152">
        <f t="shared" si="4"/>
        <v>0</v>
      </c>
      <c r="DN14" s="152" t="str">
        <f t="shared" si="9"/>
        <v/>
      </c>
      <c r="DO14" s="153"/>
      <c r="DP14" s="153"/>
      <c r="DQ14" s="153"/>
      <c r="DR14" s="152">
        <f t="shared" si="32"/>
        <v>0</v>
      </c>
      <c r="DS14" s="152" t="str">
        <f t="shared" si="10"/>
        <v/>
      </c>
      <c r="DT14" s="153"/>
      <c r="DU14" s="153"/>
      <c r="DV14" s="153"/>
      <c r="DW14" s="152">
        <f t="shared" si="33"/>
        <v>0</v>
      </c>
      <c r="DX14" s="152" t="str">
        <f t="shared" si="11"/>
        <v/>
      </c>
      <c r="DY14" s="153"/>
      <c r="DZ14" s="153"/>
      <c r="EA14" s="153"/>
      <c r="EB14" s="152">
        <f t="shared" si="34"/>
        <v>0</v>
      </c>
      <c r="EC14" s="152" t="str">
        <f t="shared" si="12"/>
        <v/>
      </c>
      <c r="ED14" s="153"/>
      <c r="EE14" s="153"/>
      <c r="EF14" s="153"/>
      <c r="EG14" s="152">
        <f t="shared" si="35"/>
        <v>0</v>
      </c>
      <c r="EH14" s="152" t="str">
        <f t="shared" si="13"/>
        <v/>
      </c>
      <c r="EI14" s="153"/>
      <c r="EJ14" s="153"/>
      <c r="EK14" s="153"/>
      <c r="EL14" s="152">
        <f t="shared" si="36"/>
        <v>0</v>
      </c>
      <c r="EM14" s="152" t="str">
        <f t="shared" si="14"/>
        <v/>
      </c>
      <c r="EN14" s="153"/>
      <c r="EO14" s="153"/>
      <c r="EP14" s="153"/>
      <c r="EQ14" s="152">
        <f t="shared" si="37"/>
        <v>0</v>
      </c>
      <c r="ER14" s="152" t="str">
        <f t="shared" si="15"/>
        <v/>
      </c>
      <c r="ES14" s="153"/>
      <c r="ET14" s="153"/>
      <c r="EU14" s="153"/>
      <c r="EV14" s="152">
        <f t="shared" si="38"/>
        <v>0</v>
      </c>
      <c r="EW14" s="152" t="str">
        <f t="shared" si="16"/>
        <v/>
      </c>
      <c r="EX14" s="153"/>
      <c r="EY14" s="153"/>
      <c r="EZ14" s="153"/>
      <c r="FA14" s="152">
        <f t="shared" si="39"/>
        <v>0</v>
      </c>
      <c r="FB14" s="152" t="str">
        <f t="shared" si="17"/>
        <v/>
      </c>
      <c r="FC14" s="153"/>
      <c r="FD14" s="153"/>
      <c r="FE14" s="153"/>
      <c r="FF14" s="152">
        <f t="shared" si="40"/>
        <v>0</v>
      </c>
      <c r="FG14" s="152" t="str">
        <f t="shared" si="18"/>
        <v/>
      </c>
      <c r="FH14" s="153">
        <f>COUNTIF(BH20:BJ41,"50")*3</f>
        <v>0</v>
      </c>
      <c r="FI14" s="153">
        <f>COUNTIF(BH20:BJ41,"25")</f>
        <v>0</v>
      </c>
      <c r="FJ14" s="153">
        <f>COUNTIF(BH20:BJ41,"225")</f>
        <v>0</v>
      </c>
      <c r="FK14" s="152">
        <f t="shared" si="41"/>
        <v>0</v>
      </c>
      <c r="FL14" s="152" t="str">
        <f t="shared" si="19"/>
        <v/>
      </c>
      <c r="FM14" s="153">
        <f>COUNTIF(BM20:BO41,"50")*2</f>
        <v>0</v>
      </c>
      <c r="FN14" s="153">
        <f>COUNTIF(BM19:BO40,"50")*2</f>
        <v>0</v>
      </c>
      <c r="FO14" s="153">
        <f>COUNTIF(BM19:BO40,"25")</f>
        <v>0</v>
      </c>
      <c r="FP14" s="152">
        <f t="shared" si="42"/>
        <v>0</v>
      </c>
      <c r="FQ14" s="152" t="str">
        <f t="shared" si="20"/>
        <v/>
      </c>
      <c r="FR14" s="153">
        <f>COUNTIF($BR$19:$BT$40,"50")*1</f>
        <v>0</v>
      </c>
      <c r="FS14" s="153">
        <f>COUNTIF($BR$19:$BT$40,"50")*1</f>
        <v>0</v>
      </c>
      <c r="FT14" s="153">
        <f>COUNTIF(BR19:BT40,"25")</f>
        <v>0</v>
      </c>
      <c r="FU14" s="152">
        <f t="shared" si="43"/>
        <v>0</v>
      </c>
      <c r="FV14" s="152" t="str">
        <f t="shared" si="21"/>
        <v/>
      </c>
      <c r="FW14" s="153">
        <f>COUNTIF($BW$19:$BY$40,"50")*2</f>
        <v>0</v>
      </c>
      <c r="FX14" s="153">
        <f>COUNTIF($BW$19:$BY$40,"50")*1</f>
        <v>0</v>
      </c>
      <c r="FY14" s="153">
        <f>COUNTIF(BW19:BY40,"25")</f>
        <v>0</v>
      </c>
      <c r="FZ14" s="152">
        <f t="shared" si="44"/>
        <v>0</v>
      </c>
      <c r="GA14" s="152" t="str">
        <f t="shared" si="22"/>
        <v/>
      </c>
      <c r="GB14" s="153">
        <f>COUNTIF(CB20:CD41,"50")*2</f>
        <v>0</v>
      </c>
      <c r="GC14" s="153">
        <f>COUNTIF(CB19:CD40,"50")*2</f>
        <v>0</v>
      </c>
      <c r="GD14" s="153">
        <f>COUNTIF(CB19:CD40,"25")</f>
        <v>0</v>
      </c>
      <c r="GE14" s="152">
        <f t="shared" si="45"/>
        <v>0</v>
      </c>
      <c r="GF14" s="152" t="str">
        <f t="shared" si="23"/>
        <v/>
      </c>
      <c r="GG14" s="153">
        <f>COUNTIF(CG20:CI41,"50")*2</f>
        <v>0</v>
      </c>
      <c r="GH14" s="153">
        <f>COUNTIF(CG19:CI40,"50")*2</f>
        <v>0</v>
      </c>
      <c r="GI14" s="153">
        <f>COUNTIF(CG19:CI40,"25")</f>
        <v>0</v>
      </c>
      <c r="GJ14" s="152">
        <f t="shared" si="46"/>
        <v>0</v>
      </c>
      <c r="GK14" s="152" t="str">
        <f t="shared" si="24"/>
        <v/>
      </c>
      <c r="GL14" s="153">
        <f>COUNTIF(CL20:CN41,"50")*2</f>
        <v>0</v>
      </c>
      <c r="GM14" s="153">
        <f>COUNTIF(CL19:CN40,"50")*2</f>
        <v>0</v>
      </c>
      <c r="GN14" s="153">
        <f>COUNTIF(CL19:CN40,"25")</f>
        <v>0</v>
      </c>
      <c r="GO14" s="152">
        <f t="shared" si="47"/>
        <v>0</v>
      </c>
      <c r="GP14" s="152">
        <f t="shared" si="48"/>
        <v>0</v>
      </c>
      <c r="GQ14" s="152" t="str">
        <f t="shared" si="25"/>
        <v/>
      </c>
      <c r="GR14" s="153"/>
      <c r="GS14" s="153"/>
      <c r="GT14" s="153"/>
      <c r="GU14" s="152">
        <f t="shared" si="49"/>
        <v>0</v>
      </c>
      <c r="GV14" s="152">
        <f t="shared" si="50"/>
        <v>0</v>
      </c>
      <c r="GW14" s="152" t="str">
        <f t="shared" si="26"/>
        <v/>
      </c>
      <c r="GX14" s="153"/>
      <c r="GY14" s="153"/>
      <c r="GZ14" s="153"/>
      <c r="HA14" s="152">
        <f t="shared" si="51"/>
        <v>0</v>
      </c>
      <c r="HB14" s="152"/>
      <c r="HC14" s="152" t="str">
        <f t="shared" si="27"/>
        <v/>
      </c>
      <c r="HD14" s="153"/>
      <c r="HE14" s="153"/>
      <c r="HF14" s="153"/>
      <c r="HG14" s="152">
        <f t="shared" si="52"/>
        <v>0</v>
      </c>
      <c r="HH14" s="152"/>
      <c r="HI14" s="152" t="str">
        <f t="shared" si="28"/>
        <v/>
      </c>
      <c r="HJ14" s="153"/>
      <c r="HK14" s="153"/>
      <c r="HL14" s="153"/>
      <c r="HM14" s="152">
        <f t="shared" si="53"/>
        <v>0</v>
      </c>
      <c r="HN14" s="152"/>
      <c r="HO14" s="152" t="str">
        <f t="shared" si="29"/>
        <v/>
      </c>
      <c r="HP14" s="153"/>
      <c r="HQ14" s="153"/>
      <c r="HR14" s="153"/>
      <c r="HS14" s="152">
        <f t="shared" si="54"/>
        <v>0</v>
      </c>
      <c r="HT14" s="152"/>
      <c r="HU14" s="152" t="str">
        <f t="shared" si="30"/>
        <v/>
      </c>
      <c r="HV14" s="153"/>
      <c r="HW14" s="153"/>
      <c r="HX14" s="153"/>
    </row>
    <row r="15" spans="1:232" ht="32.25" thickBot="1">
      <c r="A15" s="47">
        <v>20</v>
      </c>
      <c r="B15" s="159">
        <v>40</v>
      </c>
      <c r="C15" s="148">
        <v>60</v>
      </c>
      <c r="F15" s="164"/>
      <c r="G15" s="164"/>
      <c r="H15" s="164"/>
      <c r="J15" s="1"/>
      <c r="K15" s="24"/>
      <c r="L15" s="26"/>
      <c r="M15" s="25"/>
      <c r="N15" s="29"/>
      <c r="O15" s="30"/>
      <c r="P15" s="31"/>
      <c r="Q15" s="24"/>
      <c r="R15" s="26"/>
      <c r="S15" s="25"/>
      <c r="T15" s="29"/>
      <c r="U15" s="30"/>
      <c r="V15" s="31"/>
      <c r="W15" s="24"/>
      <c r="X15" s="26"/>
      <c r="Y15" s="25"/>
      <c r="Z15" s="29"/>
      <c r="AA15" s="30"/>
      <c r="AB15" s="31"/>
      <c r="AC15" s="24"/>
      <c r="AD15" s="26"/>
      <c r="AE15" s="25"/>
      <c r="AF15" s="29"/>
      <c r="AG15" s="30"/>
      <c r="AH15" s="31"/>
      <c r="AI15" s="24"/>
      <c r="AJ15" s="26"/>
      <c r="AK15" s="25"/>
      <c r="AL15" s="29"/>
      <c r="AM15" s="30"/>
      <c r="AN15" s="31"/>
      <c r="AO15" s="24"/>
      <c r="AP15" s="26"/>
      <c r="AQ15" s="25"/>
      <c r="AR15" s="29"/>
      <c r="AS15" s="30"/>
      <c r="AT15" s="31"/>
      <c r="AU15" s="24"/>
      <c r="AV15" s="26"/>
      <c r="AW15" s="25"/>
      <c r="AX15" s="29"/>
      <c r="AY15" s="30"/>
      <c r="AZ15" s="31"/>
      <c r="BA15" s="24"/>
      <c r="BB15" s="26"/>
      <c r="BC15" s="25"/>
      <c r="BD15" s="29"/>
      <c r="BE15" s="30"/>
      <c r="BF15" s="31"/>
      <c r="BG15" s="24"/>
      <c r="BH15" s="26"/>
      <c r="BI15" s="25"/>
      <c r="BJ15" s="29"/>
      <c r="BK15" s="30"/>
      <c r="BL15" s="31"/>
      <c r="BM15" s="24"/>
      <c r="BN15" s="26"/>
      <c r="BO15" s="25"/>
      <c r="BP15" s="29"/>
      <c r="BQ15" s="30"/>
      <c r="BR15" s="31"/>
      <c r="BS15" s="24"/>
      <c r="BT15" s="26"/>
      <c r="BU15" s="25"/>
      <c r="BV15" s="29"/>
      <c r="BW15" s="30"/>
      <c r="BX15" s="31"/>
      <c r="BY15" s="24"/>
      <c r="BZ15" s="26"/>
      <c r="CA15" s="25"/>
      <c r="CB15" s="29"/>
      <c r="CC15" s="30"/>
      <c r="CD15" s="31"/>
      <c r="DD15" s="185">
        <f>SUM(DD3:DD14)</f>
        <v>36</v>
      </c>
      <c r="DE15" s="105">
        <f>SUM(DE3:DG14)</f>
        <v>42</v>
      </c>
      <c r="DH15" s="105"/>
      <c r="DI15" s="185">
        <f>SUM(DI3:DI14)</f>
        <v>0</v>
      </c>
      <c r="DJ15" s="105">
        <f>SUM(DJ3:DL14)</f>
        <v>0</v>
      </c>
      <c r="DN15" s="185">
        <f>SUM(DN3:DN14)</f>
        <v>0</v>
      </c>
      <c r="DO15" s="105">
        <f>SUM(DO3:DQ14)</f>
        <v>0</v>
      </c>
      <c r="DS15" s="185">
        <f>SUM(DS3:DS14)</f>
        <v>0</v>
      </c>
      <c r="DT15" s="105">
        <f>SUM(DT3:DV14)</f>
        <v>0</v>
      </c>
      <c r="DX15" s="185">
        <f>SUM(DX3:DX14)</f>
        <v>0</v>
      </c>
      <c r="DY15" s="105">
        <f>SUM(DY3:EA14)</f>
        <v>0</v>
      </c>
      <c r="EC15" s="185">
        <f>SUM(EC3:EC14)</f>
        <v>0</v>
      </c>
      <c r="ED15" s="105">
        <f>SUM(ED3:EF14)</f>
        <v>0</v>
      </c>
      <c r="EH15" s="184">
        <f>SUM(EH3:EH14)</f>
        <v>0</v>
      </c>
      <c r="EI15" s="105">
        <f>SUM(EI3:EK14)</f>
        <v>0</v>
      </c>
      <c r="EM15" s="184">
        <f>SUM(EM3:EM14)</f>
        <v>0</v>
      </c>
      <c r="EN15" s="105">
        <f>SUM(EN3:EP14)</f>
        <v>0</v>
      </c>
      <c r="ER15" s="184">
        <f>SUM(ER3:ER14)</f>
        <v>0</v>
      </c>
      <c r="ES15" s="105">
        <f>SUM(ES3:EU14)</f>
        <v>0</v>
      </c>
      <c r="EW15" s="184">
        <f>SUM(EW3:EW14)</f>
        <v>0</v>
      </c>
      <c r="FB15" s="184">
        <f>SUM(FB3:FB14)</f>
        <v>0</v>
      </c>
      <c r="FC15" s="105">
        <f>SUM(FC3:FE14)</f>
        <v>0</v>
      </c>
      <c r="FG15" s="184">
        <f>SUM(FG3:FG14)</f>
        <v>0</v>
      </c>
      <c r="FH15" s="105">
        <f>SUM(FH3:FJ14)</f>
        <v>0</v>
      </c>
      <c r="FL15" s="184">
        <f>SUM(FL3:FL14)</f>
        <v>0</v>
      </c>
      <c r="FM15" s="105">
        <f>SUM(FM3:FO14)</f>
        <v>0</v>
      </c>
      <c r="FQ15" s="184">
        <f>SUM(FQ3:FQ14)</f>
        <v>0</v>
      </c>
      <c r="FR15" s="105">
        <f>SUM(FR3:FT14)</f>
        <v>0</v>
      </c>
      <c r="FV15" s="184">
        <f>SUM(FV3:FV14)</f>
        <v>0</v>
      </c>
      <c r="FW15" s="105">
        <f>SUM(FW3:FY14)</f>
        <v>0</v>
      </c>
      <c r="GA15" s="184">
        <f>SUM(GA3:GA14)</f>
        <v>0</v>
      </c>
      <c r="GB15" s="105">
        <f>SUM(GB3:GD14)</f>
        <v>0</v>
      </c>
      <c r="GF15" s="184">
        <f>SUM(GF3:GF14)</f>
        <v>0</v>
      </c>
      <c r="GG15" s="105">
        <f>SUM(GG3:GI14)</f>
        <v>0</v>
      </c>
      <c r="GK15" s="184">
        <f>SUM(GK3:GK14)</f>
        <v>0</v>
      </c>
      <c r="GL15" s="105">
        <f>SUM(GL3:GN14)</f>
        <v>0</v>
      </c>
      <c r="GQ15" s="105">
        <f>SUM(GQ3:GQ14)</f>
        <v>0</v>
      </c>
      <c r="GR15" s="105">
        <f>SUM(GR3:GT14)</f>
        <v>0</v>
      </c>
      <c r="GW15" s="105">
        <f>SUM(GW3:GW14)</f>
        <v>0</v>
      </c>
      <c r="GX15" s="105">
        <f>SUM(GX3:GZ14)</f>
        <v>0</v>
      </c>
      <c r="HC15" s="105">
        <f>SUM(HC3:HC14)</f>
        <v>0</v>
      </c>
      <c r="HD15" s="105">
        <f>SUM(HD3:HF14)</f>
        <v>0</v>
      </c>
      <c r="HI15" s="105">
        <f>SUM(HI3:HI14)</f>
        <v>0</v>
      </c>
      <c r="HJ15" s="105">
        <f>SUM(HJ3:HL14)</f>
        <v>0</v>
      </c>
      <c r="HO15" s="105">
        <f>SUM(HO3:HO14)</f>
        <v>0</v>
      </c>
      <c r="HP15" s="105">
        <f>SUM(HP3:HR14)</f>
        <v>0</v>
      </c>
      <c r="HU15" s="105">
        <f>SUM(HU3:HU14)</f>
        <v>0</v>
      </c>
      <c r="HV15" s="105">
        <f>SUM(HV3:HX14)</f>
        <v>0</v>
      </c>
    </row>
    <row r="16" spans="1:232" ht="32.25" thickBot="1">
      <c r="A16" s="177">
        <v>25</v>
      </c>
      <c r="B16" s="175">
        <v>50</v>
      </c>
      <c r="C16" s="178">
        <v>0</v>
      </c>
      <c r="F16" s="164"/>
      <c r="G16" s="164"/>
      <c r="H16" s="164"/>
      <c r="J16" s="34"/>
      <c r="K16" s="34">
        <v>11</v>
      </c>
      <c r="L16" s="44">
        <v>12</v>
      </c>
      <c r="M16" s="44">
        <v>13</v>
      </c>
      <c r="N16" s="44">
        <v>14</v>
      </c>
      <c r="O16" s="44">
        <v>15</v>
      </c>
      <c r="P16" s="44">
        <v>16</v>
      </c>
      <c r="Q16" s="44">
        <v>17</v>
      </c>
      <c r="R16" s="44">
        <v>18</v>
      </c>
      <c r="S16" s="44">
        <v>19</v>
      </c>
      <c r="T16" s="44">
        <v>20</v>
      </c>
      <c r="U16" s="44">
        <v>21</v>
      </c>
      <c r="V16" s="44">
        <v>22</v>
      </c>
      <c r="W16" s="44">
        <v>23</v>
      </c>
      <c r="X16" s="44">
        <v>24</v>
      </c>
      <c r="Y16" s="44">
        <v>25</v>
      </c>
      <c r="Z16" s="44">
        <v>26</v>
      </c>
      <c r="AA16" s="44">
        <v>27</v>
      </c>
      <c r="AB16" s="44">
        <v>28</v>
      </c>
      <c r="AC16" s="44">
        <v>29</v>
      </c>
      <c r="AD16" s="44">
        <v>30</v>
      </c>
      <c r="AE16" s="44">
        <v>31</v>
      </c>
      <c r="AF16" s="44">
        <v>32</v>
      </c>
      <c r="AG16" s="44">
        <v>33</v>
      </c>
      <c r="AH16" s="44">
        <v>34</v>
      </c>
      <c r="AI16" s="54">
        <v>35</v>
      </c>
      <c r="AJ16" s="54">
        <v>36</v>
      </c>
      <c r="AK16" s="54">
        <v>37</v>
      </c>
      <c r="AL16" s="54">
        <v>38</v>
      </c>
      <c r="AM16" s="54">
        <v>39</v>
      </c>
      <c r="AN16" s="54">
        <v>40</v>
      </c>
      <c r="AO16" s="54">
        <v>41</v>
      </c>
      <c r="AP16" s="54">
        <v>42</v>
      </c>
      <c r="AQ16" s="54">
        <v>43</v>
      </c>
      <c r="AR16" s="54">
        <v>44</v>
      </c>
      <c r="AS16" s="54">
        <v>45</v>
      </c>
      <c r="AT16" s="54">
        <v>46</v>
      </c>
      <c r="AU16" s="55">
        <v>47</v>
      </c>
      <c r="AV16" s="55">
        <v>48</v>
      </c>
      <c r="AW16" s="55">
        <v>49</v>
      </c>
      <c r="AX16" s="55">
        <v>50</v>
      </c>
      <c r="AY16" s="55">
        <v>51</v>
      </c>
      <c r="AZ16" s="55">
        <v>52</v>
      </c>
      <c r="BA16" s="55">
        <v>53</v>
      </c>
      <c r="BB16" s="55">
        <v>54</v>
      </c>
      <c r="BC16" s="55">
        <v>55</v>
      </c>
      <c r="BD16" s="55">
        <v>56</v>
      </c>
      <c r="BE16" s="55">
        <v>57</v>
      </c>
      <c r="BF16" s="55">
        <v>58</v>
      </c>
      <c r="BG16" s="55">
        <v>59</v>
      </c>
      <c r="BH16" s="55">
        <v>60</v>
      </c>
      <c r="BI16" s="55">
        <v>61</v>
      </c>
      <c r="BJ16" s="55">
        <v>62</v>
      </c>
      <c r="BK16" s="55">
        <v>63</v>
      </c>
      <c r="BL16" s="55">
        <v>64</v>
      </c>
      <c r="BM16" s="55">
        <v>65</v>
      </c>
      <c r="BN16" s="55">
        <v>66</v>
      </c>
      <c r="BO16" s="55">
        <v>67</v>
      </c>
      <c r="BP16" s="55">
        <v>68</v>
      </c>
      <c r="BQ16" s="55">
        <v>69</v>
      </c>
      <c r="BR16" s="55">
        <v>70</v>
      </c>
      <c r="BS16" s="64">
        <v>71</v>
      </c>
      <c r="BT16" s="64">
        <v>72</v>
      </c>
      <c r="BU16" s="64">
        <v>73</v>
      </c>
      <c r="BV16" s="64">
        <v>74</v>
      </c>
      <c r="BW16" s="64">
        <v>75</v>
      </c>
      <c r="BX16" s="64">
        <v>76</v>
      </c>
      <c r="BY16" s="64">
        <v>77</v>
      </c>
      <c r="BZ16" s="64">
        <v>78</v>
      </c>
      <c r="CA16" s="64">
        <v>79</v>
      </c>
      <c r="CB16" s="64">
        <v>80</v>
      </c>
      <c r="CC16" s="64">
        <v>81</v>
      </c>
      <c r="CD16" s="64">
        <v>82</v>
      </c>
      <c r="DC16" s="105">
        <f>COUNTA(DE3:DG14)</f>
        <v>15</v>
      </c>
      <c r="DD16">
        <f>IF(DD3&gt;=3,3,"")</f>
        <v>3</v>
      </c>
      <c r="DE16" s="152">
        <f>SUM(DE3:DG3)</f>
        <v>6</v>
      </c>
      <c r="DH16" s="105">
        <f>COUNTA(DJ3:DL14)</f>
        <v>0</v>
      </c>
      <c r="DJ16" s="152">
        <f t="shared" ref="DJ16:DJ27" si="55">SUM(DJ3:DL3)</f>
        <v>0</v>
      </c>
      <c r="DM16" s="105">
        <f>COUNTA(DO3:DQ14)</f>
        <v>0</v>
      </c>
      <c r="DO16" s="152">
        <f>SUM(DO3:DQ3)</f>
        <v>0</v>
      </c>
      <c r="DR16" s="105">
        <f>COUNTA(DT3:DV14)</f>
        <v>0</v>
      </c>
      <c r="DT16" s="152">
        <f>SUM(DT3:DV3)</f>
        <v>0</v>
      </c>
      <c r="DW16" s="105">
        <f>COUNTA(DY3:EA14)</f>
        <v>0</v>
      </c>
      <c r="DY16" s="152">
        <f>SUM(DY3:EA3)</f>
        <v>0</v>
      </c>
      <c r="EB16" s="105">
        <f>COUNTA(ED3:EF14)</f>
        <v>0</v>
      </c>
      <c r="ED16" s="152">
        <f>SUM(ED3:EF3)</f>
        <v>0</v>
      </c>
      <c r="EG16" s="105">
        <f>COUNTA(EI3:EK14)</f>
        <v>0</v>
      </c>
      <c r="EI16" s="152">
        <f>SUM(EI3:EK3)</f>
        <v>0</v>
      </c>
      <c r="EL16" s="105">
        <f>COUNTA(EN3:EP14)</f>
        <v>0</v>
      </c>
      <c r="EN16" s="152">
        <f>SUM(EN3:EP3)</f>
        <v>0</v>
      </c>
      <c r="EQ16" s="105">
        <f>COUNTA(ES3:EU14)</f>
        <v>0</v>
      </c>
      <c r="ES16" s="152">
        <f>SUM(ES3:EU3)</f>
        <v>0</v>
      </c>
      <c r="EV16" s="105">
        <f>COUNTA(EX3:EZ14)</f>
        <v>0</v>
      </c>
      <c r="EX16" s="152">
        <f>SUM(EX3:EZ3)</f>
        <v>0</v>
      </c>
      <c r="FA16" s="105">
        <f>COUNTA(FC3:FE14)</f>
        <v>0</v>
      </c>
      <c r="FC16" s="152">
        <f>SUM(FC3:FE3)</f>
        <v>0</v>
      </c>
      <c r="FF16" s="105">
        <f>COUNTA(FH3:FJ14)</f>
        <v>36</v>
      </c>
      <c r="FH16" s="152">
        <f>SUM(FH3:FJ3)</f>
        <v>0</v>
      </c>
      <c r="FK16" s="105">
        <f>COUNTA(FM3:FO14)</f>
        <v>36</v>
      </c>
      <c r="FM16" s="152">
        <f>SUM(FM3:FO3)</f>
        <v>0</v>
      </c>
      <c r="FP16" s="105">
        <f>COUNTA(FR3:FT14)</f>
        <v>36</v>
      </c>
      <c r="FR16" s="152">
        <f>SUM(FR3:FT3)</f>
        <v>0</v>
      </c>
      <c r="FU16" s="105">
        <f>COUNTA(FW3:FY14)</f>
        <v>36</v>
      </c>
      <c r="FW16" s="152">
        <f>SUM(FW3:FY3)</f>
        <v>0</v>
      </c>
      <c r="FZ16" s="105">
        <f>COUNTA(GB3:GD14)</f>
        <v>36</v>
      </c>
      <c r="GB16" s="152">
        <f>SUM(GB3:GD3)</f>
        <v>0</v>
      </c>
      <c r="GE16" s="105">
        <f>COUNTA(GG3:GI14)</f>
        <v>36</v>
      </c>
      <c r="GG16" s="152">
        <f>SUM(GG3:GI3)</f>
        <v>0</v>
      </c>
      <c r="GJ16" s="105">
        <f>COUNTA(GL3:GN14)</f>
        <v>36</v>
      </c>
      <c r="GL16" s="152">
        <f>SUM(GL3:GN3)</f>
        <v>0</v>
      </c>
      <c r="GR16" s="152">
        <f>SUM(GR3:GT3)</f>
        <v>0</v>
      </c>
      <c r="GS16" s="105">
        <f>COUNTA(GU3:GX14)</f>
        <v>36</v>
      </c>
      <c r="GX16" s="152">
        <f>SUM(GX3:GZ3)</f>
        <v>0</v>
      </c>
      <c r="HD16" s="152">
        <f>SUM(HD3:HF3)</f>
        <v>0</v>
      </c>
      <c r="HJ16" s="152">
        <f>SUM(HJ3:HL3)</f>
        <v>0</v>
      </c>
      <c r="HP16" s="152">
        <f>SUM(HP3:HR3)</f>
        <v>0</v>
      </c>
      <c r="HV16" s="152">
        <f>SUM(HV3:HX3)</f>
        <v>0</v>
      </c>
    </row>
    <row r="17" spans="1:230" ht="27" thickBot="1">
      <c r="J17" s="1"/>
      <c r="K17" s="13"/>
      <c r="L17" s="13"/>
      <c r="M17" s="13"/>
      <c r="N17" s="13"/>
      <c r="O17" s="13"/>
      <c r="P17" s="13"/>
      <c r="Q17" s="13"/>
      <c r="R17" s="13"/>
      <c r="S17" s="13"/>
      <c r="T17" s="13"/>
      <c r="U17" s="13"/>
      <c r="V17" s="13"/>
      <c r="W17" s="13"/>
      <c r="X17" s="13"/>
      <c r="Y17" s="13"/>
      <c r="Z17" s="13"/>
      <c r="AA17" s="13"/>
      <c r="AB17" s="13"/>
      <c r="AC17" s="13"/>
      <c r="AD17" s="13"/>
      <c r="AE17" s="13"/>
      <c r="AF17" s="13"/>
      <c r="AG17" s="13"/>
      <c r="AH17" s="13"/>
      <c r="DD17">
        <f>IF(DD4&gt;=3,3,"")</f>
        <v>3</v>
      </c>
      <c r="DE17" s="152">
        <f t="shared" ref="DE17:DE26" si="56">SUM(DE4:DG4)</f>
        <v>3</v>
      </c>
      <c r="DJ17" s="152">
        <f t="shared" si="55"/>
        <v>0</v>
      </c>
      <c r="DO17" s="152">
        <f t="shared" ref="DO17:DO26" si="57">SUM(DO4:DQ4)</f>
        <v>0</v>
      </c>
      <c r="DT17" s="152">
        <f t="shared" ref="DT17:DT26" si="58">SUM(DT4:DV4)</f>
        <v>0</v>
      </c>
      <c r="DY17" s="152">
        <f t="shared" ref="DY17:DY26" si="59">SUM(DY4:EA4)</f>
        <v>0</v>
      </c>
      <c r="ED17" s="152">
        <f t="shared" ref="ED17:ED26" si="60">SUM(ED4:EF4)</f>
        <v>0</v>
      </c>
      <c r="EI17" s="152">
        <f t="shared" ref="EI17:EI26" si="61">SUM(EI4:EK4)</f>
        <v>0</v>
      </c>
      <c r="EN17" s="152">
        <f t="shared" ref="EN17:EN26" si="62">SUM(EN4:EP4)</f>
        <v>0</v>
      </c>
      <c r="ES17" s="152">
        <f t="shared" ref="ES17:ES26" si="63">SUM(ES4:EU4)</f>
        <v>0</v>
      </c>
      <c r="EX17" s="152">
        <f t="shared" ref="EX17:EX26" si="64">SUM(EX4:EZ4)</f>
        <v>0</v>
      </c>
      <c r="FC17" s="152">
        <f t="shared" ref="FC17:FC26" si="65">SUM(FC4:FE4)</f>
        <v>0</v>
      </c>
      <c r="FH17" s="152">
        <f t="shared" ref="FH17:FH26" si="66">SUM(FH4:FJ4)</f>
        <v>0</v>
      </c>
      <c r="FM17" s="152">
        <f t="shared" ref="FM17:FM26" si="67">SUM(FM4:FO4)</f>
        <v>0</v>
      </c>
      <c r="FR17" s="152">
        <f t="shared" ref="FR17:FR26" si="68">SUM(FR4:FT4)</f>
        <v>0</v>
      </c>
      <c r="FW17" s="152">
        <f t="shared" ref="FW17:FW26" si="69">SUM(FW4:FY4)</f>
        <v>0</v>
      </c>
      <c r="GB17" s="152">
        <f t="shared" ref="GB17:GB26" si="70">SUM(GB4:GD4)</f>
        <v>0</v>
      </c>
      <c r="GG17" s="152">
        <f t="shared" ref="GG17:GG26" si="71">SUM(GG4:GI4)</f>
        <v>0</v>
      </c>
      <c r="GL17" s="152">
        <f t="shared" ref="GL17:GL26" si="72">SUM(GL4:GN4)</f>
        <v>0</v>
      </c>
      <c r="GR17" s="152">
        <f t="shared" ref="GR17:GR26" si="73">SUM(GR4:GT4)</f>
        <v>0</v>
      </c>
      <c r="GX17" s="152">
        <f t="shared" ref="GX17:GX26" si="74">SUM(GX4:GZ4)</f>
        <v>0</v>
      </c>
      <c r="HD17" s="152">
        <f t="shared" ref="HD17:HD26" si="75">SUM(HD4:HF4)</f>
        <v>0</v>
      </c>
      <c r="HJ17" s="152">
        <f t="shared" ref="HJ17:HJ26" si="76">SUM(HJ4:HL4)</f>
        <v>0</v>
      </c>
      <c r="HP17" s="152">
        <f t="shared" ref="HP17:HP26" si="77">SUM(HP4:HR4)</f>
        <v>0</v>
      </c>
      <c r="HV17" s="152">
        <f t="shared" ref="HV17:HV26" si="78">SUM(HV4:HX4)</f>
        <v>0</v>
      </c>
    </row>
    <row r="18" spans="1:230" ht="27" thickBot="1">
      <c r="C18" s="45"/>
      <c r="D18" s="45"/>
      <c r="E18" s="45"/>
      <c r="F18" s="45"/>
      <c r="G18" s="45"/>
      <c r="J18" s="13"/>
      <c r="K18" s="201" t="str">
        <f>K3</f>
        <v>Adde</v>
      </c>
      <c r="L18" s="201"/>
      <c r="M18" s="201"/>
      <c r="N18" s="201" t="str">
        <f>N3</f>
        <v>Rommet</v>
      </c>
      <c r="O18" s="201"/>
      <c r="P18" s="201"/>
      <c r="Q18" s="201" t="str">
        <f>Q3</f>
        <v xml:space="preserve">Dieter </v>
      </c>
      <c r="R18" s="201"/>
      <c r="S18" s="201"/>
      <c r="T18" s="201" t="str">
        <f>T3</f>
        <v>Rainer</v>
      </c>
      <c r="U18" s="201"/>
      <c r="V18" s="201"/>
      <c r="W18" s="201" t="str">
        <f>W3</f>
        <v>Gerd</v>
      </c>
      <c r="X18" s="201"/>
      <c r="Y18" s="201"/>
      <c r="Z18" s="201" t="str">
        <f>Z3</f>
        <v>Marco</v>
      </c>
      <c r="AA18" s="201"/>
      <c r="AB18" s="201"/>
      <c r="AC18" s="201" t="str">
        <f>AC3</f>
        <v>Lukas</v>
      </c>
      <c r="AD18" s="201"/>
      <c r="AE18" s="201"/>
      <c r="AF18" s="201" t="str">
        <f>AF3</f>
        <v>Manfred</v>
      </c>
      <c r="AG18" s="201"/>
      <c r="AH18" s="201"/>
      <c r="AI18" s="201" t="str">
        <f>AI3</f>
        <v>Rommet</v>
      </c>
      <c r="AJ18" s="201"/>
      <c r="AK18" s="201"/>
      <c r="AL18" s="201" t="str">
        <f>AL3</f>
        <v xml:space="preserve">Dieter </v>
      </c>
      <c r="AM18" s="201"/>
      <c r="AN18" s="201"/>
      <c r="AO18" s="201" t="str">
        <f>AO3</f>
        <v>Rainer</v>
      </c>
      <c r="AP18" s="201"/>
      <c r="AQ18" s="201"/>
      <c r="AR18" s="201" t="str">
        <f>AR3</f>
        <v>Gerd</v>
      </c>
      <c r="AS18" s="201"/>
      <c r="AT18" s="201"/>
      <c r="AU18" s="201" t="str">
        <f>AU3</f>
        <v>Marco</v>
      </c>
      <c r="AV18" s="201"/>
      <c r="AW18" s="201"/>
      <c r="AX18" s="201" t="str">
        <f>AX3</f>
        <v>Lukas</v>
      </c>
      <c r="AY18" s="201"/>
      <c r="AZ18" s="201"/>
      <c r="BA18" s="201" t="str">
        <f>BA3</f>
        <v>Manfred</v>
      </c>
      <c r="BB18" s="201"/>
      <c r="BC18" s="201"/>
      <c r="BD18" s="201" t="str">
        <f>BD3</f>
        <v>Adde</v>
      </c>
      <c r="BE18" s="201"/>
      <c r="BF18" s="201"/>
      <c r="BG18" s="201" t="str">
        <f>BG3</f>
        <v xml:space="preserve">Dieter </v>
      </c>
      <c r="BH18" s="201"/>
      <c r="BI18" s="201"/>
      <c r="BJ18" s="201" t="str">
        <f>BJ3</f>
        <v>Rainer</v>
      </c>
      <c r="BK18" s="201"/>
      <c r="BL18" s="201"/>
      <c r="BM18" s="201" t="str">
        <f>BM3</f>
        <v>Gerd</v>
      </c>
      <c r="BN18" s="201"/>
      <c r="BO18" s="201"/>
      <c r="BP18" s="201" t="str">
        <f>BP3</f>
        <v>Marco</v>
      </c>
      <c r="BQ18" s="201"/>
      <c r="BR18" s="201"/>
      <c r="BS18" s="201" t="str">
        <f>BS3</f>
        <v>Lukas</v>
      </c>
      <c r="BT18" s="201"/>
      <c r="BU18" s="201"/>
      <c r="BV18" s="201" t="str">
        <f>BV3</f>
        <v>Manfred</v>
      </c>
      <c r="BW18" s="201"/>
      <c r="BX18" s="201"/>
      <c r="BY18" s="201" t="str">
        <f>BY3</f>
        <v>Adde</v>
      </c>
      <c r="BZ18" s="201"/>
      <c r="CA18" s="201"/>
      <c r="CB18" s="201" t="str">
        <f>CB3</f>
        <v>Rommet</v>
      </c>
      <c r="CC18" s="201"/>
      <c r="CD18" s="201"/>
      <c r="DD18">
        <f t="shared" ref="DD18:DD27" si="79">IF(DD5&gt;=3,3,"")</f>
        <v>3</v>
      </c>
      <c r="DE18" s="152">
        <f t="shared" si="56"/>
        <v>3</v>
      </c>
      <c r="DJ18" s="152">
        <f t="shared" si="55"/>
        <v>0</v>
      </c>
      <c r="DO18" s="152">
        <f t="shared" si="57"/>
        <v>0</v>
      </c>
      <c r="DT18" s="152">
        <f t="shared" si="58"/>
        <v>0</v>
      </c>
      <c r="DY18" s="152">
        <f t="shared" si="59"/>
        <v>0</v>
      </c>
      <c r="ED18" s="152">
        <f t="shared" si="60"/>
        <v>0</v>
      </c>
      <c r="EI18" s="152">
        <f t="shared" si="61"/>
        <v>0</v>
      </c>
      <c r="EN18" s="152">
        <f t="shared" si="62"/>
        <v>0</v>
      </c>
      <c r="ES18" s="152">
        <f t="shared" si="63"/>
        <v>0</v>
      </c>
      <c r="EX18" s="152">
        <f t="shared" si="64"/>
        <v>0</v>
      </c>
      <c r="FC18" s="152">
        <f t="shared" si="65"/>
        <v>0</v>
      </c>
      <c r="FH18" s="152">
        <f t="shared" si="66"/>
        <v>0</v>
      </c>
      <c r="FM18" s="152">
        <f t="shared" si="67"/>
        <v>0</v>
      </c>
      <c r="FR18" s="152">
        <f t="shared" si="68"/>
        <v>0</v>
      </c>
      <c r="FW18" s="152">
        <f t="shared" si="69"/>
        <v>0</v>
      </c>
      <c r="GB18" s="152">
        <f t="shared" si="70"/>
        <v>0</v>
      </c>
      <c r="GG18" s="152">
        <f t="shared" si="71"/>
        <v>0</v>
      </c>
      <c r="GL18" s="152">
        <f t="shared" si="72"/>
        <v>0</v>
      </c>
      <c r="GR18" s="152">
        <f t="shared" si="73"/>
        <v>0</v>
      </c>
      <c r="GX18" s="152">
        <f t="shared" si="74"/>
        <v>0</v>
      </c>
      <c r="HD18" s="152">
        <f t="shared" si="75"/>
        <v>0</v>
      </c>
      <c r="HJ18" s="152">
        <f t="shared" si="76"/>
        <v>0</v>
      </c>
      <c r="HP18" s="152">
        <f t="shared" si="77"/>
        <v>0</v>
      </c>
      <c r="HV18" s="152">
        <f t="shared" si="78"/>
        <v>0</v>
      </c>
    </row>
    <row r="19" spans="1:230" ht="27" thickBot="1">
      <c r="A19" s="37" t="s">
        <v>183</v>
      </c>
      <c r="B19" s="46">
        <v>3</v>
      </c>
      <c r="C19" s="35">
        <v>3</v>
      </c>
      <c r="D19" s="36">
        <v>3</v>
      </c>
      <c r="E19" s="37">
        <v>3</v>
      </c>
      <c r="F19" s="37">
        <v>3</v>
      </c>
      <c r="G19" s="37">
        <v>3</v>
      </c>
      <c r="H19" s="37">
        <v>1</v>
      </c>
      <c r="I19" s="37"/>
      <c r="J19" s="41">
        <f t="shared" ref="J19:J32" si="80">IFERROR(SUM(B19:I19),"")</f>
        <v>19</v>
      </c>
      <c r="K19" s="10">
        <v>30</v>
      </c>
      <c r="L19" s="10">
        <v>30</v>
      </c>
      <c r="M19" s="10">
        <v>33</v>
      </c>
      <c r="N19" s="11"/>
      <c r="O19" s="11"/>
      <c r="P19" s="11"/>
      <c r="Q19" s="10"/>
      <c r="R19" s="10"/>
      <c r="S19" s="10"/>
      <c r="T19" s="11"/>
      <c r="U19" s="11"/>
      <c r="V19" s="11"/>
      <c r="W19" s="10"/>
      <c r="X19" s="10"/>
      <c r="Y19" s="10"/>
      <c r="Z19" s="11"/>
      <c r="AA19" s="11"/>
      <c r="AB19" s="11"/>
      <c r="AC19" s="10"/>
      <c r="AD19" s="10"/>
      <c r="AE19" s="10"/>
      <c r="AF19" s="11"/>
      <c r="AG19" s="11"/>
      <c r="AH19" s="11"/>
      <c r="AI19" s="10"/>
      <c r="AJ19" s="10"/>
      <c r="AK19" s="10"/>
      <c r="AL19" s="11"/>
      <c r="AM19" s="11"/>
      <c r="AN19" s="11"/>
      <c r="AO19" s="10"/>
      <c r="AP19" s="10"/>
      <c r="AQ19" s="10"/>
      <c r="AR19" s="11"/>
      <c r="AS19" s="11"/>
      <c r="AT19" s="11"/>
      <c r="AU19" s="10"/>
      <c r="AV19" s="10"/>
      <c r="AW19" s="10"/>
      <c r="AX19" s="11"/>
      <c r="AY19" s="11"/>
      <c r="AZ19" s="11"/>
      <c r="BA19" s="10"/>
      <c r="BB19" s="10"/>
      <c r="BC19" s="10"/>
      <c r="BD19" s="11"/>
      <c r="BE19" s="11"/>
      <c r="BF19" s="11"/>
      <c r="BG19" s="10"/>
      <c r="BH19" s="10"/>
      <c r="BI19" s="10"/>
      <c r="BJ19" s="11"/>
      <c r="BK19" s="11"/>
      <c r="BL19" s="11"/>
      <c r="BM19" s="10"/>
      <c r="BN19" s="10"/>
      <c r="BO19" s="10"/>
      <c r="BP19" s="11"/>
      <c r="BQ19" s="11"/>
      <c r="BR19" s="11"/>
      <c r="BS19" s="10"/>
      <c r="BT19" s="10"/>
      <c r="BU19" s="10"/>
      <c r="BV19" s="11"/>
      <c r="BW19" s="11"/>
      <c r="BX19" s="11"/>
      <c r="BY19" s="10"/>
      <c r="BZ19" s="10"/>
      <c r="CA19" s="10"/>
      <c r="CB19" s="11"/>
      <c r="CC19" s="11"/>
      <c r="CD19" s="11"/>
      <c r="DD19">
        <v>20</v>
      </c>
      <c r="DE19" s="152">
        <f t="shared" si="56"/>
        <v>3</v>
      </c>
      <c r="DJ19" s="152">
        <f t="shared" si="55"/>
        <v>0</v>
      </c>
      <c r="DO19" s="152">
        <f t="shared" si="57"/>
        <v>0</v>
      </c>
      <c r="DT19" s="152">
        <f t="shared" si="58"/>
        <v>0</v>
      </c>
      <c r="DY19" s="152">
        <f t="shared" si="59"/>
        <v>0</v>
      </c>
      <c r="ED19" s="152">
        <f t="shared" si="60"/>
        <v>0</v>
      </c>
      <c r="EI19" s="152">
        <f t="shared" si="61"/>
        <v>0</v>
      </c>
      <c r="EN19" s="152">
        <f t="shared" si="62"/>
        <v>0</v>
      </c>
      <c r="ES19" s="152">
        <f t="shared" si="63"/>
        <v>0</v>
      </c>
      <c r="EX19" s="152">
        <f t="shared" si="64"/>
        <v>0</v>
      </c>
      <c r="FC19" s="152">
        <f t="shared" si="65"/>
        <v>0</v>
      </c>
      <c r="FH19" s="152">
        <f t="shared" si="66"/>
        <v>0</v>
      </c>
      <c r="FM19" s="152">
        <f t="shared" si="67"/>
        <v>0</v>
      </c>
      <c r="FR19" s="152">
        <f t="shared" si="68"/>
        <v>0</v>
      </c>
      <c r="FW19" s="152">
        <f t="shared" si="69"/>
        <v>0</v>
      </c>
      <c r="GB19" s="152">
        <f t="shared" si="70"/>
        <v>0</v>
      </c>
      <c r="GG19" s="152">
        <f t="shared" si="71"/>
        <v>0</v>
      </c>
      <c r="GL19" s="152">
        <f t="shared" si="72"/>
        <v>0</v>
      </c>
      <c r="GR19" s="152">
        <f t="shared" si="73"/>
        <v>0</v>
      </c>
      <c r="GX19" s="152">
        <f t="shared" si="74"/>
        <v>0</v>
      </c>
      <c r="HD19" s="152">
        <f t="shared" si="75"/>
        <v>0</v>
      </c>
      <c r="HJ19" s="152">
        <f t="shared" si="76"/>
        <v>0</v>
      </c>
      <c r="HP19" s="152">
        <f t="shared" si="77"/>
        <v>0</v>
      </c>
      <c r="HV19" s="152">
        <f t="shared" si="78"/>
        <v>0</v>
      </c>
    </row>
    <row r="20" spans="1:230" ht="27" thickBot="1">
      <c r="A20" s="43" t="s">
        <v>184</v>
      </c>
      <c r="B20" s="40"/>
      <c r="C20" s="38"/>
      <c r="D20" s="39"/>
      <c r="E20" s="40"/>
      <c r="F20" s="40"/>
      <c r="G20" s="40"/>
      <c r="H20" s="40"/>
      <c r="I20" s="40"/>
      <c r="J20" s="41">
        <f t="shared" si="80"/>
        <v>0</v>
      </c>
      <c r="K20" s="10">
        <v>36</v>
      </c>
      <c r="L20" s="10">
        <v>39</v>
      </c>
      <c r="M20" s="10">
        <v>42</v>
      </c>
      <c r="N20" s="11"/>
      <c r="O20" s="11"/>
      <c r="P20" s="11"/>
      <c r="Q20" s="10"/>
      <c r="R20" s="10"/>
      <c r="S20" s="10"/>
      <c r="T20" s="11"/>
      <c r="U20" s="11"/>
      <c r="V20" s="11"/>
      <c r="W20" s="10"/>
      <c r="X20" s="10"/>
      <c r="Y20" s="10"/>
      <c r="Z20" s="11"/>
      <c r="AA20" s="11"/>
      <c r="AB20" s="11"/>
      <c r="AC20" s="10"/>
      <c r="AD20" s="10"/>
      <c r="AE20" s="10"/>
      <c r="AF20" s="11"/>
      <c r="AG20" s="11"/>
      <c r="AH20" s="11"/>
      <c r="AI20" s="10"/>
      <c r="AJ20" s="10"/>
      <c r="AK20" s="10"/>
      <c r="AL20" s="11"/>
      <c r="AM20" s="11"/>
      <c r="AN20" s="11"/>
      <c r="AO20" s="10"/>
      <c r="AP20" s="10"/>
      <c r="AQ20" s="10"/>
      <c r="AR20" s="11"/>
      <c r="AS20" s="11"/>
      <c r="AT20" s="11"/>
      <c r="AU20" s="10"/>
      <c r="AV20" s="10"/>
      <c r="AW20" s="10"/>
      <c r="AX20" s="11"/>
      <c r="AY20" s="11"/>
      <c r="AZ20" s="11"/>
      <c r="BA20" s="10"/>
      <c r="BB20" s="10"/>
      <c r="BC20" s="10"/>
      <c r="BD20" s="11"/>
      <c r="BE20" s="11"/>
      <c r="BF20" s="11"/>
      <c r="BG20" s="10"/>
      <c r="BH20" s="10"/>
      <c r="BI20" s="10"/>
      <c r="BJ20" s="11"/>
      <c r="BK20" s="11"/>
      <c r="BL20" s="11"/>
      <c r="BM20" s="10"/>
      <c r="BN20" s="10"/>
      <c r="BO20" s="10"/>
      <c r="BP20" s="11"/>
      <c r="BQ20" s="11"/>
      <c r="BR20" s="11"/>
      <c r="BS20" s="10"/>
      <c r="BT20" s="10"/>
      <c r="BU20" s="10"/>
      <c r="BV20" s="11"/>
      <c r="BW20" s="11"/>
      <c r="BX20" s="11"/>
      <c r="BY20" s="10"/>
      <c r="BZ20" s="10"/>
      <c r="CA20" s="10"/>
      <c r="CB20" s="11"/>
      <c r="CC20" s="11"/>
      <c r="CD20" s="11"/>
      <c r="DD20">
        <f t="shared" si="79"/>
        <v>3</v>
      </c>
      <c r="DE20" s="152">
        <f t="shared" si="56"/>
        <v>3</v>
      </c>
      <c r="DJ20" s="152">
        <f t="shared" si="55"/>
        <v>0</v>
      </c>
      <c r="DO20" s="152">
        <f t="shared" si="57"/>
        <v>0</v>
      </c>
      <c r="DT20" s="152">
        <f t="shared" si="58"/>
        <v>0</v>
      </c>
      <c r="DY20" s="152">
        <f t="shared" si="59"/>
        <v>0</v>
      </c>
      <c r="ED20" s="152">
        <f t="shared" si="60"/>
        <v>0</v>
      </c>
      <c r="EI20" s="152">
        <f t="shared" si="61"/>
        <v>0</v>
      </c>
      <c r="EN20" s="152">
        <f t="shared" si="62"/>
        <v>0</v>
      </c>
      <c r="ES20" s="152">
        <f t="shared" si="63"/>
        <v>0</v>
      </c>
      <c r="EX20" s="152">
        <f t="shared" si="64"/>
        <v>0</v>
      </c>
      <c r="FC20" s="152">
        <f t="shared" si="65"/>
        <v>0</v>
      </c>
      <c r="FH20" s="152">
        <f t="shared" si="66"/>
        <v>0</v>
      </c>
      <c r="FM20" s="152">
        <f t="shared" si="67"/>
        <v>0</v>
      </c>
      <c r="FR20" s="152">
        <f t="shared" si="68"/>
        <v>0</v>
      </c>
      <c r="FW20" s="152">
        <f t="shared" si="69"/>
        <v>0</v>
      </c>
      <c r="GB20" s="152">
        <f t="shared" si="70"/>
        <v>0</v>
      </c>
      <c r="GG20" s="152">
        <f t="shared" si="71"/>
        <v>0</v>
      </c>
      <c r="GL20" s="152">
        <f t="shared" si="72"/>
        <v>0</v>
      </c>
      <c r="GR20" s="152">
        <f t="shared" si="73"/>
        <v>0</v>
      </c>
      <c r="GX20" s="152">
        <f t="shared" si="74"/>
        <v>0</v>
      </c>
      <c r="HD20" s="152">
        <f t="shared" si="75"/>
        <v>0</v>
      </c>
      <c r="HJ20" s="152">
        <f t="shared" si="76"/>
        <v>0</v>
      </c>
      <c r="HP20" s="152">
        <f t="shared" si="77"/>
        <v>0</v>
      </c>
      <c r="HV20" s="152">
        <f t="shared" si="78"/>
        <v>0</v>
      </c>
    </row>
    <row r="21" spans="1:230" ht="27" thickBot="1">
      <c r="A21" s="43" t="s">
        <v>185</v>
      </c>
      <c r="B21" s="40"/>
      <c r="C21" s="38"/>
      <c r="D21" s="39"/>
      <c r="E21" s="40"/>
      <c r="F21" s="40"/>
      <c r="G21" s="40"/>
      <c r="H21" s="40"/>
      <c r="I21" s="40"/>
      <c r="J21" s="41">
        <f>IFERROR(SUM(B21:I21),"")</f>
        <v>0</v>
      </c>
      <c r="K21" s="10">
        <v>30</v>
      </c>
      <c r="L21" s="10">
        <v>15</v>
      </c>
      <c r="M21" s="10">
        <v>16</v>
      </c>
      <c r="N21" s="11"/>
      <c r="O21" s="11"/>
      <c r="P21" s="11"/>
      <c r="Q21" s="10"/>
      <c r="R21" s="10"/>
      <c r="S21" s="10"/>
      <c r="T21" s="11"/>
      <c r="U21" s="11"/>
      <c r="V21" s="11"/>
      <c r="W21" s="10"/>
      <c r="X21" s="10"/>
      <c r="Y21" s="10"/>
      <c r="Z21" s="11"/>
      <c r="AA21" s="11"/>
      <c r="AB21" s="11"/>
      <c r="AC21" s="10"/>
      <c r="AD21" s="10"/>
      <c r="AE21" s="10"/>
      <c r="AF21" s="11"/>
      <c r="AG21" s="11"/>
      <c r="AH21" s="11"/>
      <c r="AI21" s="10"/>
      <c r="AJ21" s="10"/>
      <c r="AK21" s="10"/>
      <c r="AL21" s="11"/>
      <c r="AM21" s="11"/>
      <c r="AN21" s="11"/>
      <c r="AO21" s="10"/>
      <c r="AP21" s="10"/>
      <c r="AQ21" s="10"/>
      <c r="AR21" s="11"/>
      <c r="AS21" s="11"/>
      <c r="AT21" s="11"/>
      <c r="AU21" s="10"/>
      <c r="AV21" s="10"/>
      <c r="AW21" s="10"/>
      <c r="AX21" s="11"/>
      <c r="AY21" s="11"/>
      <c r="AZ21" s="11"/>
      <c r="BA21" s="10"/>
      <c r="BB21" s="10"/>
      <c r="BC21" s="10"/>
      <c r="BD21" s="11"/>
      <c r="BE21" s="11"/>
      <c r="BF21" s="11"/>
      <c r="BG21" s="10"/>
      <c r="BH21" s="10"/>
      <c r="BI21" s="10"/>
      <c r="BJ21" s="11"/>
      <c r="BK21" s="11"/>
      <c r="BL21" s="11"/>
      <c r="BM21" s="10"/>
      <c r="BN21" s="10"/>
      <c r="BO21" s="10"/>
      <c r="BP21" s="11"/>
      <c r="BQ21" s="11"/>
      <c r="BR21" s="11"/>
      <c r="BS21" s="10"/>
      <c r="BT21" s="10"/>
      <c r="BU21" s="10"/>
      <c r="BV21" s="11"/>
      <c r="BW21" s="11"/>
      <c r="BX21" s="11"/>
      <c r="BY21" s="10"/>
      <c r="BZ21" s="10"/>
      <c r="CA21" s="10"/>
      <c r="CB21" s="11"/>
      <c r="CC21" s="11"/>
      <c r="CD21" s="11"/>
      <c r="DD21">
        <f t="shared" si="79"/>
        <v>3</v>
      </c>
      <c r="DE21" s="152">
        <f t="shared" si="56"/>
        <v>3</v>
      </c>
      <c r="DJ21" s="152">
        <f t="shared" si="55"/>
        <v>0</v>
      </c>
      <c r="DO21" s="152">
        <f t="shared" si="57"/>
        <v>0</v>
      </c>
      <c r="DT21" s="152">
        <f t="shared" si="58"/>
        <v>0</v>
      </c>
      <c r="DY21" s="152">
        <f t="shared" si="59"/>
        <v>0</v>
      </c>
      <c r="ED21" s="152">
        <f t="shared" si="60"/>
        <v>0</v>
      </c>
      <c r="EI21" s="152">
        <f t="shared" si="61"/>
        <v>0</v>
      </c>
      <c r="EN21" s="152">
        <f t="shared" si="62"/>
        <v>0</v>
      </c>
      <c r="ES21" s="152">
        <f t="shared" si="63"/>
        <v>0</v>
      </c>
      <c r="EX21" s="152">
        <f t="shared" si="64"/>
        <v>0</v>
      </c>
      <c r="FC21" s="152">
        <f t="shared" si="65"/>
        <v>0</v>
      </c>
      <c r="FH21" s="152">
        <f t="shared" si="66"/>
        <v>0</v>
      </c>
      <c r="FM21" s="152">
        <f t="shared" si="67"/>
        <v>0</v>
      </c>
      <c r="FR21" s="152">
        <f t="shared" si="68"/>
        <v>0</v>
      </c>
      <c r="FW21" s="152">
        <f t="shared" si="69"/>
        <v>0</v>
      </c>
      <c r="GB21" s="152">
        <f t="shared" si="70"/>
        <v>0</v>
      </c>
      <c r="GG21" s="152">
        <f t="shared" si="71"/>
        <v>0</v>
      </c>
      <c r="GL21" s="152">
        <f t="shared" si="72"/>
        <v>0</v>
      </c>
      <c r="GR21" s="152">
        <f t="shared" si="73"/>
        <v>0</v>
      </c>
      <c r="GX21" s="152">
        <f t="shared" si="74"/>
        <v>0</v>
      </c>
      <c r="HD21" s="152">
        <f t="shared" si="75"/>
        <v>0</v>
      </c>
      <c r="HJ21" s="152">
        <f t="shared" si="76"/>
        <v>0</v>
      </c>
      <c r="HP21" s="152">
        <f t="shared" si="77"/>
        <v>0</v>
      </c>
      <c r="HV21" s="152">
        <f t="shared" si="78"/>
        <v>0</v>
      </c>
    </row>
    <row r="22" spans="1:230" ht="27" thickBot="1">
      <c r="A22" s="43" t="s">
        <v>186</v>
      </c>
      <c r="B22" s="40"/>
      <c r="C22" s="38"/>
      <c r="D22" s="39"/>
      <c r="E22" s="40"/>
      <c r="F22" s="40"/>
      <c r="G22" s="40"/>
      <c r="H22" s="40"/>
      <c r="I22" s="40"/>
      <c r="J22" s="41">
        <f t="shared" si="80"/>
        <v>0</v>
      </c>
      <c r="K22" s="10">
        <v>16</v>
      </c>
      <c r="L22" s="10">
        <v>16</v>
      </c>
      <c r="M22" s="10">
        <v>34</v>
      </c>
      <c r="N22" s="11"/>
      <c r="O22" s="11"/>
      <c r="P22" s="11"/>
      <c r="Q22" s="10"/>
      <c r="R22" s="10"/>
      <c r="S22" s="10"/>
      <c r="T22" s="11"/>
      <c r="U22" s="11"/>
      <c r="V22" s="11"/>
      <c r="W22" s="10"/>
      <c r="X22" s="10"/>
      <c r="Y22" s="10"/>
      <c r="Z22" s="11"/>
      <c r="AA22" s="11"/>
      <c r="AB22" s="11"/>
      <c r="AC22" s="10"/>
      <c r="AD22" s="10"/>
      <c r="AE22" s="10"/>
      <c r="AF22" s="11"/>
      <c r="AG22" s="11"/>
      <c r="AH22" s="11"/>
      <c r="AI22" s="10"/>
      <c r="AJ22" s="10"/>
      <c r="AK22" s="10"/>
      <c r="AL22" s="11"/>
      <c r="AM22" s="11"/>
      <c r="AN22" s="11"/>
      <c r="AO22" s="10"/>
      <c r="AP22" s="10"/>
      <c r="AQ22" s="10"/>
      <c r="AR22" s="11"/>
      <c r="AS22" s="11"/>
      <c r="AT22" s="11"/>
      <c r="AU22" s="10"/>
      <c r="AV22" s="10"/>
      <c r="AW22" s="10"/>
      <c r="AX22" s="11"/>
      <c r="AY22" s="11"/>
      <c r="AZ22" s="11"/>
      <c r="BA22" s="10"/>
      <c r="BB22" s="10"/>
      <c r="BC22" s="10"/>
      <c r="BD22" s="11"/>
      <c r="BE22" s="11"/>
      <c r="BF22" s="11"/>
      <c r="BG22" s="10"/>
      <c r="BH22" s="10"/>
      <c r="BI22" s="10"/>
      <c r="BJ22" s="11"/>
      <c r="BK22" s="11"/>
      <c r="BL22" s="11"/>
      <c r="BM22" s="10"/>
      <c r="BN22" s="10"/>
      <c r="BO22" s="10"/>
      <c r="BP22" s="11"/>
      <c r="BQ22" s="11"/>
      <c r="BR22" s="11"/>
      <c r="BS22" s="10"/>
      <c r="BT22" s="10"/>
      <c r="BU22" s="10"/>
      <c r="BV22" s="11"/>
      <c r="BW22" s="11"/>
      <c r="BX22" s="11"/>
      <c r="BY22" s="10"/>
      <c r="BZ22" s="10"/>
      <c r="CA22" s="10"/>
      <c r="CB22" s="11"/>
      <c r="CC22" s="11"/>
      <c r="CD22" s="11"/>
      <c r="DD22">
        <f t="shared" si="79"/>
        <v>3</v>
      </c>
      <c r="DE22" s="152">
        <f t="shared" si="56"/>
        <v>3</v>
      </c>
      <c r="DJ22" s="152">
        <f t="shared" si="55"/>
        <v>0</v>
      </c>
      <c r="DO22" s="152">
        <f t="shared" si="57"/>
        <v>0</v>
      </c>
      <c r="DT22" s="152">
        <f t="shared" si="58"/>
        <v>0</v>
      </c>
      <c r="DY22" s="152">
        <f t="shared" si="59"/>
        <v>0</v>
      </c>
      <c r="ED22" s="152">
        <f t="shared" si="60"/>
        <v>0</v>
      </c>
      <c r="EI22" s="152">
        <f t="shared" si="61"/>
        <v>0</v>
      </c>
      <c r="EN22" s="152">
        <f t="shared" si="62"/>
        <v>0</v>
      </c>
      <c r="ES22" s="152">
        <f t="shared" si="63"/>
        <v>0</v>
      </c>
      <c r="EX22" s="152">
        <f t="shared" si="64"/>
        <v>0</v>
      </c>
      <c r="FC22" s="152">
        <f t="shared" si="65"/>
        <v>0</v>
      </c>
      <c r="FH22" s="152">
        <f t="shared" si="66"/>
        <v>0</v>
      </c>
      <c r="FM22" s="152">
        <f t="shared" si="67"/>
        <v>0</v>
      </c>
      <c r="FR22" s="152">
        <f t="shared" si="68"/>
        <v>0</v>
      </c>
      <c r="FW22" s="152">
        <f t="shared" si="69"/>
        <v>0</v>
      </c>
      <c r="GB22" s="152">
        <f t="shared" si="70"/>
        <v>0</v>
      </c>
      <c r="GG22" s="152">
        <f t="shared" si="71"/>
        <v>0</v>
      </c>
      <c r="GL22" s="152">
        <f t="shared" si="72"/>
        <v>0</v>
      </c>
      <c r="GR22" s="152">
        <f t="shared" si="73"/>
        <v>0</v>
      </c>
      <c r="GX22" s="152">
        <f t="shared" si="74"/>
        <v>0</v>
      </c>
      <c r="HD22" s="152">
        <f t="shared" si="75"/>
        <v>0</v>
      </c>
      <c r="HJ22" s="152">
        <f t="shared" si="76"/>
        <v>0</v>
      </c>
      <c r="HP22" s="152">
        <f t="shared" si="77"/>
        <v>0</v>
      </c>
      <c r="HV22" s="152">
        <f t="shared" si="78"/>
        <v>0</v>
      </c>
    </row>
    <row r="23" spans="1:230" ht="27" thickBot="1">
      <c r="A23" s="43" t="s">
        <v>187</v>
      </c>
      <c r="B23" s="40"/>
      <c r="C23" s="38"/>
      <c r="D23" s="39"/>
      <c r="E23" s="40"/>
      <c r="F23" s="40"/>
      <c r="G23" s="40"/>
      <c r="H23" s="40"/>
      <c r="I23" s="40"/>
      <c r="J23" s="41">
        <f t="shared" si="80"/>
        <v>0</v>
      </c>
      <c r="K23" s="10">
        <v>51</v>
      </c>
      <c r="L23" s="10">
        <v>54</v>
      </c>
      <c r="M23" s="10">
        <v>57</v>
      </c>
      <c r="N23" s="11"/>
      <c r="O23" s="11"/>
      <c r="P23" s="11"/>
      <c r="Q23" s="10"/>
      <c r="R23" s="10"/>
      <c r="S23" s="10"/>
      <c r="T23" s="11"/>
      <c r="U23" s="11"/>
      <c r="V23" s="11"/>
      <c r="W23" s="10"/>
      <c r="X23" s="10"/>
      <c r="Y23" s="10"/>
      <c r="Z23" s="11"/>
      <c r="AA23" s="11"/>
      <c r="AB23" s="11"/>
      <c r="AC23" s="10"/>
      <c r="AD23" s="10"/>
      <c r="AE23" s="10"/>
      <c r="AF23" s="11"/>
      <c r="AG23" s="11"/>
      <c r="AH23" s="11"/>
      <c r="AI23" s="10"/>
      <c r="AJ23" s="10"/>
      <c r="AK23" s="10"/>
      <c r="AL23" s="11"/>
      <c r="AM23" s="11"/>
      <c r="AN23" s="11"/>
      <c r="AO23" s="10"/>
      <c r="AP23" s="10"/>
      <c r="AQ23" s="10"/>
      <c r="AR23" s="11"/>
      <c r="AS23" s="11"/>
      <c r="AT23" s="11"/>
      <c r="AU23" s="10"/>
      <c r="AV23" s="10"/>
      <c r="AW23" s="10"/>
      <c r="AX23" s="11"/>
      <c r="AY23" s="11"/>
      <c r="AZ23" s="11"/>
      <c r="BA23" s="10"/>
      <c r="BB23" s="10"/>
      <c r="BC23" s="10"/>
      <c r="BD23" s="11"/>
      <c r="BE23" s="11"/>
      <c r="BF23" s="11"/>
      <c r="BG23" s="10"/>
      <c r="BH23" s="10"/>
      <c r="BI23" s="10"/>
      <c r="BJ23" s="11"/>
      <c r="BK23" s="11"/>
      <c r="BL23" s="11"/>
      <c r="BM23" s="10"/>
      <c r="BN23" s="10"/>
      <c r="BO23" s="10"/>
      <c r="BP23" s="11"/>
      <c r="BQ23" s="11"/>
      <c r="BR23" s="11"/>
      <c r="BS23" s="10"/>
      <c r="BT23" s="10"/>
      <c r="BU23" s="10"/>
      <c r="BV23" s="11"/>
      <c r="BW23" s="11"/>
      <c r="BX23" s="11"/>
      <c r="BY23" s="10"/>
      <c r="BZ23" s="10"/>
      <c r="CA23" s="10"/>
      <c r="CB23" s="11"/>
      <c r="CC23" s="11"/>
      <c r="CD23" s="11"/>
      <c r="DD23">
        <f t="shared" si="79"/>
        <v>3</v>
      </c>
      <c r="DE23" s="152">
        <f t="shared" si="56"/>
        <v>5</v>
      </c>
      <c r="DJ23" s="152">
        <f t="shared" si="55"/>
        <v>0</v>
      </c>
      <c r="DO23" s="152">
        <f t="shared" si="57"/>
        <v>0</v>
      </c>
      <c r="DT23" s="152">
        <f t="shared" si="58"/>
        <v>0</v>
      </c>
      <c r="DY23" s="152">
        <f t="shared" si="59"/>
        <v>0</v>
      </c>
      <c r="ED23" s="152">
        <f t="shared" si="60"/>
        <v>0</v>
      </c>
      <c r="EI23" s="152">
        <f t="shared" si="61"/>
        <v>0</v>
      </c>
      <c r="EN23" s="152">
        <f t="shared" si="62"/>
        <v>0</v>
      </c>
      <c r="ES23" s="152">
        <f t="shared" si="63"/>
        <v>0</v>
      </c>
      <c r="EX23" s="152">
        <f t="shared" si="64"/>
        <v>0</v>
      </c>
      <c r="FC23" s="152">
        <f t="shared" si="65"/>
        <v>0</v>
      </c>
      <c r="FH23" s="152">
        <f t="shared" si="66"/>
        <v>0</v>
      </c>
      <c r="FM23" s="152">
        <f t="shared" si="67"/>
        <v>0</v>
      </c>
      <c r="FR23" s="152">
        <f t="shared" si="68"/>
        <v>0</v>
      </c>
      <c r="FW23" s="152">
        <f t="shared" si="69"/>
        <v>0</v>
      </c>
      <c r="GB23" s="152">
        <f t="shared" si="70"/>
        <v>0</v>
      </c>
      <c r="GG23" s="152">
        <f t="shared" si="71"/>
        <v>0</v>
      </c>
      <c r="GL23" s="152">
        <f t="shared" si="72"/>
        <v>0</v>
      </c>
      <c r="GR23" s="152">
        <f t="shared" si="73"/>
        <v>0</v>
      </c>
      <c r="GX23" s="152">
        <f t="shared" si="74"/>
        <v>0</v>
      </c>
      <c r="HD23" s="152">
        <f t="shared" si="75"/>
        <v>0</v>
      </c>
      <c r="HJ23" s="152">
        <f t="shared" si="76"/>
        <v>0</v>
      </c>
      <c r="HP23" s="152">
        <f t="shared" si="77"/>
        <v>0</v>
      </c>
      <c r="HV23" s="152">
        <f t="shared" si="78"/>
        <v>0</v>
      </c>
    </row>
    <row r="24" spans="1:230" ht="27" thickBot="1">
      <c r="A24" s="43" t="s">
        <v>188</v>
      </c>
      <c r="B24" s="40"/>
      <c r="C24" s="38"/>
      <c r="D24" s="39"/>
      <c r="E24" s="40"/>
      <c r="F24" s="40"/>
      <c r="G24" s="40"/>
      <c r="H24" s="40"/>
      <c r="I24" s="40"/>
      <c r="J24" s="42">
        <f t="shared" si="80"/>
        <v>0</v>
      </c>
      <c r="K24" s="10">
        <v>60</v>
      </c>
      <c r="L24" s="10">
        <v>25</v>
      </c>
      <c r="M24" s="10">
        <v>25</v>
      </c>
      <c r="N24" s="11"/>
      <c r="O24" s="11"/>
      <c r="P24" s="11"/>
      <c r="Q24" s="10"/>
      <c r="R24" s="10"/>
      <c r="S24" s="10"/>
      <c r="T24" s="11"/>
      <c r="U24" s="11"/>
      <c r="V24" s="11"/>
      <c r="W24" s="10"/>
      <c r="X24" s="10"/>
      <c r="Y24" s="10"/>
      <c r="Z24" s="11"/>
      <c r="AA24" s="11"/>
      <c r="AB24" s="11"/>
      <c r="AC24" s="10"/>
      <c r="AD24" s="10"/>
      <c r="AE24" s="10"/>
      <c r="AF24" s="11"/>
      <c r="AG24" s="11"/>
      <c r="AH24" s="11"/>
      <c r="AI24" s="10"/>
      <c r="AJ24" s="10"/>
      <c r="AK24" s="10"/>
      <c r="AL24" s="11"/>
      <c r="AM24" s="11"/>
      <c r="AN24" s="11"/>
      <c r="AO24" s="10"/>
      <c r="AP24" s="10"/>
      <c r="AQ24" s="10"/>
      <c r="AR24" s="11"/>
      <c r="AS24" s="11"/>
      <c r="AT24" s="11"/>
      <c r="AU24" s="10"/>
      <c r="AV24" s="10"/>
      <c r="AW24" s="10"/>
      <c r="AX24" s="11"/>
      <c r="AY24" s="11"/>
      <c r="AZ24" s="11"/>
      <c r="BA24" s="10"/>
      <c r="BB24" s="10"/>
      <c r="BC24" s="10"/>
      <c r="BD24" s="11"/>
      <c r="BE24" s="11"/>
      <c r="BF24" s="11"/>
      <c r="BG24" s="10"/>
      <c r="BH24" s="10"/>
      <c r="BI24" s="10"/>
      <c r="BJ24" s="11"/>
      <c r="BK24" s="11"/>
      <c r="BL24" s="11"/>
      <c r="BM24" s="10"/>
      <c r="BN24" s="10"/>
      <c r="BO24" s="10"/>
      <c r="BP24" s="11"/>
      <c r="BQ24" s="11"/>
      <c r="BR24" s="11"/>
      <c r="BS24" s="10"/>
      <c r="BT24" s="10"/>
      <c r="BU24" s="10"/>
      <c r="BV24" s="11"/>
      <c r="BW24" s="11"/>
      <c r="BX24" s="11"/>
      <c r="BY24" s="10"/>
      <c r="BZ24" s="10"/>
      <c r="CA24" s="10"/>
      <c r="CB24" s="11"/>
      <c r="CC24" s="11"/>
      <c r="CD24" s="11"/>
      <c r="DD24">
        <f t="shared" si="79"/>
        <v>3</v>
      </c>
      <c r="DE24" s="152">
        <f t="shared" si="56"/>
        <v>3</v>
      </c>
      <c r="DJ24" s="152">
        <f t="shared" si="55"/>
        <v>0</v>
      </c>
      <c r="DO24" s="152">
        <f t="shared" si="57"/>
        <v>0</v>
      </c>
      <c r="DT24" s="152">
        <f t="shared" si="58"/>
        <v>0</v>
      </c>
      <c r="DY24" s="152">
        <f t="shared" si="59"/>
        <v>0</v>
      </c>
      <c r="ED24" s="152">
        <f t="shared" si="60"/>
        <v>0</v>
      </c>
      <c r="EI24" s="152">
        <f t="shared" si="61"/>
        <v>0</v>
      </c>
      <c r="EN24" s="152">
        <f t="shared" si="62"/>
        <v>0</v>
      </c>
      <c r="ES24" s="152">
        <f t="shared" si="63"/>
        <v>0</v>
      </c>
      <c r="EX24" s="152">
        <f t="shared" si="64"/>
        <v>0</v>
      </c>
      <c r="FC24" s="152">
        <f t="shared" si="65"/>
        <v>0</v>
      </c>
      <c r="FH24" s="152">
        <f t="shared" si="66"/>
        <v>0</v>
      </c>
      <c r="FM24" s="152">
        <f t="shared" si="67"/>
        <v>0</v>
      </c>
      <c r="FR24" s="152">
        <f t="shared" si="68"/>
        <v>0</v>
      </c>
      <c r="FW24" s="152">
        <f t="shared" si="69"/>
        <v>0</v>
      </c>
      <c r="GB24" s="152">
        <f t="shared" si="70"/>
        <v>0</v>
      </c>
      <c r="GG24" s="152">
        <f t="shared" si="71"/>
        <v>0</v>
      </c>
      <c r="GL24" s="152">
        <f t="shared" si="72"/>
        <v>0</v>
      </c>
      <c r="GR24" s="152">
        <f t="shared" si="73"/>
        <v>0</v>
      </c>
      <c r="GX24" s="152">
        <f t="shared" si="74"/>
        <v>0</v>
      </c>
      <c r="HD24" s="152">
        <f t="shared" si="75"/>
        <v>0</v>
      </c>
      <c r="HJ24" s="152">
        <f t="shared" si="76"/>
        <v>0</v>
      </c>
      <c r="HP24" s="152">
        <f t="shared" si="77"/>
        <v>0</v>
      </c>
      <c r="HV24" s="152">
        <f t="shared" si="78"/>
        <v>0</v>
      </c>
    </row>
    <row r="25" spans="1:230" ht="27" thickBot="1">
      <c r="A25" s="43" t="s">
        <v>189</v>
      </c>
      <c r="B25" s="40"/>
      <c r="C25" s="38"/>
      <c r="D25" s="39"/>
      <c r="E25" s="40"/>
      <c r="F25" s="40"/>
      <c r="G25" s="40"/>
      <c r="H25" s="40"/>
      <c r="I25" s="40"/>
      <c r="J25" s="42">
        <f t="shared" si="80"/>
        <v>0</v>
      </c>
      <c r="K25" s="10">
        <v>50</v>
      </c>
      <c r="L25" s="10"/>
      <c r="M25" s="10"/>
      <c r="N25" s="11"/>
      <c r="O25" s="11"/>
      <c r="P25" s="11"/>
      <c r="Q25" s="10"/>
      <c r="R25" s="10"/>
      <c r="S25" s="10"/>
      <c r="T25" s="11"/>
      <c r="U25" s="11"/>
      <c r="V25" s="11"/>
      <c r="W25" s="10"/>
      <c r="X25" s="10"/>
      <c r="Y25" s="10"/>
      <c r="Z25" s="11"/>
      <c r="AA25" s="11"/>
      <c r="AB25" s="11"/>
      <c r="AC25" s="10"/>
      <c r="AD25" s="10"/>
      <c r="AE25" s="10"/>
      <c r="AF25" s="11"/>
      <c r="AG25" s="11"/>
      <c r="AH25" s="11"/>
      <c r="AI25" s="10"/>
      <c r="AJ25" s="10"/>
      <c r="AK25" s="10"/>
      <c r="AL25" s="11"/>
      <c r="AM25" s="11"/>
      <c r="AN25" s="11"/>
      <c r="AO25" s="10"/>
      <c r="AP25" s="10"/>
      <c r="AQ25" s="10"/>
      <c r="AR25" s="11"/>
      <c r="AS25" s="11"/>
      <c r="AT25" s="11"/>
      <c r="AU25" s="10"/>
      <c r="AV25" s="10"/>
      <c r="AW25" s="10"/>
      <c r="AX25" s="11"/>
      <c r="AY25" s="11"/>
      <c r="AZ25" s="11"/>
      <c r="BA25" s="10"/>
      <c r="BB25" s="10"/>
      <c r="BC25" s="10"/>
      <c r="BD25" s="11"/>
      <c r="BE25" s="11"/>
      <c r="BF25" s="11"/>
      <c r="BG25" s="10"/>
      <c r="BH25" s="10"/>
      <c r="BI25" s="10"/>
      <c r="BJ25" s="11"/>
      <c r="BK25" s="11"/>
      <c r="BL25" s="11"/>
      <c r="BM25" s="10"/>
      <c r="BN25" s="10"/>
      <c r="BO25" s="10"/>
      <c r="BP25" s="11"/>
      <c r="BQ25" s="11"/>
      <c r="BR25" s="11"/>
      <c r="BS25" s="10"/>
      <c r="BT25" s="10"/>
      <c r="BU25" s="10"/>
      <c r="BV25" s="11"/>
      <c r="BW25" s="11"/>
      <c r="BX25" s="11"/>
      <c r="BY25" s="10"/>
      <c r="BZ25" s="10"/>
      <c r="CA25" s="10"/>
      <c r="CB25" s="11"/>
      <c r="CC25" s="11"/>
      <c r="CD25" s="11"/>
      <c r="DD25">
        <f t="shared" si="79"/>
        <v>3</v>
      </c>
      <c r="DE25" s="152">
        <f t="shared" si="56"/>
        <v>3</v>
      </c>
      <c r="DJ25" s="152">
        <f t="shared" si="55"/>
        <v>0</v>
      </c>
      <c r="DO25" s="152">
        <f t="shared" si="57"/>
        <v>0</v>
      </c>
      <c r="DT25" s="152">
        <f t="shared" si="58"/>
        <v>0</v>
      </c>
      <c r="DY25" s="152">
        <f t="shared" si="59"/>
        <v>0</v>
      </c>
      <c r="ED25" s="152">
        <f t="shared" si="60"/>
        <v>0</v>
      </c>
      <c r="EI25" s="152">
        <f t="shared" si="61"/>
        <v>0</v>
      </c>
      <c r="EN25" s="152">
        <f t="shared" si="62"/>
        <v>0</v>
      </c>
      <c r="ES25" s="152">
        <f t="shared" si="63"/>
        <v>0</v>
      </c>
      <c r="EX25" s="152">
        <f t="shared" si="64"/>
        <v>0</v>
      </c>
      <c r="FC25" s="152">
        <f t="shared" si="65"/>
        <v>0</v>
      </c>
      <c r="FH25" s="152">
        <f t="shared" si="66"/>
        <v>0</v>
      </c>
      <c r="FM25" s="152">
        <f t="shared" si="67"/>
        <v>0</v>
      </c>
      <c r="FR25" s="152">
        <f t="shared" si="68"/>
        <v>0</v>
      </c>
      <c r="FW25" s="152">
        <f t="shared" si="69"/>
        <v>0</v>
      </c>
      <c r="GB25" s="152">
        <f t="shared" si="70"/>
        <v>0</v>
      </c>
      <c r="GG25" s="152">
        <f t="shared" si="71"/>
        <v>0</v>
      </c>
      <c r="GL25" s="152">
        <f t="shared" si="72"/>
        <v>0</v>
      </c>
      <c r="GR25" s="152">
        <f t="shared" si="73"/>
        <v>0</v>
      </c>
      <c r="GX25" s="152">
        <f t="shared" si="74"/>
        <v>0</v>
      </c>
      <c r="HD25" s="152">
        <f t="shared" si="75"/>
        <v>0</v>
      </c>
      <c r="HJ25" s="152">
        <f t="shared" si="76"/>
        <v>0</v>
      </c>
      <c r="HP25" s="152">
        <f t="shared" si="77"/>
        <v>0</v>
      </c>
      <c r="HV25" s="152">
        <f t="shared" si="78"/>
        <v>0</v>
      </c>
    </row>
    <row r="26" spans="1:230" ht="27" thickBot="1">
      <c r="A26" s="43" t="s">
        <v>190</v>
      </c>
      <c r="B26" s="40"/>
      <c r="C26" s="38"/>
      <c r="D26" s="39"/>
      <c r="E26" s="40"/>
      <c r="F26" s="40"/>
      <c r="G26" s="40"/>
      <c r="H26" s="40"/>
      <c r="I26" s="40"/>
      <c r="J26" s="42">
        <f t="shared" si="80"/>
        <v>0</v>
      </c>
      <c r="K26" s="10"/>
      <c r="L26" s="10"/>
      <c r="M26" s="10"/>
      <c r="N26" s="11"/>
      <c r="O26" s="11"/>
      <c r="P26" s="11"/>
      <c r="Q26" s="10"/>
      <c r="R26" s="10"/>
      <c r="S26" s="10"/>
      <c r="T26" s="11"/>
      <c r="U26" s="11"/>
      <c r="V26" s="11"/>
      <c r="W26" s="10"/>
      <c r="X26" s="10"/>
      <c r="Y26" s="10"/>
      <c r="Z26" s="11"/>
      <c r="AA26" s="11"/>
      <c r="AB26" s="11"/>
      <c r="AC26" s="10"/>
      <c r="AD26" s="10"/>
      <c r="AE26" s="10"/>
      <c r="AF26" s="11"/>
      <c r="AG26" s="11"/>
      <c r="AH26" s="11"/>
      <c r="AI26" s="10"/>
      <c r="AJ26" s="10"/>
      <c r="AK26" s="10"/>
      <c r="AL26" s="11"/>
      <c r="AM26" s="11"/>
      <c r="AN26" s="11"/>
      <c r="AO26" s="10"/>
      <c r="AP26" s="10"/>
      <c r="AQ26" s="10"/>
      <c r="AR26" s="11"/>
      <c r="AS26" s="11"/>
      <c r="AT26" s="11"/>
      <c r="AU26" s="10"/>
      <c r="AV26" s="10"/>
      <c r="AW26" s="10"/>
      <c r="AX26" s="11"/>
      <c r="AY26" s="11"/>
      <c r="AZ26" s="11"/>
      <c r="BA26" s="10"/>
      <c r="BB26" s="10"/>
      <c r="BC26" s="10"/>
      <c r="BD26" s="11"/>
      <c r="BE26" s="11"/>
      <c r="BF26" s="11"/>
      <c r="BG26" s="10"/>
      <c r="BH26" s="10"/>
      <c r="BI26" s="10"/>
      <c r="BJ26" s="11"/>
      <c r="BK26" s="11"/>
      <c r="BL26" s="11"/>
      <c r="BM26" s="10"/>
      <c r="BN26" s="10"/>
      <c r="BO26" s="10"/>
      <c r="BP26" s="11"/>
      <c r="BQ26" s="11"/>
      <c r="BR26" s="11"/>
      <c r="BS26" s="10"/>
      <c r="BT26" s="10"/>
      <c r="BU26" s="10"/>
      <c r="BV26" s="11"/>
      <c r="BW26" s="11"/>
      <c r="BX26" s="11"/>
      <c r="BY26" s="10"/>
      <c r="BZ26" s="10"/>
      <c r="CA26" s="10"/>
      <c r="CB26" s="11"/>
      <c r="CC26" s="11"/>
      <c r="CD26" s="11"/>
      <c r="DD26">
        <f t="shared" si="79"/>
        <v>3</v>
      </c>
      <c r="DE26" s="152">
        <f t="shared" si="56"/>
        <v>3</v>
      </c>
      <c r="DJ26" s="152">
        <f t="shared" si="55"/>
        <v>0</v>
      </c>
      <c r="DO26" s="152">
        <f t="shared" si="57"/>
        <v>0</v>
      </c>
      <c r="DT26" s="152">
        <f t="shared" si="58"/>
        <v>0</v>
      </c>
      <c r="DY26" s="152">
        <f t="shared" si="59"/>
        <v>0</v>
      </c>
      <c r="ED26" s="152">
        <f t="shared" si="60"/>
        <v>0</v>
      </c>
      <c r="EI26" s="152">
        <f t="shared" si="61"/>
        <v>0</v>
      </c>
      <c r="EN26" s="152">
        <f t="shared" si="62"/>
        <v>0</v>
      </c>
      <c r="ES26" s="152">
        <f t="shared" si="63"/>
        <v>0</v>
      </c>
      <c r="EX26" s="152">
        <f t="shared" si="64"/>
        <v>0</v>
      </c>
      <c r="FC26" s="152">
        <f t="shared" si="65"/>
        <v>0</v>
      </c>
      <c r="FH26" s="152">
        <f t="shared" si="66"/>
        <v>0</v>
      </c>
      <c r="FM26" s="152">
        <f t="shared" si="67"/>
        <v>0</v>
      </c>
      <c r="FR26" s="152">
        <f t="shared" si="68"/>
        <v>0</v>
      </c>
      <c r="FW26" s="152">
        <f t="shared" si="69"/>
        <v>0</v>
      </c>
      <c r="GB26" s="152">
        <f t="shared" si="70"/>
        <v>0</v>
      </c>
      <c r="GG26" s="152">
        <f t="shared" si="71"/>
        <v>0</v>
      </c>
      <c r="GL26" s="152">
        <f t="shared" si="72"/>
        <v>0</v>
      </c>
      <c r="GR26" s="152">
        <f t="shared" si="73"/>
        <v>0</v>
      </c>
      <c r="GX26" s="152">
        <f t="shared" si="74"/>
        <v>0</v>
      </c>
      <c r="HD26" s="152">
        <f t="shared" si="75"/>
        <v>0</v>
      </c>
      <c r="HJ26" s="152">
        <f t="shared" si="76"/>
        <v>0</v>
      </c>
      <c r="HP26" s="152">
        <f t="shared" si="77"/>
        <v>0</v>
      </c>
      <c r="HV26" s="152">
        <f t="shared" si="78"/>
        <v>0</v>
      </c>
    </row>
    <row r="27" spans="1:230" ht="27" thickBot="1">
      <c r="A27" s="43" t="s">
        <v>191</v>
      </c>
      <c r="B27" s="40"/>
      <c r="C27" s="38"/>
      <c r="D27" s="39"/>
      <c r="E27" s="40"/>
      <c r="F27" s="40"/>
      <c r="G27" s="40"/>
      <c r="H27" s="40"/>
      <c r="I27" s="40"/>
      <c r="J27" s="42">
        <f t="shared" si="80"/>
        <v>0</v>
      </c>
      <c r="K27" s="10"/>
      <c r="L27" s="10"/>
      <c r="M27" s="10"/>
      <c r="N27" s="11"/>
      <c r="O27" s="11"/>
      <c r="P27" s="11"/>
      <c r="Q27" s="10"/>
      <c r="R27" s="10"/>
      <c r="S27" s="10"/>
      <c r="T27" s="11"/>
      <c r="U27" s="11"/>
      <c r="V27" s="11"/>
      <c r="W27" s="10"/>
      <c r="X27" s="10"/>
      <c r="Y27" s="10"/>
      <c r="Z27" s="11"/>
      <c r="AA27" s="11"/>
      <c r="AB27" s="11"/>
      <c r="AC27" s="10"/>
      <c r="AD27" s="10"/>
      <c r="AE27" s="10"/>
      <c r="AF27" s="11"/>
      <c r="AG27" s="11"/>
      <c r="AH27" s="11"/>
      <c r="AI27" s="10"/>
      <c r="AJ27" s="10"/>
      <c r="AK27" s="10"/>
      <c r="AL27" s="11"/>
      <c r="AM27" s="11"/>
      <c r="AN27" s="11"/>
      <c r="AO27" s="10"/>
      <c r="AP27" s="10"/>
      <c r="AQ27" s="10"/>
      <c r="AR27" s="11"/>
      <c r="AS27" s="11"/>
      <c r="AT27" s="11"/>
      <c r="AU27" s="10"/>
      <c r="AV27" s="10"/>
      <c r="AW27" s="10"/>
      <c r="AX27" s="11"/>
      <c r="AY27" s="11"/>
      <c r="AZ27" s="11"/>
      <c r="BA27" s="10"/>
      <c r="BB27" s="10"/>
      <c r="BC27" s="10"/>
      <c r="BD27" s="11"/>
      <c r="BE27" s="11"/>
      <c r="BF27" s="11"/>
      <c r="BG27" s="10"/>
      <c r="BH27" s="10"/>
      <c r="BI27" s="10"/>
      <c r="BJ27" s="11"/>
      <c r="BK27" s="11"/>
      <c r="BL27" s="11"/>
      <c r="BM27" s="10"/>
      <c r="BN27" s="10"/>
      <c r="BO27" s="10"/>
      <c r="BP27" s="11"/>
      <c r="BQ27" s="11"/>
      <c r="BR27" s="11"/>
      <c r="BS27" s="10"/>
      <c r="BT27" s="10"/>
      <c r="BU27" s="10"/>
      <c r="BV27" s="11"/>
      <c r="BW27" s="11"/>
      <c r="BX27" s="11"/>
      <c r="BY27" s="10"/>
      <c r="BZ27" s="10"/>
      <c r="CA27" s="10"/>
      <c r="CB27" s="11"/>
      <c r="CC27" s="11"/>
      <c r="CD27" s="11"/>
      <c r="DD27">
        <f t="shared" si="79"/>
        <v>3</v>
      </c>
      <c r="DE27" s="152">
        <f>SUM(DE14:DG14)</f>
        <v>4</v>
      </c>
      <c r="DJ27" s="152">
        <f t="shared" si="55"/>
        <v>0</v>
      </c>
      <c r="DO27" s="152">
        <f>SUM(DO14:DQ14)</f>
        <v>0</v>
      </c>
      <c r="DT27" s="152">
        <f>SUM(DT14:DV14)</f>
        <v>0</v>
      </c>
      <c r="DY27" s="152">
        <f>SUM(DY14:EA14)</f>
        <v>0</v>
      </c>
      <c r="ED27" s="152">
        <f>SUM(ED14:EF14)</f>
        <v>0</v>
      </c>
      <c r="EI27" s="152">
        <f>SUM(EI14:EK14)</f>
        <v>0</v>
      </c>
      <c r="EN27" s="152">
        <f>SUM(EN14:EP14)</f>
        <v>0</v>
      </c>
      <c r="ES27" s="152">
        <f>SUM(ES14:EU14)</f>
        <v>0</v>
      </c>
      <c r="EX27" s="152">
        <f>SUM(EX14:EZ14)</f>
        <v>0</v>
      </c>
      <c r="FC27" s="152">
        <f>SUM(FC14:FE14)</f>
        <v>0</v>
      </c>
      <c r="FH27" s="152">
        <f>SUM(FH14:FJ14)</f>
        <v>0</v>
      </c>
      <c r="FM27" s="152">
        <f>SUM(FM14:FO14)</f>
        <v>0</v>
      </c>
      <c r="FR27" s="152">
        <f>SUM(FR14:FT14)</f>
        <v>0</v>
      </c>
      <c r="FW27" s="152">
        <f>SUM(FW14:FY14)</f>
        <v>0</v>
      </c>
      <c r="GB27" s="152">
        <f>SUM(GB14:GD14)</f>
        <v>0</v>
      </c>
      <c r="GG27" s="152">
        <f>SUM(GG14:GI14)</f>
        <v>0</v>
      </c>
      <c r="GL27" s="152">
        <f>SUM(GL14:GN14)</f>
        <v>0</v>
      </c>
      <c r="GR27" s="152">
        <f>SUM(GR14:GT14)</f>
        <v>0</v>
      </c>
      <c r="GX27" s="152">
        <f>SUM(GX14:GZ14)</f>
        <v>0</v>
      </c>
      <c r="HD27" s="152">
        <f>SUM(HD14:HF14)</f>
        <v>0</v>
      </c>
      <c r="HJ27" s="152">
        <f>SUM(HJ14:HL14)</f>
        <v>0</v>
      </c>
      <c r="HP27" s="152">
        <f>SUM(HP14:HR14)</f>
        <v>0</v>
      </c>
      <c r="HV27" s="152">
        <f>SUM(HV14:HX14)</f>
        <v>0</v>
      </c>
    </row>
    <row r="28" spans="1:230" ht="26.25">
      <c r="A28" s="43" t="s">
        <v>192</v>
      </c>
      <c r="B28" s="40"/>
      <c r="C28" s="38"/>
      <c r="D28" s="39"/>
      <c r="E28" s="40"/>
      <c r="F28" s="40"/>
      <c r="G28" s="40"/>
      <c r="H28" s="40"/>
      <c r="I28" s="40"/>
      <c r="J28" s="42">
        <f t="shared" si="80"/>
        <v>0</v>
      </c>
      <c r="K28" s="10"/>
      <c r="L28" s="10"/>
      <c r="M28" s="10"/>
      <c r="N28" s="11"/>
      <c r="O28" s="11"/>
      <c r="P28" s="11"/>
      <c r="Q28" s="10"/>
      <c r="R28" s="10"/>
      <c r="S28" s="10"/>
      <c r="T28" s="11"/>
      <c r="U28" s="11"/>
      <c r="V28" s="11"/>
      <c r="W28" s="10"/>
      <c r="X28" s="10"/>
      <c r="Y28" s="10"/>
      <c r="Z28" s="11"/>
      <c r="AA28" s="11"/>
      <c r="AB28" s="11"/>
      <c r="AC28" s="10"/>
      <c r="AD28" s="10"/>
      <c r="AE28" s="10"/>
      <c r="AF28" s="11"/>
      <c r="AG28" s="11"/>
      <c r="AH28" s="11"/>
      <c r="AI28" s="10"/>
      <c r="AJ28" s="10"/>
      <c r="AK28" s="10"/>
      <c r="AL28" s="11"/>
      <c r="AM28" s="11"/>
      <c r="AN28" s="11"/>
      <c r="AO28" s="10"/>
      <c r="AP28" s="10"/>
      <c r="AQ28" s="10"/>
      <c r="AR28" s="11"/>
      <c r="AS28" s="11"/>
      <c r="AT28" s="11"/>
      <c r="AU28" s="10"/>
      <c r="AV28" s="10"/>
      <c r="AW28" s="10"/>
      <c r="AX28" s="11"/>
      <c r="AY28" s="11"/>
      <c r="AZ28" s="11"/>
      <c r="BA28" s="10"/>
      <c r="BB28" s="10"/>
      <c r="BC28" s="10"/>
      <c r="BD28" s="11"/>
      <c r="BE28" s="11"/>
      <c r="BF28" s="11"/>
      <c r="BG28" s="10"/>
      <c r="BH28" s="10"/>
      <c r="BI28" s="10"/>
      <c r="BJ28" s="11"/>
      <c r="BK28" s="11"/>
      <c r="BL28" s="11"/>
      <c r="BM28" s="10"/>
      <c r="BN28" s="10"/>
      <c r="BO28" s="10"/>
      <c r="BP28" s="11"/>
      <c r="BQ28" s="11"/>
      <c r="BR28" s="11"/>
      <c r="BS28" s="10"/>
      <c r="BT28" s="10"/>
      <c r="BU28" s="10"/>
      <c r="BV28" s="11"/>
      <c r="BW28" s="11"/>
      <c r="BX28" s="11"/>
      <c r="BY28" s="10"/>
      <c r="BZ28" s="10"/>
      <c r="CA28" s="10"/>
      <c r="CB28" s="11"/>
      <c r="CC28" s="11"/>
      <c r="CD28" s="11"/>
      <c r="CJ28">
        <v>1</v>
      </c>
    </row>
    <row r="29" spans="1:230" ht="26.25">
      <c r="A29" s="43" t="s">
        <v>193</v>
      </c>
      <c r="B29" s="40"/>
      <c r="C29" s="38"/>
      <c r="D29" s="39"/>
      <c r="E29" s="40"/>
      <c r="F29" s="40"/>
      <c r="G29" s="40"/>
      <c r="H29" s="40"/>
      <c r="I29" s="40"/>
      <c r="J29" s="41">
        <f t="shared" si="80"/>
        <v>0</v>
      </c>
      <c r="K29" s="10"/>
      <c r="L29" s="10"/>
      <c r="M29" s="10"/>
      <c r="N29" s="11"/>
      <c r="O29" s="11"/>
      <c r="P29" s="11"/>
      <c r="Q29" s="10"/>
      <c r="R29" s="10"/>
      <c r="S29" s="10"/>
      <c r="T29" s="11"/>
      <c r="U29" s="11"/>
      <c r="V29" s="11"/>
      <c r="W29" s="10"/>
      <c r="X29" s="10"/>
      <c r="Y29" s="10"/>
      <c r="Z29" s="11"/>
      <c r="AA29" s="11"/>
      <c r="AB29" s="11"/>
      <c r="AC29" s="10"/>
      <c r="AD29" s="10"/>
      <c r="AE29" s="10"/>
      <c r="AF29" s="11"/>
      <c r="AG29" s="11"/>
      <c r="AH29" s="11"/>
      <c r="AI29" s="10"/>
      <c r="AJ29" s="10"/>
      <c r="AK29" s="10"/>
      <c r="AL29" s="11"/>
      <c r="AM29" s="11"/>
      <c r="AN29" s="11"/>
      <c r="AO29" s="10"/>
      <c r="AP29" s="10"/>
      <c r="AQ29" s="10"/>
      <c r="AR29" s="11"/>
      <c r="AS29" s="11"/>
      <c r="AT29" s="11"/>
      <c r="AU29" s="10"/>
      <c r="AV29" s="10"/>
      <c r="AW29" s="10"/>
      <c r="AX29" s="11"/>
      <c r="AY29" s="11"/>
      <c r="AZ29" s="11"/>
      <c r="BA29" s="10"/>
      <c r="BB29" s="10"/>
      <c r="BC29" s="10"/>
      <c r="BD29" s="11"/>
      <c r="BE29" s="11"/>
      <c r="BF29" s="11"/>
      <c r="BG29" s="10"/>
      <c r="BH29" s="10"/>
      <c r="BI29" s="10"/>
      <c r="BJ29" s="11"/>
      <c r="BK29" s="11"/>
      <c r="BL29" s="11"/>
      <c r="BM29" s="10"/>
      <c r="BN29" s="10"/>
      <c r="BO29" s="10"/>
      <c r="BP29" s="11"/>
      <c r="BQ29" s="11"/>
      <c r="BR29" s="11"/>
      <c r="BS29" s="10"/>
      <c r="BT29" s="10"/>
      <c r="BU29" s="10"/>
      <c r="BV29" s="11"/>
      <c r="BW29" s="11"/>
      <c r="BX29" s="11"/>
      <c r="BY29" s="10"/>
      <c r="BZ29" s="10"/>
      <c r="CA29" s="10"/>
      <c r="CB29" s="11"/>
      <c r="CC29" s="11"/>
      <c r="CD29" s="11"/>
      <c r="DB29" t="s">
        <v>367</v>
      </c>
      <c r="DC29" s="179" t="str">
        <f>IFERROR((INDEX(DD33:DL33,MATCH(MAX(DD34:DL34),DD34:DL34,0))),"")</f>
        <v>Adde</v>
      </c>
      <c r="DD29" t="s">
        <v>364</v>
      </c>
      <c r="DF29" t="s">
        <v>368</v>
      </c>
    </row>
    <row r="30" spans="1:230" ht="26.25">
      <c r="A30" s="43" t="s">
        <v>194</v>
      </c>
      <c r="B30" s="40"/>
      <c r="C30" s="38"/>
      <c r="D30" s="39"/>
      <c r="E30" s="40"/>
      <c r="F30" s="40"/>
      <c r="G30" s="40"/>
      <c r="H30" s="40"/>
      <c r="I30" s="40"/>
      <c r="J30" s="41">
        <f t="shared" si="80"/>
        <v>0</v>
      </c>
      <c r="K30" s="10"/>
      <c r="L30" s="10"/>
      <c r="M30" s="10"/>
      <c r="N30" s="11"/>
      <c r="O30" s="11"/>
      <c r="P30" s="11"/>
      <c r="Q30" s="10"/>
      <c r="R30" s="10"/>
      <c r="S30" s="10"/>
      <c r="T30" s="11"/>
      <c r="U30" s="11"/>
      <c r="V30" s="11"/>
      <c r="W30" s="10"/>
      <c r="X30" s="10"/>
      <c r="Y30" s="10"/>
      <c r="Z30" s="11"/>
      <c r="AA30" s="11"/>
      <c r="AB30" s="11"/>
      <c r="AC30" s="10"/>
      <c r="AD30" s="10"/>
      <c r="AE30" s="10"/>
      <c r="AF30" s="11"/>
      <c r="AG30" s="11"/>
      <c r="AH30" s="11"/>
      <c r="AI30" s="10"/>
      <c r="AJ30" s="10"/>
      <c r="AK30" s="10"/>
      <c r="AL30" s="11"/>
      <c r="AM30" s="11"/>
      <c r="AN30" s="11"/>
      <c r="AO30" s="10"/>
      <c r="AP30" s="10"/>
      <c r="AQ30" s="10"/>
      <c r="AR30" s="11"/>
      <c r="AS30" s="11"/>
      <c r="AT30" s="11"/>
      <c r="AU30" s="10"/>
      <c r="AV30" s="10"/>
      <c r="AW30" s="10"/>
      <c r="AX30" s="11"/>
      <c r="AY30" s="11"/>
      <c r="AZ30" s="11"/>
      <c r="BA30" s="10"/>
      <c r="BB30" s="10"/>
      <c r="BC30" s="10"/>
      <c r="BD30" s="11"/>
      <c r="BE30" s="11"/>
      <c r="BF30" s="11"/>
      <c r="BG30" s="10"/>
      <c r="BH30" s="10"/>
      <c r="BI30" s="10"/>
      <c r="BJ30" s="11"/>
      <c r="BK30" s="11"/>
      <c r="BL30" s="11"/>
      <c r="BM30" s="10"/>
      <c r="BN30" s="10"/>
      <c r="BO30" s="10"/>
      <c r="BP30" s="11"/>
      <c r="BQ30" s="11"/>
      <c r="BR30" s="11"/>
      <c r="BS30" s="10"/>
      <c r="BT30" s="10"/>
      <c r="BU30" s="10"/>
      <c r="BV30" s="11"/>
      <c r="BW30" s="11"/>
      <c r="BX30" s="11"/>
      <c r="BY30" s="10"/>
      <c r="BZ30" s="10"/>
      <c r="CA30" s="10"/>
      <c r="CB30" s="11"/>
      <c r="CC30" s="11"/>
      <c r="CD30" s="11"/>
      <c r="DC30" s="179" t="s">
        <v>365</v>
      </c>
    </row>
    <row r="31" spans="1:230" ht="26.25">
      <c r="A31" s="43" t="s">
        <v>195</v>
      </c>
      <c r="B31" s="40"/>
      <c r="C31" s="38"/>
      <c r="D31" s="39"/>
      <c r="E31" s="40"/>
      <c r="F31" s="40"/>
      <c r="G31" s="40"/>
      <c r="H31" s="40"/>
      <c r="I31" s="40"/>
      <c r="J31" s="41">
        <f t="shared" si="80"/>
        <v>0</v>
      </c>
      <c r="K31" s="10"/>
      <c r="L31" s="10"/>
      <c r="M31" s="10"/>
      <c r="N31" s="11"/>
      <c r="O31" s="11"/>
      <c r="P31" s="11"/>
      <c r="Q31" s="10"/>
      <c r="R31" s="10"/>
      <c r="S31" s="10"/>
      <c r="T31" s="11"/>
      <c r="U31" s="11"/>
      <c r="V31" s="11"/>
      <c r="W31" s="10"/>
      <c r="X31" s="10"/>
      <c r="Y31" s="10"/>
      <c r="Z31" s="11"/>
      <c r="AA31" s="11"/>
      <c r="AB31" s="11"/>
      <c r="AC31" s="10"/>
      <c r="AD31" s="10"/>
      <c r="AE31" s="10"/>
      <c r="AF31" s="11"/>
      <c r="AG31" s="11"/>
      <c r="AH31" s="11"/>
      <c r="AI31" s="10"/>
      <c r="AJ31" s="10"/>
      <c r="AK31" s="10"/>
      <c r="AL31" s="11"/>
      <c r="AM31" s="11"/>
      <c r="AN31" s="11"/>
      <c r="AO31" s="10"/>
      <c r="AP31" s="10"/>
      <c r="AQ31" s="10"/>
      <c r="AR31" s="11"/>
      <c r="AS31" s="11"/>
      <c r="AT31" s="11"/>
      <c r="AU31" s="10"/>
      <c r="AV31" s="10"/>
      <c r="AW31" s="10"/>
      <c r="AX31" s="11"/>
      <c r="AY31" s="11"/>
      <c r="AZ31" s="11"/>
      <c r="BA31" s="10"/>
      <c r="BB31" s="10"/>
      <c r="BC31" s="10"/>
      <c r="BD31" s="11"/>
      <c r="BE31" s="11"/>
      <c r="BF31" s="11"/>
      <c r="BG31" s="10"/>
      <c r="BH31" s="10"/>
      <c r="BI31" s="10"/>
      <c r="BJ31" s="11"/>
      <c r="BK31" s="11"/>
      <c r="BL31" s="11"/>
      <c r="BM31" s="10"/>
      <c r="BN31" s="10"/>
      <c r="BO31" s="10"/>
      <c r="BP31" s="11"/>
      <c r="BQ31" s="11"/>
      <c r="BR31" s="11"/>
      <c r="BS31" s="10"/>
      <c r="BT31" s="10"/>
      <c r="BU31" s="10"/>
      <c r="BV31" s="11"/>
      <c r="BW31" s="11"/>
      <c r="BX31" s="11"/>
      <c r="BY31" s="10"/>
      <c r="BZ31" s="10"/>
      <c r="CA31" s="10"/>
      <c r="CB31" s="11"/>
      <c r="CC31" s="11"/>
      <c r="CD31" s="11"/>
      <c r="DC31" t="s">
        <v>366</v>
      </c>
      <c r="DD31">
        <f>LARGE(DD15:ER15,CJ28)</f>
        <v>42</v>
      </c>
    </row>
    <row r="32" spans="1:230" ht="26.25">
      <c r="A32" s="43" t="s">
        <v>196</v>
      </c>
      <c r="B32" s="40"/>
      <c r="C32" s="38"/>
      <c r="D32" s="39"/>
      <c r="E32" s="40"/>
      <c r="F32" s="40"/>
      <c r="G32" s="40"/>
      <c r="H32" s="40"/>
      <c r="I32" s="40"/>
      <c r="J32" s="41">
        <f t="shared" si="80"/>
        <v>0</v>
      </c>
      <c r="K32" s="10"/>
      <c r="L32" s="10"/>
      <c r="M32" s="10"/>
      <c r="N32" s="11"/>
      <c r="O32" s="11"/>
      <c r="P32" s="11"/>
      <c r="Q32" s="10"/>
      <c r="R32" s="10"/>
      <c r="S32" s="10"/>
      <c r="T32" s="11"/>
      <c r="U32" s="11"/>
      <c r="V32" s="11"/>
      <c r="W32" s="10"/>
      <c r="X32" s="10"/>
      <c r="Y32" s="10"/>
      <c r="Z32" s="11"/>
      <c r="AA32" s="11"/>
      <c r="AB32" s="11"/>
      <c r="AC32" s="10"/>
      <c r="AD32" s="10"/>
      <c r="AE32" s="10"/>
      <c r="AF32" s="11"/>
      <c r="AG32" s="11"/>
      <c r="AH32" s="11"/>
      <c r="AI32" s="10"/>
      <c r="AJ32" s="10"/>
      <c r="AK32" s="10"/>
      <c r="AL32" s="11"/>
      <c r="AM32" s="11"/>
      <c r="AN32" s="11"/>
      <c r="AO32" s="10"/>
      <c r="AP32" s="10"/>
      <c r="AQ32" s="10"/>
      <c r="AR32" s="11"/>
      <c r="AS32" s="11"/>
      <c r="AT32" s="11"/>
      <c r="AU32" s="10"/>
      <c r="AV32" s="10"/>
      <c r="AW32" s="10"/>
      <c r="AX32" s="11"/>
      <c r="AY32" s="11"/>
      <c r="AZ32" s="11"/>
      <c r="BA32" s="10"/>
      <c r="BB32" s="10"/>
      <c r="BC32" s="10"/>
      <c r="BD32" s="11"/>
      <c r="BE32" s="11"/>
      <c r="BF32" s="11"/>
      <c r="BG32" s="10"/>
      <c r="BH32" s="10"/>
      <c r="BI32" s="10"/>
      <c r="BJ32" s="11"/>
      <c r="BK32" s="11"/>
      <c r="BL32" s="11"/>
      <c r="BM32" s="10"/>
      <c r="BN32" s="10"/>
      <c r="BO32" s="10"/>
      <c r="BP32" s="11"/>
      <c r="BQ32" s="11"/>
      <c r="BR32" s="11"/>
      <c r="BS32" s="10"/>
      <c r="BT32" s="10"/>
      <c r="BU32" s="10"/>
      <c r="BV32" s="11"/>
      <c r="BW32" s="11"/>
      <c r="BX32" s="11"/>
      <c r="BY32" s="10"/>
      <c r="BZ32" s="10"/>
      <c r="CA32" s="10"/>
      <c r="CB32" s="11"/>
      <c r="CC32" s="11"/>
      <c r="CD32" s="11"/>
      <c r="DD32" t="str">
        <f>IFERROR((INDEX($DD$1:$EM$1,LARGE(DD15:ER15,CJ28),1)),"")</f>
        <v/>
      </c>
    </row>
    <row r="33" spans="1:115" ht="26.25">
      <c r="A33" s="43" t="s">
        <v>197</v>
      </c>
      <c r="B33" s="40"/>
      <c r="C33" s="38"/>
      <c r="D33" s="39"/>
      <c r="E33" s="40"/>
      <c r="F33" s="40"/>
      <c r="G33" s="40"/>
      <c r="H33" s="40"/>
      <c r="I33" s="40"/>
      <c r="J33" s="41">
        <f t="shared" ref="J33:J56" si="81">IFERROR(SUM(B33:I33),"")</f>
        <v>0</v>
      </c>
      <c r="K33" s="10"/>
      <c r="L33" s="10"/>
      <c r="M33" s="10"/>
      <c r="N33" s="11"/>
      <c r="O33" s="11"/>
      <c r="P33" s="11"/>
      <c r="Q33" s="10"/>
      <c r="R33" s="10"/>
      <c r="S33" s="10"/>
      <c r="T33" s="11"/>
      <c r="U33" s="11"/>
      <c r="V33" s="11"/>
      <c r="W33" s="10"/>
      <c r="X33" s="10"/>
      <c r="Y33" s="10"/>
      <c r="Z33" s="11"/>
      <c r="AA33" s="11"/>
      <c r="AB33" s="11"/>
      <c r="AC33" s="10"/>
      <c r="AD33" s="10"/>
      <c r="AE33" s="10"/>
      <c r="AF33" s="11"/>
      <c r="AG33" s="11"/>
      <c r="AH33" s="11"/>
      <c r="AI33" s="10"/>
      <c r="AJ33" s="10"/>
      <c r="AK33" s="10"/>
      <c r="AL33" s="11"/>
      <c r="AM33" s="11"/>
      <c r="AN33" s="11"/>
      <c r="AO33" s="10"/>
      <c r="AP33" s="10"/>
      <c r="AQ33" s="10"/>
      <c r="AR33" s="11"/>
      <c r="AS33" s="11"/>
      <c r="AT33" s="11"/>
      <c r="AU33" s="10"/>
      <c r="AV33" s="10"/>
      <c r="AW33" s="10"/>
      <c r="AX33" s="11"/>
      <c r="AY33" s="11"/>
      <c r="AZ33" s="11"/>
      <c r="BA33" s="10"/>
      <c r="BB33" s="10"/>
      <c r="BC33" s="10"/>
      <c r="BD33" s="11"/>
      <c r="BE33" s="11"/>
      <c r="BF33" s="11"/>
      <c r="BG33" s="10"/>
      <c r="BH33" s="10"/>
      <c r="BI33" s="10"/>
      <c r="BJ33" s="11"/>
      <c r="BK33" s="11"/>
      <c r="BL33" s="11"/>
      <c r="BM33" s="10"/>
      <c r="BN33" s="10"/>
      <c r="BO33" s="10"/>
      <c r="BP33" s="11"/>
      <c r="BQ33" s="11"/>
      <c r="BR33" s="11"/>
      <c r="BS33" s="10"/>
      <c r="BT33" s="10"/>
      <c r="BU33" s="10"/>
      <c r="BV33" s="11"/>
      <c r="BW33" s="11"/>
      <c r="BX33" s="11"/>
      <c r="BY33" s="10"/>
      <c r="BZ33" s="10"/>
      <c r="CA33" s="10"/>
      <c r="CB33" s="11"/>
      <c r="CC33" s="11"/>
      <c r="CD33" s="11"/>
      <c r="DD33" t="str">
        <f>'Namen Eintragen'!A1</f>
        <v>Adde</v>
      </c>
      <c r="DE33" t="str">
        <f>'Namen Eintragen'!B1</f>
        <v>Rommet</v>
      </c>
      <c r="DF33" t="str">
        <f>'Namen Eintragen'!C1</f>
        <v xml:space="preserve">Dieter </v>
      </c>
      <c r="DG33" t="str">
        <f>'Namen Eintragen'!D1</f>
        <v>Rainer</v>
      </c>
      <c r="DH33" t="str">
        <f>'Namen Eintragen'!E1</f>
        <v>Gerd</v>
      </c>
      <c r="DI33" t="str">
        <f>'Namen Eintragen'!F1</f>
        <v>Marco</v>
      </c>
      <c r="DJ33" t="str">
        <f>'Namen Eintragen'!G1</f>
        <v>Lukas</v>
      </c>
      <c r="DK33" t="str">
        <f>'Namen Eintragen'!H1</f>
        <v>Manfred</v>
      </c>
    </row>
    <row r="34" spans="1:115" ht="26.25">
      <c r="A34" s="43" t="s">
        <v>198</v>
      </c>
      <c r="B34" s="40"/>
      <c r="C34" s="38"/>
      <c r="D34" s="39"/>
      <c r="E34" s="40"/>
      <c r="F34" s="40"/>
      <c r="G34" s="40"/>
      <c r="H34" s="40"/>
      <c r="I34" s="40"/>
      <c r="J34" s="41">
        <f t="shared" si="81"/>
        <v>0</v>
      </c>
      <c r="K34" s="10"/>
      <c r="L34" s="10"/>
      <c r="M34" s="10"/>
      <c r="N34" s="11"/>
      <c r="O34" s="11"/>
      <c r="P34" s="11"/>
      <c r="Q34" s="10"/>
      <c r="R34" s="10"/>
      <c r="S34" s="10"/>
      <c r="T34" s="11"/>
      <c r="U34" s="11"/>
      <c r="V34" s="11"/>
      <c r="W34" s="10"/>
      <c r="X34" s="10"/>
      <c r="Y34" s="10"/>
      <c r="Z34" s="11"/>
      <c r="AA34" s="11"/>
      <c r="AB34" s="11"/>
      <c r="AC34" s="10"/>
      <c r="AD34" s="10"/>
      <c r="AE34" s="10"/>
      <c r="AF34" s="11"/>
      <c r="AG34" s="11"/>
      <c r="AH34" s="11"/>
      <c r="AI34" s="10"/>
      <c r="AJ34" s="10"/>
      <c r="AK34" s="10"/>
      <c r="AL34" s="11"/>
      <c r="AM34" s="11"/>
      <c r="AN34" s="11"/>
      <c r="AO34" s="10"/>
      <c r="AP34" s="10"/>
      <c r="AQ34" s="10"/>
      <c r="AR34" s="11"/>
      <c r="AS34" s="11"/>
      <c r="AT34" s="11"/>
      <c r="AU34" s="10"/>
      <c r="AV34" s="10"/>
      <c r="AW34" s="10"/>
      <c r="AX34" s="11"/>
      <c r="AY34" s="11"/>
      <c r="AZ34" s="11"/>
      <c r="BA34" s="10"/>
      <c r="BB34" s="10"/>
      <c r="BC34" s="10"/>
      <c r="BD34" s="11"/>
      <c r="BE34" s="11"/>
      <c r="BF34" s="11"/>
      <c r="BG34" s="10"/>
      <c r="BH34" s="10"/>
      <c r="BI34" s="10"/>
      <c r="BJ34" s="11"/>
      <c r="BK34" s="11"/>
      <c r="BL34" s="11"/>
      <c r="BM34" s="10"/>
      <c r="BN34" s="10"/>
      <c r="BO34" s="10"/>
      <c r="BP34" s="11"/>
      <c r="BQ34" s="11"/>
      <c r="BR34" s="11"/>
      <c r="BS34" s="10"/>
      <c r="BT34" s="10"/>
      <c r="BU34" s="10"/>
      <c r="BV34" s="11"/>
      <c r="BW34" s="11"/>
      <c r="BX34" s="11"/>
      <c r="BY34" s="10"/>
      <c r="BZ34" s="10"/>
      <c r="CA34" s="10"/>
      <c r="CB34" s="11"/>
      <c r="CC34" s="11"/>
      <c r="CD34" s="11"/>
      <c r="DD34" s="105">
        <f>DE15</f>
        <v>42</v>
      </c>
      <c r="DE34" s="105">
        <f>DJ15</f>
        <v>0</v>
      </c>
      <c r="DF34" s="105">
        <f>DO15</f>
        <v>0</v>
      </c>
      <c r="DG34" s="105">
        <f>DT15</f>
        <v>0</v>
      </c>
      <c r="DH34" s="105">
        <f>DY15</f>
        <v>0</v>
      </c>
      <c r="DI34" s="105">
        <f>ED15</f>
        <v>0</v>
      </c>
      <c r="DJ34" s="105">
        <f>EI15</f>
        <v>0</v>
      </c>
      <c r="DK34" s="105">
        <f>EN15</f>
        <v>0</v>
      </c>
    </row>
    <row r="35" spans="1:115" ht="26.25">
      <c r="A35" s="43" t="s">
        <v>199</v>
      </c>
      <c r="B35" s="40"/>
      <c r="C35" s="38"/>
      <c r="D35" s="39"/>
      <c r="E35" s="40"/>
      <c r="F35" s="40"/>
      <c r="G35" s="40"/>
      <c r="H35" s="40"/>
      <c r="I35" s="40"/>
      <c r="J35" s="41">
        <f t="shared" si="81"/>
        <v>0</v>
      </c>
      <c r="K35" s="10"/>
      <c r="L35" s="10"/>
      <c r="M35" s="10"/>
      <c r="N35" s="11"/>
      <c r="O35" s="11"/>
      <c r="P35" s="11"/>
      <c r="Q35" s="10"/>
      <c r="R35" s="10"/>
      <c r="S35" s="10"/>
      <c r="T35" s="11"/>
      <c r="U35" s="11"/>
      <c r="V35" s="11"/>
      <c r="W35" s="10"/>
      <c r="X35" s="10"/>
      <c r="Y35" s="10"/>
      <c r="Z35" s="11"/>
      <c r="AA35" s="11"/>
      <c r="AB35" s="11"/>
      <c r="AC35" s="10"/>
      <c r="AD35" s="10"/>
      <c r="AE35" s="10"/>
      <c r="AF35" s="11"/>
      <c r="AG35" s="11"/>
      <c r="AH35" s="11"/>
      <c r="AI35" s="10"/>
      <c r="AJ35" s="10"/>
      <c r="AK35" s="10"/>
      <c r="AL35" s="11"/>
      <c r="AM35" s="11"/>
      <c r="AN35" s="11"/>
      <c r="AO35" s="10"/>
      <c r="AP35" s="10"/>
      <c r="AQ35" s="10"/>
      <c r="AR35" s="11"/>
      <c r="AS35" s="11"/>
      <c r="AT35" s="11"/>
      <c r="AU35" s="10"/>
      <c r="AV35" s="10"/>
      <c r="AW35" s="10"/>
      <c r="AX35" s="11"/>
      <c r="AY35" s="11"/>
      <c r="AZ35" s="11"/>
      <c r="BA35" s="10"/>
      <c r="BB35" s="10"/>
      <c r="BC35" s="10"/>
      <c r="BD35" s="11"/>
      <c r="BE35" s="11"/>
      <c r="BF35" s="11"/>
      <c r="BG35" s="10"/>
      <c r="BH35" s="10"/>
      <c r="BI35" s="10"/>
      <c r="BJ35" s="11"/>
      <c r="BK35" s="11"/>
      <c r="BL35" s="11"/>
      <c r="BM35" s="10"/>
      <c r="BN35" s="10"/>
      <c r="BO35" s="10"/>
      <c r="BP35" s="11"/>
      <c r="BQ35" s="11"/>
      <c r="BR35" s="11"/>
      <c r="BS35" s="10"/>
      <c r="BT35" s="10"/>
      <c r="BU35" s="10"/>
      <c r="BV35" s="11"/>
      <c r="BW35" s="11"/>
      <c r="BX35" s="11"/>
      <c r="BY35" s="10"/>
      <c r="BZ35" s="10"/>
      <c r="CA35" s="10"/>
      <c r="CB35" s="11"/>
      <c r="CC35" s="11"/>
      <c r="CD35" s="11"/>
    </row>
    <row r="36" spans="1:115" ht="26.25">
      <c r="A36" s="43" t="s">
        <v>200</v>
      </c>
      <c r="B36" s="40"/>
      <c r="C36" s="38"/>
      <c r="D36" s="39"/>
      <c r="E36" s="40"/>
      <c r="F36" s="40"/>
      <c r="G36" s="40"/>
      <c r="H36" s="40"/>
      <c r="I36" s="40"/>
      <c r="J36" s="41">
        <f t="shared" si="81"/>
        <v>0</v>
      </c>
      <c r="K36" s="10"/>
      <c r="L36" s="10"/>
      <c r="M36" s="10"/>
      <c r="N36" s="11"/>
      <c r="O36" s="11"/>
      <c r="P36" s="11"/>
      <c r="Q36" s="10"/>
      <c r="R36" s="10"/>
      <c r="S36" s="10"/>
      <c r="T36" s="11"/>
      <c r="U36" s="11"/>
      <c r="V36" s="11"/>
      <c r="W36" s="10"/>
      <c r="X36" s="10"/>
      <c r="Y36" s="10"/>
      <c r="Z36" s="11"/>
      <c r="AA36" s="11"/>
      <c r="AB36" s="11"/>
      <c r="AC36" s="10"/>
      <c r="AD36" s="10"/>
      <c r="AE36" s="10"/>
      <c r="AF36" s="11"/>
      <c r="AG36" s="11"/>
      <c r="AH36" s="11"/>
      <c r="AI36" s="10"/>
      <c r="AJ36" s="10"/>
      <c r="AK36" s="10"/>
      <c r="AL36" s="11"/>
      <c r="AM36" s="11"/>
      <c r="AN36" s="11"/>
      <c r="AO36" s="10"/>
      <c r="AP36" s="10"/>
      <c r="AQ36" s="10"/>
      <c r="AR36" s="11"/>
      <c r="AS36" s="11"/>
      <c r="AT36" s="11"/>
      <c r="AU36" s="10"/>
      <c r="AV36" s="10"/>
      <c r="AW36" s="10"/>
      <c r="AX36" s="11"/>
      <c r="AY36" s="11"/>
      <c r="AZ36" s="11"/>
      <c r="BA36" s="10"/>
      <c r="BB36" s="10"/>
      <c r="BC36" s="10"/>
      <c r="BD36" s="11"/>
      <c r="BE36" s="11"/>
      <c r="BF36" s="11"/>
      <c r="BG36" s="10"/>
      <c r="BH36" s="10"/>
      <c r="BI36" s="10"/>
      <c r="BJ36" s="11"/>
      <c r="BK36" s="11"/>
      <c r="BL36" s="11"/>
      <c r="BM36" s="10"/>
      <c r="BN36" s="10"/>
      <c r="BO36" s="10"/>
      <c r="BP36" s="11"/>
      <c r="BQ36" s="11"/>
      <c r="BR36" s="11"/>
      <c r="BS36" s="10"/>
      <c r="BT36" s="10"/>
      <c r="BU36" s="10"/>
      <c r="BV36" s="11"/>
      <c r="BW36" s="11"/>
      <c r="BX36" s="11"/>
      <c r="BY36" s="10"/>
      <c r="BZ36" s="10"/>
      <c r="CA36" s="10"/>
      <c r="CB36" s="11"/>
      <c r="CC36" s="11"/>
      <c r="CD36" s="11"/>
    </row>
    <row r="37" spans="1:115" ht="26.25">
      <c r="A37" s="43" t="s">
        <v>201</v>
      </c>
      <c r="B37" s="40"/>
      <c r="C37" s="38"/>
      <c r="D37" s="39"/>
      <c r="E37" s="40"/>
      <c r="F37" s="40"/>
      <c r="G37" s="40"/>
      <c r="H37" s="40"/>
      <c r="I37" s="40"/>
      <c r="J37" s="41">
        <f t="shared" si="81"/>
        <v>0</v>
      </c>
      <c r="K37" s="10"/>
      <c r="L37" s="10"/>
      <c r="M37" s="10"/>
      <c r="N37" s="11"/>
      <c r="O37" s="11"/>
      <c r="P37" s="11"/>
      <c r="Q37" s="10"/>
      <c r="R37" s="10"/>
      <c r="S37" s="10"/>
      <c r="T37" s="11"/>
      <c r="U37" s="11"/>
      <c r="V37" s="11"/>
      <c r="W37" s="10"/>
      <c r="X37" s="10"/>
      <c r="Y37" s="10"/>
      <c r="Z37" s="11"/>
      <c r="AA37" s="11"/>
      <c r="AB37" s="11"/>
      <c r="AC37" s="10"/>
      <c r="AD37" s="10"/>
      <c r="AE37" s="10"/>
      <c r="AF37" s="11"/>
      <c r="AG37" s="11"/>
      <c r="AH37" s="11"/>
      <c r="AI37" s="10"/>
      <c r="AJ37" s="10"/>
      <c r="AK37" s="10"/>
      <c r="AL37" s="11"/>
      <c r="AM37" s="11"/>
      <c r="AN37" s="11"/>
      <c r="AO37" s="10"/>
      <c r="AP37" s="10"/>
      <c r="AQ37" s="10"/>
      <c r="AR37" s="11"/>
      <c r="AS37" s="11"/>
      <c r="AT37" s="11"/>
      <c r="AU37" s="10"/>
      <c r="AV37" s="10"/>
      <c r="AW37" s="10"/>
      <c r="AX37" s="11"/>
      <c r="AY37" s="11"/>
      <c r="AZ37" s="11"/>
      <c r="BA37" s="10"/>
      <c r="BB37" s="10"/>
      <c r="BC37" s="10"/>
      <c r="BD37" s="11"/>
      <c r="BE37" s="11"/>
      <c r="BF37" s="11"/>
      <c r="BG37" s="10"/>
      <c r="BH37" s="10"/>
      <c r="BI37" s="10"/>
      <c r="BJ37" s="11"/>
      <c r="BK37" s="11"/>
      <c r="BL37" s="11"/>
      <c r="BM37" s="10"/>
      <c r="BN37" s="10"/>
      <c r="BO37" s="10"/>
      <c r="BP37" s="11"/>
      <c r="BQ37" s="11"/>
      <c r="BR37" s="11"/>
      <c r="BS37" s="10"/>
      <c r="BT37" s="10"/>
      <c r="BU37" s="10"/>
      <c r="BV37" s="11"/>
      <c r="BW37" s="11"/>
      <c r="BX37" s="11"/>
      <c r="BY37" s="10"/>
      <c r="BZ37" s="10"/>
      <c r="CA37" s="10"/>
      <c r="CB37" s="11"/>
      <c r="CC37" s="11"/>
      <c r="CD37" s="11"/>
    </row>
    <row r="38" spans="1:115" ht="26.25">
      <c r="A38" s="43" t="s">
        <v>202</v>
      </c>
      <c r="B38" s="40"/>
      <c r="C38" s="38"/>
      <c r="D38" s="39"/>
      <c r="E38" s="40"/>
      <c r="F38" s="40"/>
      <c r="G38" s="40"/>
      <c r="H38" s="40"/>
      <c r="I38" s="40"/>
      <c r="J38" s="41">
        <f t="shared" si="81"/>
        <v>0</v>
      </c>
      <c r="K38" s="10"/>
      <c r="L38" s="10"/>
      <c r="M38" s="10"/>
      <c r="N38" s="11"/>
      <c r="O38" s="11"/>
      <c r="P38" s="11"/>
      <c r="Q38" s="10"/>
      <c r="R38" s="10"/>
      <c r="S38" s="10"/>
      <c r="T38" s="11"/>
      <c r="U38" s="11"/>
      <c r="V38" s="11"/>
      <c r="W38" s="10"/>
      <c r="X38" s="10"/>
      <c r="Y38" s="10"/>
      <c r="Z38" s="11"/>
      <c r="AA38" s="11"/>
      <c r="AB38" s="11"/>
      <c r="AC38" s="10"/>
      <c r="AD38" s="10"/>
      <c r="AE38" s="10"/>
      <c r="AF38" s="11"/>
      <c r="AG38" s="11"/>
      <c r="AH38" s="11"/>
      <c r="AI38" s="10"/>
      <c r="AJ38" s="10"/>
      <c r="AK38" s="10"/>
      <c r="AL38" s="11"/>
      <c r="AM38" s="11"/>
      <c r="AN38" s="11"/>
      <c r="AO38" s="10"/>
      <c r="AP38" s="10"/>
      <c r="AQ38" s="10"/>
      <c r="AR38" s="11"/>
      <c r="AS38" s="11"/>
      <c r="AT38" s="11"/>
      <c r="AU38" s="10"/>
      <c r="AV38" s="10"/>
      <c r="AW38" s="10"/>
      <c r="AX38" s="11"/>
      <c r="AY38" s="11"/>
      <c r="AZ38" s="11"/>
      <c r="BA38" s="10"/>
      <c r="BB38" s="10"/>
      <c r="BC38" s="10"/>
      <c r="BD38" s="11"/>
      <c r="BE38" s="11"/>
      <c r="BF38" s="11"/>
      <c r="BG38" s="10"/>
      <c r="BH38" s="10"/>
      <c r="BI38" s="10"/>
      <c r="BJ38" s="11"/>
      <c r="BK38" s="11"/>
      <c r="BL38" s="11"/>
      <c r="BM38" s="10"/>
      <c r="BN38" s="10"/>
      <c r="BO38" s="10"/>
      <c r="BP38" s="11"/>
      <c r="BQ38" s="11"/>
      <c r="BR38" s="11"/>
      <c r="BS38" s="10"/>
      <c r="BT38" s="10"/>
      <c r="BU38" s="10"/>
      <c r="BV38" s="11"/>
      <c r="BW38" s="11"/>
      <c r="BX38" s="11"/>
      <c r="BY38" s="10"/>
      <c r="BZ38" s="10"/>
      <c r="CA38" s="10"/>
      <c r="CB38" s="11"/>
      <c r="CC38" s="11"/>
      <c r="CD38" s="11"/>
    </row>
    <row r="39" spans="1:115" ht="26.25">
      <c r="A39" s="43" t="s">
        <v>203</v>
      </c>
      <c r="B39" s="40"/>
      <c r="C39" s="38"/>
      <c r="D39" s="39"/>
      <c r="E39" s="40"/>
      <c r="F39" s="40"/>
      <c r="G39" s="40"/>
      <c r="H39" s="40"/>
      <c r="I39" s="40"/>
      <c r="J39" s="41">
        <f t="shared" si="81"/>
        <v>0</v>
      </c>
      <c r="K39" s="10"/>
      <c r="L39" s="10"/>
      <c r="M39" s="10"/>
      <c r="N39" s="11"/>
      <c r="O39" s="11"/>
      <c r="P39" s="11"/>
      <c r="Q39" s="10"/>
      <c r="R39" s="10"/>
      <c r="S39" s="10"/>
      <c r="T39" s="11"/>
      <c r="U39" s="11"/>
      <c r="V39" s="11"/>
      <c r="W39" s="10"/>
      <c r="X39" s="10"/>
      <c r="Y39" s="10"/>
      <c r="Z39" s="11"/>
      <c r="AA39" s="11"/>
      <c r="AB39" s="11"/>
      <c r="AC39" s="10"/>
      <c r="AD39" s="10"/>
      <c r="AE39" s="10"/>
      <c r="AF39" s="11"/>
      <c r="AG39" s="11"/>
      <c r="AH39" s="11"/>
      <c r="AI39" s="10"/>
      <c r="AJ39" s="10"/>
      <c r="AK39" s="10"/>
      <c r="AL39" s="11"/>
      <c r="AM39" s="11"/>
      <c r="AN39" s="11"/>
      <c r="AO39" s="10"/>
      <c r="AP39" s="10"/>
      <c r="AQ39" s="10"/>
      <c r="AR39" s="11"/>
      <c r="AS39" s="11"/>
      <c r="AT39" s="11"/>
      <c r="AU39" s="10"/>
      <c r="AV39" s="10"/>
      <c r="AW39" s="10"/>
      <c r="AX39" s="11"/>
      <c r="AY39" s="11"/>
      <c r="AZ39" s="11"/>
      <c r="BA39" s="10"/>
      <c r="BB39" s="10"/>
      <c r="BC39" s="10"/>
      <c r="BD39" s="11"/>
      <c r="BE39" s="11"/>
      <c r="BF39" s="11"/>
      <c r="BG39" s="10"/>
      <c r="BH39" s="10"/>
      <c r="BI39" s="10"/>
      <c r="BJ39" s="11"/>
      <c r="BK39" s="11"/>
      <c r="BL39" s="11"/>
      <c r="BM39" s="10"/>
      <c r="BN39" s="10"/>
      <c r="BO39" s="10"/>
      <c r="BP39" s="11"/>
      <c r="BQ39" s="11"/>
      <c r="BR39" s="11"/>
      <c r="BS39" s="10"/>
      <c r="BT39" s="10"/>
      <c r="BU39" s="10"/>
      <c r="BV39" s="11"/>
      <c r="BW39" s="11"/>
      <c r="BX39" s="11"/>
      <c r="BY39" s="10"/>
      <c r="BZ39" s="10"/>
      <c r="CA39" s="10"/>
      <c r="CB39" s="11"/>
      <c r="CC39" s="11"/>
      <c r="CD39" s="11"/>
    </row>
    <row r="40" spans="1:115" ht="26.25">
      <c r="A40" s="43" t="s">
        <v>204</v>
      </c>
      <c r="B40" s="40"/>
      <c r="C40" s="38"/>
      <c r="D40" s="39"/>
      <c r="E40" s="40"/>
      <c r="F40" s="40"/>
      <c r="G40" s="40"/>
      <c r="H40" s="40"/>
      <c r="I40" s="40"/>
      <c r="J40" s="41">
        <f t="shared" si="81"/>
        <v>0</v>
      </c>
      <c r="K40" s="10"/>
      <c r="L40" s="10"/>
      <c r="M40" s="10"/>
      <c r="N40" s="11"/>
      <c r="O40" s="11"/>
      <c r="P40" s="11"/>
      <c r="Q40" s="10"/>
      <c r="R40" s="10"/>
      <c r="S40" s="10"/>
      <c r="T40" s="11"/>
      <c r="U40" s="11"/>
      <c r="V40" s="11"/>
      <c r="W40" s="10"/>
      <c r="X40" s="10"/>
      <c r="Y40" s="10"/>
      <c r="Z40" s="11"/>
      <c r="AA40" s="11"/>
      <c r="AB40" s="11"/>
      <c r="AC40" s="10"/>
      <c r="AD40" s="10"/>
      <c r="AE40" s="10"/>
      <c r="AF40" s="11"/>
      <c r="AG40" s="11"/>
      <c r="AH40" s="11"/>
      <c r="AI40" s="10"/>
      <c r="AJ40" s="10"/>
      <c r="AK40" s="10"/>
      <c r="AL40" s="11"/>
      <c r="AM40" s="11"/>
      <c r="AN40" s="11"/>
      <c r="AO40" s="10"/>
      <c r="AP40" s="10"/>
      <c r="AQ40" s="10"/>
      <c r="AR40" s="11"/>
      <c r="AS40" s="11"/>
      <c r="AT40" s="11"/>
      <c r="AU40" s="10"/>
      <c r="AV40" s="10"/>
      <c r="AW40" s="10"/>
      <c r="AX40" s="11"/>
      <c r="AY40" s="11"/>
      <c r="AZ40" s="11"/>
      <c r="BA40" s="10"/>
      <c r="BB40" s="10"/>
      <c r="BC40" s="10"/>
      <c r="BD40" s="11"/>
      <c r="BE40" s="11"/>
      <c r="BF40" s="11"/>
      <c r="BG40" s="10"/>
      <c r="BH40" s="10"/>
      <c r="BI40" s="10"/>
      <c r="BJ40" s="11"/>
      <c r="BK40" s="11"/>
      <c r="BL40" s="11"/>
      <c r="BM40" s="10"/>
      <c r="BN40" s="10"/>
      <c r="BO40" s="10"/>
      <c r="BP40" s="11"/>
      <c r="BQ40" s="11"/>
      <c r="BR40" s="11"/>
      <c r="BS40" s="10"/>
      <c r="BT40" s="10"/>
      <c r="BU40" s="10"/>
      <c r="BV40" s="11"/>
      <c r="BW40" s="11"/>
      <c r="BX40" s="11"/>
      <c r="BY40" s="10"/>
      <c r="BZ40" s="10"/>
      <c r="CA40" s="10"/>
      <c r="CB40" s="11"/>
      <c r="CC40" s="11"/>
      <c r="CD40" s="11"/>
    </row>
    <row r="41" spans="1:115" ht="26.25">
      <c r="A41" s="43" t="s">
        <v>205</v>
      </c>
      <c r="B41" s="40"/>
      <c r="C41" s="38"/>
      <c r="D41" s="39"/>
      <c r="E41" s="40"/>
      <c r="F41" s="40"/>
      <c r="G41" s="40"/>
      <c r="H41" s="40"/>
      <c r="I41" s="40"/>
      <c r="J41" s="41">
        <f t="shared" si="81"/>
        <v>0</v>
      </c>
      <c r="K41" s="10"/>
      <c r="L41" s="10"/>
      <c r="M41" s="10"/>
      <c r="N41" s="11"/>
      <c r="O41" s="11"/>
      <c r="P41" s="11"/>
      <c r="Q41" s="10"/>
      <c r="R41" s="10"/>
      <c r="S41" s="10"/>
      <c r="T41" s="11"/>
      <c r="U41" s="11"/>
      <c r="V41" s="11"/>
      <c r="W41" s="10"/>
      <c r="X41" s="10"/>
      <c r="Y41" s="10"/>
      <c r="Z41" s="11"/>
      <c r="AA41" s="11"/>
      <c r="AB41" s="11"/>
      <c r="AC41" s="10"/>
      <c r="AD41" s="10"/>
      <c r="AE41" s="10"/>
      <c r="AF41" s="11"/>
      <c r="AG41" s="11"/>
      <c r="AH41" s="11"/>
      <c r="AI41" s="10"/>
      <c r="AJ41" s="10"/>
      <c r="AK41" s="10"/>
      <c r="AL41" s="11"/>
      <c r="AM41" s="11"/>
      <c r="AN41" s="11"/>
      <c r="AO41" s="10"/>
      <c r="AP41" s="10"/>
      <c r="AQ41" s="10"/>
      <c r="AR41" s="11"/>
      <c r="AS41" s="11"/>
      <c r="AT41" s="11"/>
      <c r="AU41" s="10"/>
      <c r="AV41" s="10"/>
      <c r="AW41" s="10"/>
      <c r="AX41" s="11"/>
      <c r="AY41" s="11"/>
      <c r="AZ41" s="11"/>
      <c r="BA41" s="10"/>
      <c r="BB41" s="10"/>
      <c r="BC41" s="10"/>
      <c r="BD41" s="11"/>
      <c r="BE41" s="11"/>
      <c r="BF41" s="11"/>
      <c r="BG41" s="10"/>
      <c r="BH41" s="10"/>
      <c r="BI41" s="10"/>
      <c r="BJ41" s="11"/>
      <c r="BK41" s="11"/>
      <c r="BL41" s="11"/>
      <c r="BM41" s="10"/>
      <c r="BN41" s="10"/>
      <c r="BO41" s="10"/>
      <c r="BP41" s="11"/>
      <c r="BQ41" s="11"/>
      <c r="BR41" s="11"/>
      <c r="BS41" s="10"/>
      <c r="BT41" s="10"/>
      <c r="BU41" s="10"/>
      <c r="BV41" s="11"/>
      <c r="BW41" s="11"/>
      <c r="BX41" s="11"/>
      <c r="BY41" s="10"/>
      <c r="BZ41" s="10"/>
      <c r="CA41" s="10"/>
      <c r="CB41" s="11"/>
      <c r="CC41" s="11"/>
      <c r="CD41" s="11"/>
    </row>
    <row r="42" spans="1:115" ht="26.25">
      <c r="A42" s="43" t="s">
        <v>206</v>
      </c>
      <c r="B42" s="40"/>
      <c r="C42" s="38"/>
      <c r="D42" s="39"/>
      <c r="E42" s="40"/>
      <c r="F42" s="40"/>
      <c r="G42" s="40"/>
      <c r="H42" s="40"/>
      <c r="I42" s="40"/>
      <c r="J42" s="41">
        <f t="shared" si="81"/>
        <v>0</v>
      </c>
      <c r="K42" s="10"/>
      <c r="L42" s="10"/>
      <c r="M42" s="10"/>
      <c r="N42" s="11"/>
      <c r="O42" s="11"/>
      <c r="P42" s="11"/>
      <c r="Q42" s="10"/>
      <c r="R42" s="10"/>
      <c r="S42" s="10"/>
      <c r="T42" s="11"/>
      <c r="U42" s="11"/>
      <c r="V42" s="11"/>
      <c r="W42" s="10"/>
      <c r="X42" s="10"/>
      <c r="Y42" s="10"/>
      <c r="Z42" s="11"/>
      <c r="AA42" s="11"/>
      <c r="AB42" s="11"/>
      <c r="AC42" s="10"/>
      <c r="AD42" s="10"/>
      <c r="AE42" s="10"/>
      <c r="AF42" s="11"/>
      <c r="AG42" s="11"/>
      <c r="AH42" s="11"/>
      <c r="AI42" s="10"/>
      <c r="AJ42" s="10"/>
      <c r="AK42" s="10"/>
      <c r="AL42" s="11"/>
      <c r="AM42" s="11"/>
      <c r="AN42" s="11"/>
      <c r="AO42" s="10"/>
      <c r="AP42" s="10"/>
      <c r="AQ42" s="10"/>
      <c r="AR42" s="11"/>
      <c r="AS42" s="11"/>
      <c r="AT42" s="11"/>
      <c r="AU42" s="10"/>
      <c r="AV42" s="10"/>
      <c r="AW42" s="10"/>
      <c r="AX42" s="11"/>
      <c r="AY42" s="11"/>
      <c r="AZ42" s="11"/>
      <c r="BA42" s="10"/>
      <c r="BB42" s="10"/>
      <c r="BC42" s="10"/>
      <c r="BD42" s="11"/>
      <c r="BE42" s="11"/>
      <c r="BF42" s="11"/>
      <c r="BG42" s="10"/>
      <c r="BH42" s="10"/>
      <c r="BI42" s="10"/>
      <c r="BJ42" s="11"/>
      <c r="BK42" s="11"/>
      <c r="BL42" s="11"/>
      <c r="BM42" s="10"/>
      <c r="BN42" s="10"/>
      <c r="BO42" s="10"/>
      <c r="BP42" s="11"/>
      <c r="BQ42" s="11"/>
      <c r="BR42" s="11"/>
      <c r="BS42" s="10"/>
      <c r="BT42" s="10"/>
      <c r="BU42" s="10"/>
      <c r="BV42" s="11"/>
      <c r="BW42" s="11"/>
      <c r="BX42" s="11"/>
      <c r="BY42" s="10"/>
      <c r="BZ42" s="10"/>
      <c r="CA42" s="10"/>
      <c r="CB42" s="11"/>
      <c r="CC42" s="11"/>
      <c r="CD42" s="11"/>
    </row>
    <row r="43" spans="1:115" ht="26.25">
      <c r="A43" s="43" t="s">
        <v>207</v>
      </c>
      <c r="B43" s="40"/>
      <c r="C43" s="38"/>
      <c r="D43" s="39"/>
      <c r="E43" s="40"/>
      <c r="F43" s="40"/>
      <c r="G43" s="40"/>
      <c r="H43" s="40"/>
      <c r="I43" s="40"/>
      <c r="J43" s="41">
        <f t="shared" si="81"/>
        <v>0</v>
      </c>
      <c r="K43" s="10"/>
      <c r="L43" s="10"/>
      <c r="M43" s="10"/>
      <c r="N43" s="11"/>
      <c r="O43" s="11"/>
      <c r="P43" s="11"/>
      <c r="Q43" s="10"/>
      <c r="R43" s="10"/>
      <c r="S43" s="10"/>
      <c r="T43" s="11"/>
      <c r="U43" s="11"/>
      <c r="V43" s="11"/>
      <c r="W43" s="10"/>
      <c r="X43" s="10"/>
      <c r="Y43" s="10"/>
      <c r="Z43" s="11"/>
      <c r="AA43" s="11"/>
      <c r="AB43" s="11"/>
      <c r="AC43" s="10"/>
      <c r="AD43" s="10"/>
      <c r="AE43" s="10"/>
      <c r="AF43" s="11"/>
      <c r="AG43" s="11"/>
      <c r="AH43" s="11"/>
      <c r="AI43" s="10"/>
      <c r="AJ43" s="10"/>
      <c r="AK43" s="10"/>
      <c r="AL43" s="11"/>
      <c r="AM43" s="11"/>
      <c r="AN43" s="11"/>
      <c r="AO43" s="10"/>
      <c r="AP43" s="10"/>
      <c r="AQ43" s="10"/>
      <c r="AR43" s="11"/>
      <c r="AS43" s="11"/>
      <c r="AT43" s="11"/>
      <c r="AU43" s="10"/>
      <c r="AV43" s="10"/>
      <c r="AW43" s="10"/>
      <c r="AX43" s="11"/>
      <c r="AY43" s="11"/>
      <c r="AZ43" s="11"/>
      <c r="BA43" s="10"/>
      <c r="BB43" s="10"/>
      <c r="BC43" s="10"/>
      <c r="BD43" s="11"/>
      <c r="BE43" s="11"/>
      <c r="BF43" s="11"/>
      <c r="BG43" s="10"/>
      <c r="BH43" s="10"/>
      <c r="BI43" s="10"/>
      <c r="BJ43" s="11"/>
      <c r="BK43" s="11"/>
      <c r="BL43" s="11"/>
      <c r="BM43" s="10"/>
      <c r="BN43" s="10"/>
      <c r="BO43" s="10"/>
      <c r="BP43" s="11"/>
      <c r="BQ43" s="11"/>
      <c r="BR43" s="11"/>
      <c r="BS43" s="10"/>
      <c r="BT43" s="10"/>
      <c r="BU43" s="10"/>
      <c r="BV43" s="11"/>
      <c r="BW43" s="11"/>
      <c r="BX43" s="11"/>
      <c r="BY43" s="10"/>
      <c r="BZ43" s="10"/>
      <c r="CA43" s="10"/>
      <c r="CB43" s="11"/>
      <c r="CC43" s="11"/>
      <c r="CD43" s="11"/>
    </row>
    <row r="44" spans="1:115" ht="26.25">
      <c r="A44" s="43" t="s">
        <v>208</v>
      </c>
      <c r="B44" s="40"/>
      <c r="C44" s="38"/>
      <c r="D44" s="39"/>
      <c r="E44" s="40"/>
      <c r="F44" s="40"/>
      <c r="G44" s="40"/>
      <c r="H44" s="40"/>
      <c r="I44" s="40"/>
      <c r="J44" s="41">
        <f t="shared" si="81"/>
        <v>0</v>
      </c>
      <c r="K44" s="10"/>
      <c r="L44" s="10"/>
      <c r="M44" s="10"/>
      <c r="N44" s="11"/>
      <c r="O44" s="11"/>
      <c r="P44" s="11"/>
      <c r="Q44" s="10"/>
      <c r="R44" s="10"/>
      <c r="S44" s="10"/>
      <c r="T44" s="11"/>
      <c r="U44" s="11"/>
      <c r="V44" s="11"/>
      <c r="W44" s="10"/>
      <c r="X44" s="10"/>
      <c r="Y44" s="10"/>
      <c r="Z44" s="11"/>
      <c r="AA44" s="11"/>
      <c r="AB44" s="11"/>
      <c r="AC44" s="10"/>
      <c r="AD44" s="10"/>
      <c r="AE44" s="10"/>
      <c r="AF44" s="11"/>
      <c r="AG44" s="11"/>
      <c r="AH44" s="11"/>
      <c r="AI44" s="10"/>
      <c r="AJ44" s="10"/>
      <c r="AK44" s="10"/>
      <c r="AL44" s="11"/>
      <c r="AM44" s="11"/>
      <c r="AN44" s="11"/>
      <c r="AO44" s="10"/>
      <c r="AP44" s="10"/>
      <c r="AQ44" s="10"/>
      <c r="AR44" s="11"/>
      <c r="AS44" s="11"/>
      <c r="AT44" s="11"/>
      <c r="AU44" s="10"/>
      <c r="AV44" s="10"/>
      <c r="AW44" s="10"/>
      <c r="AX44" s="11"/>
      <c r="AY44" s="11"/>
      <c r="AZ44" s="11"/>
      <c r="BA44" s="10"/>
      <c r="BB44" s="10"/>
      <c r="BC44" s="10"/>
      <c r="BD44" s="11"/>
      <c r="BE44" s="11"/>
      <c r="BF44" s="11"/>
      <c r="BG44" s="10"/>
      <c r="BH44" s="10"/>
      <c r="BI44" s="10"/>
      <c r="BJ44" s="11"/>
      <c r="BK44" s="11"/>
      <c r="BL44" s="11"/>
      <c r="BM44" s="10"/>
      <c r="BN44" s="10"/>
      <c r="BO44" s="10"/>
      <c r="BP44" s="11"/>
      <c r="BQ44" s="11"/>
      <c r="BR44" s="11"/>
      <c r="BS44" s="10"/>
      <c r="BT44" s="10"/>
      <c r="BU44" s="10"/>
      <c r="BV44" s="11"/>
      <c r="BW44" s="11"/>
      <c r="BX44" s="11"/>
      <c r="BY44" s="10"/>
      <c r="BZ44" s="10"/>
      <c r="CA44" s="10"/>
      <c r="CB44" s="11"/>
      <c r="CC44" s="11"/>
      <c r="CD44" s="11"/>
    </row>
    <row r="45" spans="1:115" ht="26.25">
      <c r="A45" s="43" t="s">
        <v>209</v>
      </c>
      <c r="B45" s="40"/>
      <c r="C45" s="38"/>
      <c r="D45" s="39"/>
      <c r="E45" s="40"/>
      <c r="F45" s="40"/>
      <c r="G45" s="40"/>
      <c r="H45" s="40"/>
      <c r="I45" s="40"/>
      <c r="J45" s="41">
        <f t="shared" si="81"/>
        <v>0</v>
      </c>
      <c r="K45" s="10"/>
      <c r="L45" s="10"/>
      <c r="M45" s="10"/>
      <c r="N45" s="11"/>
      <c r="O45" s="11"/>
      <c r="P45" s="11"/>
      <c r="Q45" s="10"/>
      <c r="R45" s="10"/>
      <c r="S45" s="10"/>
      <c r="T45" s="11"/>
      <c r="U45" s="11"/>
      <c r="V45" s="11"/>
      <c r="W45" s="10"/>
      <c r="X45" s="10"/>
      <c r="Y45" s="10"/>
      <c r="Z45" s="11"/>
      <c r="AA45" s="11"/>
      <c r="AB45" s="11"/>
      <c r="AC45" s="10"/>
      <c r="AD45" s="10"/>
      <c r="AE45" s="10"/>
      <c r="AF45" s="11"/>
      <c r="AG45" s="11"/>
      <c r="AH45" s="11"/>
      <c r="AI45" s="10"/>
      <c r="AJ45" s="10"/>
      <c r="AK45" s="10"/>
      <c r="AL45" s="11"/>
      <c r="AM45" s="11"/>
      <c r="AN45" s="11"/>
      <c r="AO45" s="10"/>
      <c r="AP45" s="10"/>
      <c r="AQ45" s="10"/>
      <c r="AR45" s="11"/>
      <c r="AS45" s="11"/>
      <c r="AT45" s="11"/>
      <c r="AU45" s="10"/>
      <c r="AV45" s="10"/>
      <c r="AW45" s="10"/>
      <c r="AX45" s="11"/>
      <c r="AY45" s="11"/>
      <c r="AZ45" s="11"/>
      <c r="BA45" s="10"/>
      <c r="BB45" s="10"/>
      <c r="BC45" s="10"/>
      <c r="BD45" s="11"/>
      <c r="BE45" s="11"/>
      <c r="BF45" s="11"/>
      <c r="BG45" s="10"/>
      <c r="BH45" s="10"/>
      <c r="BI45" s="10"/>
      <c r="BJ45" s="11"/>
      <c r="BK45" s="11"/>
      <c r="BL45" s="11"/>
      <c r="BM45" s="10"/>
      <c r="BN45" s="10"/>
      <c r="BO45" s="10"/>
      <c r="BP45" s="11"/>
      <c r="BQ45" s="11"/>
      <c r="BR45" s="11"/>
      <c r="BS45" s="10"/>
      <c r="BT45" s="10"/>
      <c r="BU45" s="10"/>
      <c r="BV45" s="11"/>
      <c r="BW45" s="11"/>
      <c r="BX45" s="11"/>
      <c r="BY45" s="10"/>
      <c r="BZ45" s="10"/>
      <c r="CA45" s="10"/>
      <c r="CB45" s="11"/>
      <c r="CC45" s="11"/>
      <c r="CD45" s="11"/>
    </row>
    <row r="46" spans="1:115" ht="26.25">
      <c r="A46" s="43" t="s">
        <v>210</v>
      </c>
      <c r="B46" s="40"/>
      <c r="C46" s="38"/>
      <c r="D46" s="39"/>
      <c r="E46" s="40"/>
      <c r="F46" s="40"/>
      <c r="G46" s="40"/>
      <c r="H46" s="40"/>
      <c r="I46" s="40"/>
      <c r="J46" s="41">
        <f t="shared" si="81"/>
        <v>0</v>
      </c>
      <c r="K46" s="10"/>
      <c r="L46" s="10"/>
      <c r="M46" s="10"/>
      <c r="N46" s="11"/>
      <c r="O46" s="11"/>
      <c r="P46" s="11"/>
      <c r="Q46" s="10"/>
      <c r="R46" s="10"/>
      <c r="S46" s="10"/>
      <c r="T46" s="11"/>
      <c r="U46" s="11"/>
      <c r="V46" s="11"/>
      <c r="W46" s="10"/>
      <c r="X46" s="10"/>
      <c r="Y46" s="10"/>
      <c r="Z46" s="11"/>
      <c r="AA46" s="11"/>
      <c r="AB46" s="11"/>
      <c r="AC46" s="10"/>
      <c r="AD46" s="10"/>
      <c r="AE46" s="10"/>
      <c r="AF46" s="11"/>
      <c r="AG46" s="11"/>
      <c r="AH46" s="11"/>
      <c r="AI46" s="10"/>
      <c r="AJ46" s="10"/>
      <c r="AK46" s="10"/>
      <c r="AL46" s="11"/>
      <c r="AM46" s="11"/>
      <c r="AN46" s="11"/>
      <c r="AO46" s="10"/>
      <c r="AP46" s="10"/>
      <c r="AQ46" s="10"/>
      <c r="AR46" s="11"/>
      <c r="AS46" s="11"/>
      <c r="AT46" s="11"/>
      <c r="AU46" s="10"/>
      <c r="AV46" s="10"/>
      <c r="AW46" s="10"/>
      <c r="AX46" s="11"/>
      <c r="AY46" s="11"/>
      <c r="AZ46" s="11"/>
      <c r="BA46" s="10"/>
      <c r="BB46" s="10"/>
      <c r="BC46" s="10"/>
      <c r="BD46" s="11"/>
      <c r="BE46" s="11"/>
      <c r="BF46" s="11"/>
      <c r="BG46" s="10"/>
      <c r="BH46" s="10"/>
      <c r="BI46" s="10"/>
      <c r="BJ46" s="11"/>
      <c r="BK46" s="11"/>
      <c r="BL46" s="11"/>
      <c r="BM46" s="10"/>
      <c r="BN46" s="10"/>
      <c r="BO46" s="10"/>
      <c r="BP46" s="11"/>
      <c r="BQ46" s="11"/>
      <c r="BR46" s="11"/>
      <c r="BS46" s="10"/>
      <c r="BT46" s="10"/>
      <c r="BU46" s="10"/>
      <c r="BV46" s="11"/>
      <c r="BW46" s="11"/>
      <c r="BX46" s="11"/>
      <c r="BY46" s="10"/>
      <c r="BZ46" s="10"/>
      <c r="CA46" s="10"/>
      <c r="CB46" s="11"/>
      <c r="CC46" s="11"/>
      <c r="CD46" s="11"/>
    </row>
    <row r="47" spans="1:115" ht="26.25">
      <c r="A47" s="43" t="s">
        <v>211</v>
      </c>
      <c r="B47" s="40"/>
      <c r="C47" s="38"/>
      <c r="D47" s="39"/>
      <c r="E47" s="40"/>
      <c r="F47" s="40"/>
      <c r="G47" s="40"/>
      <c r="H47" s="40"/>
      <c r="I47" s="40"/>
      <c r="J47" s="41">
        <f t="shared" si="81"/>
        <v>0</v>
      </c>
      <c r="K47" s="10"/>
      <c r="L47" s="10"/>
      <c r="M47" s="10"/>
      <c r="N47" s="11"/>
      <c r="O47" s="11"/>
      <c r="P47" s="11"/>
      <c r="Q47" s="10"/>
      <c r="R47" s="10"/>
      <c r="S47" s="10"/>
      <c r="T47" s="11"/>
      <c r="U47" s="11"/>
      <c r="V47" s="11"/>
      <c r="W47" s="10"/>
      <c r="X47" s="10"/>
      <c r="Y47" s="10"/>
      <c r="Z47" s="11"/>
      <c r="AA47" s="11"/>
      <c r="AB47" s="11"/>
      <c r="AC47" s="10"/>
      <c r="AD47" s="10"/>
      <c r="AE47" s="10"/>
      <c r="AF47" s="11"/>
      <c r="AG47" s="11"/>
      <c r="AH47" s="11"/>
      <c r="AI47" s="10"/>
      <c r="AJ47" s="10"/>
      <c r="AK47" s="10"/>
      <c r="AL47" s="11"/>
      <c r="AM47" s="11"/>
      <c r="AN47" s="11"/>
      <c r="AO47" s="10"/>
      <c r="AP47" s="10"/>
      <c r="AQ47" s="10"/>
      <c r="AR47" s="11"/>
      <c r="AS47" s="11"/>
      <c r="AT47" s="11"/>
      <c r="AU47" s="10"/>
      <c r="AV47" s="10"/>
      <c r="AW47" s="10"/>
      <c r="AX47" s="11"/>
      <c r="AY47" s="11"/>
      <c r="AZ47" s="11"/>
      <c r="BA47" s="10"/>
      <c r="BB47" s="10"/>
      <c r="BC47" s="10"/>
      <c r="BD47" s="11"/>
      <c r="BE47" s="11"/>
      <c r="BF47" s="11"/>
      <c r="BG47" s="10"/>
      <c r="BH47" s="10"/>
      <c r="BI47" s="10"/>
      <c r="BJ47" s="11"/>
      <c r="BK47" s="11"/>
      <c r="BL47" s="11"/>
      <c r="BM47" s="10"/>
      <c r="BN47" s="10"/>
      <c r="BO47" s="10"/>
      <c r="BP47" s="11"/>
      <c r="BQ47" s="11"/>
      <c r="BR47" s="11"/>
      <c r="BS47" s="10"/>
      <c r="BT47" s="10"/>
      <c r="BU47" s="10"/>
      <c r="BV47" s="11"/>
      <c r="BW47" s="11"/>
      <c r="BX47" s="11"/>
      <c r="BY47" s="10"/>
      <c r="BZ47" s="10"/>
      <c r="CA47" s="10"/>
      <c r="CB47" s="11"/>
      <c r="CC47" s="11"/>
      <c r="CD47" s="11"/>
    </row>
    <row r="48" spans="1:115" ht="26.25">
      <c r="A48" s="43" t="s">
        <v>212</v>
      </c>
      <c r="B48" s="40"/>
      <c r="C48" s="38"/>
      <c r="D48" s="39"/>
      <c r="E48" s="40"/>
      <c r="F48" s="40"/>
      <c r="G48" s="40"/>
      <c r="H48" s="40"/>
      <c r="I48" s="40"/>
      <c r="J48" s="41">
        <f t="shared" si="81"/>
        <v>0</v>
      </c>
      <c r="K48" s="10"/>
      <c r="L48" s="10"/>
      <c r="M48" s="10"/>
      <c r="N48" s="11"/>
      <c r="O48" s="11"/>
      <c r="P48" s="11"/>
      <c r="Q48" s="10"/>
      <c r="R48" s="10"/>
      <c r="S48" s="10"/>
      <c r="T48" s="11"/>
      <c r="U48" s="11"/>
      <c r="V48" s="11"/>
      <c r="W48" s="10"/>
      <c r="X48" s="10"/>
      <c r="Y48" s="10"/>
      <c r="Z48" s="11"/>
      <c r="AA48" s="11"/>
      <c r="AB48" s="11"/>
      <c r="AC48" s="10"/>
      <c r="AD48" s="10"/>
      <c r="AE48" s="10"/>
      <c r="AF48" s="11"/>
      <c r="AG48" s="11"/>
      <c r="AH48" s="11"/>
      <c r="AI48" s="10"/>
      <c r="AJ48" s="10"/>
      <c r="AK48" s="10"/>
      <c r="AL48" s="11"/>
      <c r="AM48" s="11"/>
      <c r="AN48" s="11"/>
      <c r="AO48" s="10"/>
      <c r="AP48" s="10"/>
      <c r="AQ48" s="10"/>
      <c r="AR48" s="11"/>
      <c r="AS48" s="11"/>
      <c r="AT48" s="11"/>
      <c r="AU48" s="10"/>
      <c r="AV48" s="10"/>
      <c r="AW48" s="10"/>
      <c r="AX48" s="11"/>
      <c r="AY48" s="11"/>
      <c r="AZ48" s="11"/>
      <c r="BA48" s="10"/>
      <c r="BB48" s="10"/>
      <c r="BC48" s="10"/>
      <c r="BD48" s="11"/>
      <c r="BE48" s="11"/>
      <c r="BF48" s="11"/>
      <c r="BG48" s="10"/>
      <c r="BH48" s="10"/>
      <c r="BI48" s="10"/>
      <c r="BJ48" s="11"/>
      <c r="BK48" s="11"/>
      <c r="BL48" s="11"/>
      <c r="BM48" s="10"/>
      <c r="BN48" s="10"/>
      <c r="BO48" s="10"/>
      <c r="BP48" s="11"/>
      <c r="BQ48" s="11"/>
      <c r="BR48" s="11"/>
      <c r="BS48" s="10"/>
      <c r="BT48" s="10"/>
      <c r="BU48" s="10"/>
      <c r="BV48" s="11"/>
      <c r="BW48" s="11"/>
      <c r="BX48" s="11"/>
      <c r="BY48" s="10"/>
      <c r="BZ48" s="10"/>
      <c r="CA48" s="10"/>
      <c r="CB48" s="11"/>
      <c r="CC48" s="11"/>
      <c r="CD48" s="11"/>
    </row>
    <row r="49" spans="1:82" ht="26.25">
      <c r="A49" s="43" t="s">
        <v>213</v>
      </c>
      <c r="B49" s="40"/>
      <c r="C49" s="38"/>
      <c r="D49" s="39"/>
      <c r="E49" s="40"/>
      <c r="F49" s="40"/>
      <c r="G49" s="40"/>
      <c r="H49" s="40"/>
      <c r="I49" s="40"/>
      <c r="J49" s="41">
        <f t="shared" si="81"/>
        <v>0</v>
      </c>
      <c r="K49" s="10"/>
      <c r="L49" s="10"/>
      <c r="M49" s="10"/>
      <c r="N49" s="11"/>
      <c r="O49" s="11"/>
      <c r="P49" s="11"/>
      <c r="Q49" s="10"/>
      <c r="R49" s="10"/>
      <c r="S49" s="10"/>
      <c r="T49" s="11"/>
      <c r="U49" s="11"/>
      <c r="V49" s="11"/>
      <c r="W49" s="10"/>
      <c r="X49" s="10"/>
      <c r="Y49" s="10"/>
      <c r="Z49" s="11"/>
      <c r="AA49" s="11"/>
      <c r="AB49" s="11"/>
      <c r="AC49" s="10"/>
      <c r="AD49" s="10"/>
      <c r="AE49" s="10"/>
      <c r="AF49" s="11"/>
      <c r="AG49" s="11"/>
      <c r="AH49" s="11"/>
      <c r="AI49" s="10"/>
      <c r="AJ49" s="10"/>
      <c r="AK49" s="10"/>
      <c r="AL49" s="11"/>
      <c r="AM49" s="11"/>
      <c r="AN49" s="11"/>
      <c r="AO49" s="10"/>
      <c r="AP49" s="10"/>
      <c r="AQ49" s="10"/>
      <c r="AR49" s="11"/>
      <c r="AS49" s="11"/>
      <c r="AT49" s="11"/>
      <c r="AU49" s="10"/>
      <c r="AV49" s="10"/>
      <c r="AW49" s="10"/>
      <c r="AX49" s="11"/>
      <c r="AY49" s="11"/>
      <c r="AZ49" s="11"/>
      <c r="BA49" s="10"/>
      <c r="BB49" s="10"/>
      <c r="BC49" s="10"/>
      <c r="BD49" s="11"/>
      <c r="BE49" s="11"/>
      <c r="BF49" s="11"/>
      <c r="BG49" s="10"/>
      <c r="BH49" s="10"/>
      <c r="BI49" s="10"/>
      <c r="BJ49" s="11"/>
      <c r="BK49" s="11"/>
      <c r="BL49" s="11"/>
      <c r="BM49" s="10"/>
      <c r="BN49" s="10"/>
      <c r="BO49" s="10"/>
      <c r="BP49" s="11"/>
      <c r="BQ49" s="11"/>
      <c r="BR49" s="11"/>
      <c r="BS49" s="10"/>
      <c r="BT49" s="10"/>
      <c r="BU49" s="10"/>
      <c r="BV49" s="11"/>
      <c r="BW49" s="11"/>
      <c r="BX49" s="11"/>
      <c r="BY49" s="10"/>
      <c r="BZ49" s="10"/>
      <c r="CA49" s="10"/>
      <c r="CB49" s="11"/>
      <c r="CC49" s="11"/>
      <c r="CD49" s="11"/>
    </row>
    <row r="50" spans="1:82" ht="26.25">
      <c r="A50" s="43" t="s">
        <v>214</v>
      </c>
      <c r="B50" s="40"/>
      <c r="C50" s="38"/>
      <c r="D50" s="39"/>
      <c r="E50" s="40"/>
      <c r="F50" s="40"/>
      <c r="G50" s="40"/>
      <c r="H50" s="40"/>
      <c r="I50" s="40"/>
      <c r="J50" s="41">
        <f t="shared" si="81"/>
        <v>0</v>
      </c>
      <c r="K50" s="10"/>
      <c r="L50" s="10"/>
      <c r="M50" s="10"/>
      <c r="N50" s="11"/>
      <c r="O50" s="11"/>
      <c r="P50" s="11"/>
      <c r="Q50" s="10"/>
      <c r="R50" s="10"/>
      <c r="S50" s="10"/>
      <c r="T50" s="11"/>
      <c r="U50" s="11"/>
      <c r="V50" s="11"/>
      <c r="W50" s="10"/>
      <c r="X50" s="10"/>
      <c r="Y50" s="10"/>
      <c r="Z50" s="11"/>
      <c r="AA50" s="11"/>
      <c r="AB50" s="11"/>
      <c r="AC50" s="10"/>
      <c r="AD50" s="10"/>
      <c r="AE50" s="10"/>
      <c r="AF50" s="11"/>
      <c r="AG50" s="11"/>
      <c r="AH50" s="11"/>
      <c r="AI50" s="10"/>
      <c r="AJ50" s="10"/>
      <c r="AK50" s="10"/>
      <c r="AL50" s="11"/>
      <c r="AM50" s="11"/>
      <c r="AN50" s="11"/>
      <c r="AO50" s="10"/>
      <c r="AP50" s="10"/>
      <c r="AQ50" s="10"/>
      <c r="AR50" s="11"/>
      <c r="AS50" s="11"/>
      <c r="AT50" s="11"/>
      <c r="AU50" s="10"/>
      <c r="AV50" s="10"/>
      <c r="AW50" s="10"/>
      <c r="AX50" s="11"/>
      <c r="AY50" s="11"/>
      <c r="AZ50" s="11"/>
      <c r="BA50" s="10"/>
      <c r="BB50" s="10"/>
      <c r="BC50" s="10"/>
      <c r="BD50" s="11"/>
      <c r="BE50" s="11"/>
      <c r="BF50" s="11"/>
      <c r="BG50" s="10"/>
      <c r="BH50" s="10"/>
      <c r="BI50" s="10"/>
      <c r="BJ50" s="11"/>
      <c r="BK50" s="11"/>
      <c r="BL50" s="11"/>
      <c r="BM50" s="10"/>
      <c r="BN50" s="10"/>
      <c r="BO50" s="10"/>
      <c r="BP50" s="11"/>
      <c r="BQ50" s="11"/>
      <c r="BR50" s="11"/>
      <c r="BS50" s="10"/>
      <c r="BT50" s="10"/>
      <c r="BU50" s="10"/>
      <c r="BV50" s="11"/>
      <c r="BW50" s="11"/>
      <c r="BX50" s="11"/>
      <c r="BY50" s="10"/>
      <c r="BZ50" s="10"/>
      <c r="CA50" s="10"/>
      <c r="CB50" s="11"/>
      <c r="CC50" s="11"/>
      <c r="CD50" s="11"/>
    </row>
    <row r="51" spans="1:82" ht="26.25">
      <c r="A51" s="43" t="s">
        <v>215</v>
      </c>
      <c r="B51" s="40"/>
      <c r="C51" s="38"/>
      <c r="D51" s="39"/>
      <c r="E51" s="40"/>
      <c r="F51" s="40"/>
      <c r="G51" s="40"/>
      <c r="H51" s="40"/>
      <c r="I51" s="40"/>
      <c r="J51" s="41">
        <f t="shared" si="81"/>
        <v>0</v>
      </c>
      <c r="K51" s="10"/>
      <c r="L51" s="10"/>
      <c r="M51" s="10"/>
      <c r="N51" s="11"/>
      <c r="O51" s="11"/>
      <c r="P51" s="11"/>
      <c r="Q51" s="10"/>
      <c r="R51" s="10"/>
      <c r="S51" s="10"/>
      <c r="T51" s="11"/>
      <c r="U51" s="11"/>
      <c r="V51" s="11"/>
      <c r="W51" s="10"/>
      <c r="X51" s="10"/>
      <c r="Y51" s="10"/>
      <c r="Z51" s="11"/>
      <c r="AA51" s="11"/>
      <c r="AB51" s="11"/>
      <c r="AC51" s="10"/>
      <c r="AD51" s="10"/>
      <c r="AE51" s="10"/>
      <c r="AF51" s="11"/>
      <c r="AG51" s="11"/>
      <c r="AH51" s="11"/>
      <c r="AI51" s="10"/>
      <c r="AJ51" s="10"/>
      <c r="AK51" s="10"/>
      <c r="AL51" s="11"/>
      <c r="AM51" s="11"/>
      <c r="AN51" s="11"/>
      <c r="AO51" s="10"/>
      <c r="AP51" s="10"/>
      <c r="AQ51" s="10"/>
      <c r="AR51" s="11"/>
      <c r="AS51" s="11"/>
      <c r="AT51" s="11"/>
      <c r="AU51" s="10"/>
      <c r="AV51" s="10"/>
      <c r="AW51" s="10"/>
      <c r="AX51" s="11"/>
      <c r="AY51" s="11"/>
      <c r="AZ51" s="11"/>
      <c r="BA51" s="10"/>
      <c r="BB51" s="10"/>
      <c r="BC51" s="10"/>
      <c r="BD51" s="11"/>
      <c r="BE51" s="11"/>
      <c r="BF51" s="11"/>
      <c r="BG51" s="10"/>
      <c r="BH51" s="10"/>
      <c r="BI51" s="10"/>
      <c r="BJ51" s="11"/>
      <c r="BK51" s="11"/>
      <c r="BL51" s="11"/>
      <c r="BM51" s="10"/>
      <c r="BN51" s="10"/>
      <c r="BO51" s="10"/>
      <c r="BP51" s="11"/>
      <c r="BQ51" s="11"/>
      <c r="BR51" s="11"/>
      <c r="BS51" s="10"/>
      <c r="BT51" s="10"/>
      <c r="BU51" s="10"/>
      <c r="BV51" s="11"/>
      <c r="BW51" s="11"/>
      <c r="BX51" s="11"/>
      <c r="BY51" s="10"/>
      <c r="BZ51" s="10"/>
      <c r="CA51" s="10"/>
      <c r="CB51" s="11"/>
      <c r="CC51" s="11"/>
      <c r="CD51" s="11"/>
    </row>
    <row r="52" spans="1:82" ht="26.25">
      <c r="A52" s="43" t="s">
        <v>216</v>
      </c>
      <c r="B52" s="40"/>
      <c r="C52" s="38"/>
      <c r="D52" s="39"/>
      <c r="E52" s="40"/>
      <c r="F52" s="40"/>
      <c r="G52" s="40"/>
      <c r="H52" s="40"/>
      <c r="I52" s="40"/>
      <c r="J52" s="41">
        <f t="shared" si="81"/>
        <v>0</v>
      </c>
      <c r="K52" s="10"/>
      <c r="L52" s="10"/>
      <c r="M52" s="10"/>
      <c r="N52" s="11"/>
      <c r="O52" s="11"/>
      <c r="P52" s="11"/>
      <c r="Q52" s="10"/>
      <c r="R52" s="10"/>
      <c r="S52" s="10"/>
      <c r="T52" s="11"/>
      <c r="U52" s="11"/>
      <c r="V52" s="11"/>
      <c r="W52" s="10"/>
      <c r="X52" s="10"/>
      <c r="Y52" s="10"/>
      <c r="Z52" s="11"/>
      <c r="AA52" s="11"/>
      <c r="AB52" s="11"/>
      <c r="AC52" s="10"/>
      <c r="AD52" s="10"/>
      <c r="AE52" s="10"/>
      <c r="AF52" s="11"/>
      <c r="AG52" s="11"/>
      <c r="AH52" s="11"/>
      <c r="AI52" s="10"/>
      <c r="AJ52" s="10"/>
      <c r="AK52" s="10"/>
      <c r="AL52" s="11"/>
      <c r="AM52" s="11"/>
      <c r="AN52" s="11"/>
      <c r="AO52" s="10"/>
      <c r="AP52" s="10"/>
      <c r="AQ52" s="10"/>
      <c r="AR52" s="11"/>
      <c r="AS52" s="11"/>
      <c r="AT52" s="11"/>
      <c r="AU52" s="10"/>
      <c r="AV52" s="10"/>
      <c r="AW52" s="10"/>
      <c r="AX52" s="11"/>
      <c r="AY52" s="11"/>
      <c r="AZ52" s="11"/>
      <c r="BA52" s="10"/>
      <c r="BB52" s="10"/>
      <c r="BC52" s="10"/>
      <c r="BD52" s="11"/>
      <c r="BE52" s="11"/>
      <c r="BF52" s="11"/>
      <c r="BG52" s="10"/>
      <c r="BH52" s="10"/>
      <c r="BI52" s="10"/>
      <c r="BJ52" s="11"/>
      <c r="BK52" s="11"/>
      <c r="BL52" s="11"/>
      <c r="BM52" s="10"/>
      <c r="BN52" s="10"/>
      <c r="BO52" s="10"/>
      <c r="BP52" s="11"/>
      <c r="BQ52" s="11"/>
      <c r="BR52" s="11"/>
      <c r="BS52" s="10"/>
      <c r="BT52" s="10"/>
      <c r="BU52" s="10"/>
      <c r="BV52" s="11"/>
      <c r="BW52" s="11"/>
      <c r="BX52" s="11"/>
      <c r="BY52" s="10"/>
      <c r="BZ52" s="10"/>
      <c r="CA52" s="10"/>
      <c r="CB52" s="11"/>
      <c r="CC52" s="11"/>
      <c r="CD52" s="11"/>
    </row>
    <row r="53" spans="1:82" ht="26.25">
      <c r="A53" s="43" t="s">
        <v>217</v>
      </c>
      <c r="B53" s="40"/>
      <c r="C53" s="38"/>
      <c r="D53" s="39"/>
      <c r="E53" s="40"/>
      <c r="F53" s="40"/>
      <c r="G53" s="40"/>
      <c r="H53" s="40"/>
      <c r="I53" s="40"/>
      <c r="J53" s="41">
        <f t="shared" si="81"/>
        <v>0</v>
      </c>
      <c r="K53" s="10"/>
      <c r="L53" s="10"/>
      <c r="M53" s="10"/>
      <c r="N53" s="11"/>
      <c r="O53" s="11"/>
      <c r="P53" s="11"/>
      <c r="Q53" s="10"/>
      <c r="R53" s="10"/>
      <c r="S53" s="10"/>
      <c r="T53" s="11"/>
      <c r="U53" s="11"/>
      <c r="V53" s="11"/>
      <c r="W53" s="10"/>
      <c r="X53" s="10"/>
      <c r="Y53" s="10"/>
      <c r="Z53" s="11"/>
      <c r="AA53" s="11"/>
      <c r="AB53" s="11"/>
      <c r="AC53" s="10"/>
      <c r="AD53" s="10"/>
      <c r="AE53" s="10"/>
      <c r="AF53" s="11"/>
      <c r="AG53" s="11"/>
      <c r="AH53" s="11"/>
      <c r="AI53" s="10"/>
      <c r="AJ53" s="10"/>
      <c r="AK53" s="10"/>
      <c r="AL53" s="11"/>
      <c r="AM53" s="11"/>
      <c r="AN53" s="11"/>
      <c r="AO53" s="10"/>
      <c r="AP53" s="10"/>
      <c r="AQ53" s="10"/>
      <c r="AR53" s="11"/>
      <c r="AS53" s="11"/>
      <c r="AT53" s="11"/>
      <c r="AU53" s="10"/>
      <c r="AV53" s="10"/>
      <c r="AW53" s="10"/>
      <c r="AX53" s="11"/>
      <c r="AY53" s="11"/>
      <c r="AZ53" s="11"/>
      <c r="BA53" s="10"/>
      <c r="BB53" s="10"/>
      <c r="BC53" s="10"/>
      <c r="BD53" s="11"/>
      <c r="BE53" s="11"/>
      <c r="BF53" s="11"/>
      <c r="BG53" s="10"/>
      <c r="BH53" s="10"/>
      <c r="BI53" s="10"/>
      <c r="BJ53" s="11"/>
      <c r="BK53" s="11"/>
      <c r="BL53" s="11"/>
      <c r="BM53" s="10"/>
      <c r="BN53" s="10"/>
      <c r="BO53" s="10"/>
      <c r="BP53" s="11"/>
      <c r="BQ53" s="11"/>
      <c r="BR53" s="11"/>
      <c r="BS53" s="10"/>
      <c r="BT53" s="10"/>
      <c r="BU53" s="10"/>
      <c r="BV53" s="11"/>
      <c r="BW53" s="11"/>
      <c r="BX53" s="11"/>
      <c r="BY53" s="10"/>
      <c r="BZ53" s="10"/>
      <c r="CA53" s="10"/>
      <c r="CB53" s="11"/>
      <c r="CC53" s="11"/>
      <c r="CD53" s="11"/>
    </row>
    <row r="54" spans="1:82" ht="26.25">
      <c r="A54" s="43" t="s">
        <v>218</v>
      </c>
      <c r="B54" s="40"/>
      <c r="C54" s="38"/>
      <c r="D54" s="39"/>
      <c r="E54" s="40"/>
      <c r="F54" s="40"/>
      <c r="G54" s="40"/>
      <c r="H54" s="40"/>
      <c r="I54" s="40"/>
      <c r="J54" s="41">
        <f t="shared" si="81"/>
        <v>0</v>
      </c>
      <c r="K54" s="10"/>
      <c r="L54" s="10"/>
      <c r="M54" s="10"/>
      <c r="N54" s="11"/>
      <c r="O54" s="11"/>
      <c r="P54" s="11"/>
      <c r="Q54" s="10"/>
      <c r="R54" s="10"/>
      <c r="S54" s="10"/>
      <c r="T54" s="11"/>
      <c r="U54" s="11"/>
      <c r="V54" s="11"/>
      <c r="W54" s="10"/>
      <c r="X54" s="10"/>
      <c r="Y54" s="10"/>
      <c r="Z54" s="11"/>
      <c r="AA54" s="11"/>
      <c r="AB54" s="11"/>
      <c r="AC54" s="10"/>
      <c r="AD54" s="10"/>
      <c r="AE54" s="10"/>
      <c r="AF54" s="11"/>
      <c r="AG54" s="11"/>
      <c r="AH54" s="11"/>
      <c r="AI54" s="10"/>
      <c r="AJ54" s="10"/>
      <c r="AK54" s="10"/>
      <c r="AL54" s="11"/>
      <c r="AM54" s="11"/>
      <c r="AN54" s="11"/>
      <c r="AO54" s="10"/>
      <c r="AP54" s="10"/>
      <c r="AQ54" s="10"/>
      <c r="AR54" s="11"/>
      <c r="AS54" s="11"/>
      <c r="AT54" s="11"/>
      <c r="AU54" s="10"/>
      <c r="AV54" s="10"/>
      <c r="AW54" s="10"/>
      <c r="AX54" s="11"/>
      <c r="AY54" s="11"/>
      <c r="AZ54" s="11"/>
      <c r="BA54" s="10"/>
      <c r="BB54" s="10"/>
      <c r="BC54" s="10"/>
      <c r="BD54" s="11"/>
      <c r="BE54" s="11"/>
      <c r="BF54" s="11"/>
      <c r="BG54" s="10"/>
      <c r="BH54" s="10"/>
      <c r="BI54" s="10"/>
      <c r="BJ54" s="11"/>
      <c r="BK54" s="11"/>
      <c r="BL54" s="11"/>
      <c r="BM54" s="10"/>
      <c r="BN54" s="10"/>
      <c r="BO54" s="10"/>
      <c r="BP54" s="11"/>
      <c r="BQ54" s="11"/>
      <c r="BR54" s="11"/>
      <c r="BS54" s="10"/>
      <c r="BT54" s="10"/>
      <c r="BU54" s="10"/>
      <c r="BV54" s="11"/>
      <c r="BW54" s="11"/>
      <c r="BX54" s="11"/>
      <c r="BY54" s="10"/>
      <c r="BZ54" s="10"/>
      <c r="CA54" s="10"/>
      <c r="CB54" s="11"/>
      <c r="CC54" s="11"/>
      <c r="CD54" s="11"/>
    </row>
    <row r="55" spans="1:82" ht="26.25">
      <c r="A55" s="43" t="s">
        <v>219</v>
      </c>
      <c r="B55" s="40"/>
      <c r="C55" s="38"/>
      <c r="D55" s="39"/>
      <c r="E55" s="40"/>
      <c r="F55" s="40"/>
      <c r="G55" s="40"/>
      <c r="H55" s="40"/>
      <c r="I55" s="40"/>
      <c r="J55" s="41">
        <f t="shared" si="81"/>
        <v>0</v>
      </c>
      <c r="K55" s="10"/>
      <c r="L55" s="10"/>
      <c r="M55" s="10"/>
      <c r="N55" s="11"/>
      <c r="O55" s="11"/>
      <c r="P55" s="11"/>
      <c r="Q55" s="10"/>
      <c r="R55" s="10"/>
      <c r="S55" s="10"/>
      <c r="T55" s="11"/>
      <c r="U55" s="11"/>
      <c r="V55" s="11"/>
      <c r="W55" s="10"/>
      <c r="X55" s="10"/>
      <c r="Y55" s="10"/>
      <c r="Z55" s="11"/>
      <c r="AA55" s="11"/>
      <c r="AB55" s="11"/>
      <c r="AC55" s="10"/>
      <c r="AD55" s="10"/>
      <c r="AE55" s="10"/>
      <c r="AF55" s="11"/>
      <c r="AG55" s="11"/>
      <c r="AH55" s="11"/>
      <c r="AI55" s="10"/>
      <c r="AJ55" s="10"/>
      <c r="AK55" s="10"/>
      <c r="AL55" s="11"/>
      <c r="AM55" s="11"/>
      <c r="AN55" s="11"/>
      <c r="AO55" s="10"/>
      <c r="AP55" s="10"/>
      <c r="AQ55" s="10"/>
      <c r="AR55" s="11"/>
      <c r="AS55" s="11"/>
      <c r="AT55" s="11"/>
      <c r="AU55" s="10"/>
      <c r="AV55" s="10"/>
      <c r="AW55" s="10"/>
      <c r="AX55" s="11"/>
      <c r="AY55" s="11"/>
      <c r="AZ55" s="11"/>
      <c r="BA55" s="10"/>
      <c r="BB55" s="10"/>
      <c r="BC55" s="10"/>
      <c r="BD55" s="11"/>
      <c r="BE55" s="11"/>
      <c r="BF55" s="11"/>
      <c r="BG55" s="10"/>
      <c r="BH55" s="10"/>
      <c r="BI55" s="10"/>
      <c r="BJ55" s="11"/>
      <c r="BK55" s="11"/>
      <c r="BL55" s="11"/>
      <c r="BM55" s="10"/>
      <c r="BN55" s="10"/>
      <c r="BO55" s="10"/>
      <c r="BP55" s="11"/>
      <c r="BQ55" s="11"/>
      <c r="BR55" s="11"/>
      <c r="BS55" s="10"/>
      <c r="BT55" s="10"/>
      <c r="BU55" s="10"/>
      <c r="BV55" s="11"/>
      <c r="BW55" s="11"/>
      <c r="BX55" s="11"/>
      <c r="BY55" s="10"/>
      <c r="BZ55" s="10"/>
      <c r="CA55" s="10"/>
      <c r="CB55" s="11"/>
      <c r="CC55" s="11"/>
      <c r="CD55" s="11"/>
    </row>
    <row r="56" spans="1:82" ht="26.25">
      <c r="A56" s="43" t="s">
        <v>220</v>
      </c>
      <c r="B56" s="40"/>
      <c r="C56" s="38"/>
      <c r="D56" s="39"/>
      <c r="E56" s="40"/>
      <c r="F56" s="40"/>
      <c r="G56" s="40"/>
      <c r="H56" s="40"/>
      <c r="I56" s="40"/>
      <c r="J56" s="41">
        <f t="shared" si="81"/>
        <v>0</v>
      </c>
      <c r="K56" s="10"/>
      <c r="L56" s="10"/>
      <c r="M56" s="10"/>
      <c r="N56" s="11"/>
      <c r="O56" s="11"/>
      <c r="P56" s="11"/>
      <c r="Q56" s="10"/>
      <c r="R56" s="10"/>
      <c r="S56" s="10"/>
      <c r="T56" s="11"/>
      <c r="U56" s="11"/>
      <c r="V56" s="11"/>
      <c r="W56" s="10"/>
      <c r="X56" s="10"/>
      <c r="Y56" s="10"/>
      <c r="Z56" s="11"/>
      <c r="AA56" s="11"/>
      <c r="AB56" s="11"/>
      <c r="AC56" s="10"/>
      <c r="AD56" s="10"/>
      <c r="AE56" s="10"/>
      <c r="AF56" s="11"/>
      <c r="AG56" s="11"/>
      <c r="AH56" s="11"/>
      <c r="AI56" s="10"/>
      <c r="AJ56" s="10"/>
      <c r="AK56" s="10"/>
      <c r="AL56" s="11"/>
      <c r="AM56" s="11"/>
      <c r="AN56" s="11"/>
      <c r="AO56" s="10"/>
      <c r="AP56" s="10"/>
      <c r="AQ56" s="10"/>
      <c r="AR56" s="11"/>
      <c r="AS56" s="11"/>
      <c r="AT56" s="11"/>
      <c r="AU56" s="10"/>
      <c r="AV56" s="10"/>
      <c r="AW56" s="10"/>
      <c r="AX56" s="11"/>
      <c r="AY56" s="11"/>
      <c r="AZ56" s="11"/>
      <c r="BA56" s="10"/>
      <c r="BB56" s="10"/>
      <c r="BC56" s="10"/>
      <c r="BD56" s="11"/>
      <c r="BE56" s="11"/>
      <c r="BF56" s="11"/>
      <c r="BG56" s="10"/>
      <c r="BH56" s="10"/>
      <c r="BI56" s="10"/>
      <c r="BJ56" s="11"/>
      <c r="BK56" s="11"/>
      <c r="BL56" s="11"/>
      <c r="BM56" s="10"/>
      <c r="BN56" s="10"/>
      <c r="BO56" s="10"/>
      <c r="BP56" s="11"/>
      <c r="BQ56" s="11"/>
      <c r="BR56" s="11"/>
      <c r="BS56" s="10"/>
      <c r="BT56" s="10"/>
      <c r="BU56" s="10"/>
      <c r="BV56" s="11"/>
      <c r="BW56" s="11"/>
      <c r="BX56" s="11"/>
      <c r="BY56" s="10"/>
      <c r="BZ56" s="10"/>
      <c r="CA56" s="10"/>
      <c r="CB56" s="11"/>
      <c r="CC56" s="11"/>
      <c r="CD56" s="11"/>
    </row>
    <row r="57" spans="1:82" ht="26.25">
      <c r="A57" s="43" t="s">
        <v>221</v>
      </c>
      <c r="B57" s="40"/>
      <c r="C57" s="38"/>
      <c r="D57" s="39"/>
      <c r="E57" s="40"/>
      <c r="F57" s="40"/>
      <c r="G57" s="40"/>
      <c r="H57" s="40"/>
      <c r="I57" s="40"/>
      <c r="J57" s="41">
        <f t="shared" ref="J57:J120" si="82">IFERROR(SUM(B57:I57),"")</f>
        <v>0</v>
      </c>
      <c r="K57" s="10"/>
      <c r="L57" s="10"/>
      <c r="M57" s="10"/>
      <c r="N57" s="11"/>
      <c r="O57" s="11"/>
      <c r="P57" s="11"/>
      <c r="Q57" s="10"/>
      <c r="R57" s="10"/>
      <c r="S57" s="10"/>
      <c r="T57" s="11"/>
      <c r="U57" s="11"/>
      <c r="V57" s="11"/>
      <c r="W57" s="10"/>
      <c r="X57" s="10"/>
      <c r="Y57" s="10"/>
      <c r="Z57" s="11"/>
      <c r="AA57" s="11"/>
      <c r="AB57" s="11"/>
      <c r="AC57" s="10"/>
      <c r="AD57" s="10"/>
      <c r="AE57" s="10"/>
      <c r="AF57" s="11"/>
      <c r="AG57" s="11"/>
      <c r="AH57" s="11"/>
      <c r="AI57" s="10"/>
      <c r="AJ57" s="10"/>
      <c r="AK57" s="10"/>
      <c r="AL57" s="11"/>
      <c r="AM57" s="11"/>
      <c r="AN57" s="11"/>
      <c r="AO57" s="10"/>
      <c r="AP57" s="10"/>
      <c r="AQ57" s="10"/>
      <c r="AR57" s="11"/>
      <c r="AS57" s="11"/>
      <c r="AT57" s="11"/>
      <c r="AU57" s="10"/>
      <c r="AV57" s="10"/>
      <c r="AW57" s="10"/>
      <c r="AX57" s="11"/>
      <c r="AY57" s="11"/>
      <c r="AZ57" s="11"/>
      <c r="BA57" s="10"/>
      <c r="BB57" s="10"/>
      <c r="BC57" s="10"/>
      <c r="BD57" s="11"/>
      <c r="BE57" s="11"/>
      <c r="BF57" s="11"/>
      <c r="BG57" s="10"/>
      <c r="BH57" s="10"/>
      <c r="BI57" s="10"/>
      <c r="BJ57" s="11"/>
      <c r="BK57" s="11"/>
      <c r="BL57" s="11"/>
      <c r="BM57" s="10"/>
      <c r="BN57" s="10"/>
      <c r="BO57" s="10"/>
      <c r="BP57" s="11"/>
      <c r="BQ57" s="11"/>
      <c r="BR57" s="11"/>
      <c r="BS57" s="10"/>
      <c r="BT57" s="10"/>
      <c r="BU57" s="10"/>
      <c r="BV57" s="11"/>
      <c r="BW57" s="11"/>
      <c r="BX57" s="11"/>
      <c r="BY57" s="10"/>
      <c r="BZ57" s="10"/>
      <c r="CA57" s="10"/>
      <c r="CB57" s="11"/>
      <c r="CC57" s="11"/>
      <c r="CD57" s="11"/>
    </row>
    <row r="58" spans="1:82" ht="26.25">
      <c r="A58" s="43" t="s">
        <v>222</v>
      </c>
      <c r="B58" s="40"/>
      <c r="C58" s="38"/>
      <c r="D58" s="39"/>
      <c r="E58" s="40"/>
      <c r="F58" s="40"/>
      <c r="G58" s="40"/>
      <c r="H58" s="40"/>
      <c r="I58" s="40"/>
      <c r="J58" s="41">
        <f t="shared" si="82"/>
        <v>0</v>
      </c>
      <c r="K58" s="10"/>
      <c r="L58" s="10"/>
      <c r="M58" s="10"/>
      <c r="N58" s="11"/>
      <c r="O58" s="11"/>
      <c r="P58" s="11"/>
      <c r="Q58" s="10"/>
      <c r="R58" s="10"/>
      <c r="S58" s="10"/>
      <c r="T58" s="11"/>
      <c r="U58" s="11"/>
      <c r="V58" s="11"/>
      <c r="W58" s="10"/>
      <c r="X58" s="10"/>
      <c r="Y58" s="10"/>
      <c r="Z58" s="11"/>
      <c r="AA58" s="11"/>
      <c r="AB58" s="11"/>
      <c r="AC58" s="10"/>
      <c r="AD58" s="10"/>
      <c r="AE58" s="10"/>
      <c r="AF58" s="11"/>
      <c r="AG58" s="11"/>
      <c r="AH58" s="11"/>
      <c r="AI58" s="10"/>
      <c r="AJ58" s="10"/>
      <c r="AK58" s="10"/>
      <c r="AL58" s="11"/>
      <c r="AM58" s="11"/>
      <c r="AN58" s="11"/>
      <c r="AO58" s="10"/>
      <c r="AP58" s="10"/>
      <c r="AQ58" s="10"/>
      <c r="AR58" s="11"/>
      <c r="AS58" s="11"/>
      <c r="AT58" s="11"/>
      <c r="AU58" s="10"/>
      <c r="AV58" s="10"/>
      <c r="AW58" s="10"/>
      <c r="AX58" s="11"/>
      <c r="AY58" s="11"/>
      <c r="AZ58" s="11"/>
      <c r="BA58" s="10"/>
      <c r="BB58" s="10"/>
      <c r="BC58" s="10"/>
      <c r="BD58" s="11"/>
      <c r="BE58" s="11"/>
      <c r="BF58" s="11"/>
      <c r="BG58" s="10"/>
      <c r="BH58" s="10"/>
      <c r="BI58" s="10"/>
      <c r="BJ58" s="11"/>
      <c r="BK58" s="11"/>
      <c r="BL58" s="11"/>
      <c r="BM58" s="10"/>
      <c r="BN58" s="10"/>
      <c r="BO58" s="10"/>
      <c r="BP58" s="11"/>
      <c r="BQ58" s="11"/>
      <c r="BR58" s="11"/>
      <c r="BS58" s="10"/>
      <c r="BT58" s="10"/>
      <c r="BU58" s="10"/>
      <c r="BV58" s="11"/>
      <c r="BW58" s="11"/>
      <c r="BX58" s="11"/>
      <c r="BY58" s="10"/>
      <c r="BZ58" s="10"/>
      <c r="CA58" s="10"/>
      <c r="CB58" s="11"/>
      <c r="CC58" s="11"/>
      <c r="CD58" s="11"/>
    </row>
    <row r="59" spans="1:82" ht="26.25">
      <c r="A59" s="43" t="s">
        <v>223</v>
      </c>
      <c r="B59" s="40"/>
      <c r="C59" s="38"/>
      <c r="D59" s="39"/>
      <c r="E59" s="40"/>
      <c r="F59" s="40"/>
      <c r="G59" s="40"/>
      <c r="H59" s="40"/>
      <c r="I59" s="40"/>
      <c r="J59" s="41">
        <f t="shared" si="82"/>
        <v>0</v>
      </c>
      <c r="K59" s="10"/>
      <c r="L59" s="10"/>
      <c r="M59" s="10"/>
      <c r="N59" s="11"/>
      <c r="O59" s="11"/>
      <c r="P59" s="11"/>
      <c r="Q59" s="10"/>
      <c r="R59" s="10"/>
      <c r="S59" s="10"/>
      <c r="T59" s="11"/>
      <c r="U59" s="11"/>
      <c r="V59" s="11"/>
      <c r="W59" s="10"/>
      <c r="X59" s="10"/>
      <c r="Y59" s="10"/>
      <c r="Z59" s="11"/>
      <c r="AA59" s="11"/>
      <c r="AB59" s="11"/>
      <c r="AC59" s="10"/>
      <c r="AD59" s="10"/>
      <c r="AE59" s="10"/>
      <c r="AF59" s="11"/>
      <c r="AG59" s="11"/>
      <c r="AH59" s="11"/>
      <c r="AI59" s="10"/>
      <c r="AJ59" s="10"/>
      <c r="AK59" s="10"/>
      <c r="AL59" s="11"/>
      <c r="AM59" s="11"/>
      <c r="AN59" s="11"/>
      <c r="AO59" s="10"/>
      <c r="AP59" s="10"/>
      <c r="AQ59" s="10"/>
      <c r="AR59" s="11"/>
      <c r="AS59" s="11"/>
      <c r="AT59" s="11"/>
      <c r="AU59" s="10"/>
      <c r="AV59" s="10"/>
      <c r="AW59" s="10"/>
      <c r="AX59" s="11"/>
      <c r="AY59" s="11"/>
      <c r="AZ59" s="11"/>
      <c r="BA59" s="10"/>
      <c r="BB59" s="10"/>
      <c r="BC59" s="10"/>
      <c r="BD59" s="11"/>
      <c r="BE59" s="11"/>
      <c r="BF59" s="11"/>
      <c r="BG59" s="10"/>
      <c r="BH59" s="10"/>
      <c r="BI59" s="10"/>
      <c r="BJ59" s="11"/>
      <c r="BK59" s="11"/>
      <c r="BL59" s="11"/>
      <c r="BM59" s="10"/>
      <c r="BN59" s="10"/>
      <c r="BO59" s="10"/>
      <c r="BP59" s="11"/>
      <c r="BQ59" s="11"/>
      <c r="BR59" s="11"/>
      <c r="BS59" s="10"/>
      <c r="BT59" s="10"/>
      <c r="BU59" s="10"/>
      <c r="BV59" s="11"/>
      <c r="BW59" s="11"/>
      <c r="BX59" s="11"/>
      <c r="BY59" s="10"/>
      <c r="BZ59" s="10"/>
      <c r="CA59" s="10"/>
      <c r="CB59" s="11"/>
      <c r="CC59" s="11"/>
      <c r="CD59" s="11"/>
    </row>
    <row r="60" spans="1:82" ht="26.25">
      <c r="A60" s="43" t="s">
        <v>224</v>
      </c>
      <c r="B60" s="40"/>
      <c r="C60" s="38"/>
      <c r="D60" s="39"/>
      <c r="E60" s="40"/>
      <c r="F60" s="40"/>
      <c r="G60" s="40"/>
      <c r="H60" s="40"/>
      <c r="I60" s="40"/>
      <c r="J60" s="41">
        <f t="shared" si="82"/>
        <v>0</v>
      </c>
      <c r="K60" s="10"/>
      <c r="L60" s="10"/>
      <c r="M60" s="10"/>
      <c r="N60" s="11"/>
      <c r="O60" s="11"/>
      <c r="P60" s="11"/>
      <c r="Q60" s="10"/>
      <c r="R60" s="10"/>
      <c r="S60" s="10"/>
      <c r="T60" s="11"/>
      <c r="U60" s="11"/>
      <c r="V60" s="11"/>
      <c r="W60" s="10"/>
      <c r="X60" s="10"/>
      <c r="Y60" s="10"/>
      <c r="Z60" s="11"/>
      <c r="AA60" s="11"/>
      <c r="AB60" s="11"/>
      <c r="AC60" s="10"/>
      <c r="AD60" s="10"/>
      <c r="AE60" s="10"/>
      <c r="AF60" s="11"/>
      <c r="AG60" s="11"/>
      <c r="AH60" s="11"/>
      <c r="AI60" s="10"/>
      <c r="AJ60" s="10"/>
      <c r="AK60" s="10"/>
      <c r="AL60" s="11"/>
      <c r="AM60" s="11"/>
      <c r="AN60" s="11"/>
      <c r="AO60" s="10"/>
      <c r="AP60" s="10"/>
      <c r="AQ60" s="10"/>
      <c r="AR60" s="11"/>
      <c r="AS60" s="11"/>
      <c r="AT60" s="11"/>
      <c r="AU60" s="10"/>
      <c r="AV60" s="10"/>
      <c r="AW60" s="10"/>
      <c r="AX60" s="11"/>
      <c r="AY60" s="11"/>
      <c r="AZ60" s="11"/>
      <c r="BA60" s="10"/>
      <c r="BB60" s="10"/>
      <c r="BC60" s="10"/>
      <c r="BD60" s="11"/>
      <c r="BE60" s="11"/>
      <c r="BF60" s="11"/>
      <c r="BG60" s="10"/>
      <c r="BH60" s="10"/>
      <c r="BI60" s="10"/>
      <c r="BJ60" s="11"/>
      <c r="BK60" s="11"/>
      <c r="BL60" s="11"/>
      <c r="BM60" s="10"/>
      <c r="BN60" s="10"/>
      <c r="BO60" s="10"/>
      <c r="BP60" s="11"/>
      <c r="BQ60" s="11"/>
      <c r="BR60" s="11"/>
      <c r="BS60" s="10"/>
      <c r="BT60" s="10"/>
      <c r="BU60" s="10"/>
      <c r="BV60" s="11"/>
      <c r="BW60" s="11"/>
      <c r="BX60" s="11"/>
      <c r="BY60" s="10"/>
      <c r="BZ60" s="10"/>
      <c r="CA60" s="10"/>
      <c r="CB60" s="11"/>
      <c r="CC60" s="11"/>
      <c r="CD60" s="11"/>
    </row>
    <row r="61" spans="1:82" ht="26.25">
      <c r="A61" s="43" t="s">
        <v>225</v>
      </c>
      <c r="B61" s="40"/>
      <c r="C61" s="38"/>
      <c r="D61" s="39"/>
      <c r="E61" s="40"/>
      <c r="F61" s="40"/>
      <c r="G61" s="40"/>
      <c r="H61" s="40"/>
      <c r="I61" s="40"/>
      <c r="J61" s="41">
        <f t="shared" si="82"/>
        <v>0</v>
      </c>
      <c r="K61" s="10"/>
      <c r="L61" s="10"/>
      <c r="M61" s="10"/>
      <c r="N61" s="11"/>
      <c r="O61" s="11"/>
      <c r="P61" s="11"/>
      <c r="Q61" s="10"/>
      <c r="R61" s="10"/>
      <c r="S61" s="10"/>
      <c r="T61" s="11"/>
      <c r="U61" s="11"/>
      <c r="V61" s="11"/>
      <c r="W61" s="10"/>
      <c r="X61" s="10"/>
      <c r="Y61" s="10"/>
      <c r="Z61" s="11"/>
      <c r="AA61" s="11"/>
      <c r="AB61" s="11"/>
      <c r="AC61" s="10"/>
      <c r="AD61" s="10"/>
      <c r="AE61" s="10"/>
      <c r="AF61" s="11"/>
      <c r="AG61" s="11"/>
      <c r="AH61" s="11"/>
      <c r="AI61" s="10"/>
      <c r="AJ61" s="10"/>
      <c r="AK61" s="10"/>
      <c r="AL61" s="11"/>
      <c r="AM61" s="11"/>
      <c r="AN61" s="11"/>
      <c r="AO61" s="10"/>
      <c r="AP61" s="10"/>
      <c r="AQ61" s="10"/>
      <c r="AR61" s="11"/>
      <c r="AS61" s="11"/>
      <c r="AT61" s="11"/>
      <c r="AU61" s="10"/>
      <c r="AV61" s="10"/>
      <c r="AW61" s="10"/>
      <c r="AX61" s="11"/>
      <c r="AY61" s="11"/>
      <c r="AZ61" s="11"/>
      <c r="BA61" s="10"/>
      <c r="BB61" s="10"/>
      <c r="BC61" s="10"/>
      <c r="BD61" s="11"/>
      <c r="BE61" s="11"/>
      <c r="BF61" s="11"/>
      <c r="BG61" s="10"/>
      <c r="BH61" s="10"/>
      <c r="BI61" s="10"/>
      <c r="BJ61" s="11"/>
      <c r="BK61" s="11"/>
      <c r="BL61" s="11"/>
      <c r="BM61" s="10"/>
      <c r="BN61" s="10"/>
      <c r="BO61" s="10"/>
      <c r="BP61" s="11"/>
      <c r="BQ61" s="11"/>
      <c r="BR61" s="11"/>
      <c r="BS61" s="10"/>
      <c r="BT61" s="10"/>
      <c r="BU61" s="10"/>
      <c r="BV61" s="11"/>
      <c r="BW61" s="11"/>
      <c r="BX61" s="11"/>
      <c r="BY61" s="10"/>
      <c r="BZ61" s="10"/>
      <c r="CA61" s="10"/>
      <c r="CB61" s="11"/>
      <c r="CC61" s="11"/>
      <c r="CD61" s="11"/>
    </row>
    <row r="62" spans="1:82" ht="26.25">
      <c r="A62" s="43" t="s">
        <v>226</v>
      </c>
      <c r="B62" s="40"/>
      <c r="C62" s="38"/>
      <c r="D62" s="39"/>
      <c r="E62" s="40"/>
      <c r="F62" s="40"/>
      <c r="G62" s="40"/>
      <c r="H62" s="40"/>
      <c r="I62" s="40"/>
      <c r="J62" s="41">
        <f t="shared" si="82"/>
        <v>0</v>
      </c>
      <c r="K62" s="10"/>
      <c r="L62" s="10"/>
      <c r="M62" s="10"/>
      <c r="N62" s="11"/>
      <c r="O62" s="11"/>
      <c r="P62" s="11"/>
      <c r="Q62" s="10"/>
      <c r="R62" s="10"/>
      <c r="S62" s="10"/>
      <c r="T62" s="11"/>
      <c r="U62" s="11"/>
      <c r="V62" s="11"/>
      <c r="W62" s="10"/>
      <c r="X62" s="10"/>
      <c r="Y62" s="10"/>
      <c r="Z62" s="11"/>
      <c r="AA62" s="11"/>
      <c r="AB62" s="11"/>
      <c r="AC62" s="10"/>
      <c r="AD62" s="10"/>
      <c r="AE62" s="10"/>
      <c r="AF62" s="11"/>
      <c r="AG62" s="11"/>
      <c r="AH62" s="11"/>
      <c r="AI62" s="10"/>
      <c r="AJ62" s="10"/>
      <c r="AK62" s="10"/>
      <c r="AL62" s="11"/>
      <c r="AM62" s="11"/>
      <c r="AN62" s="11"/>
      <c r="AO62" s="10"/>
      <c r="AP62" s="10"/>
      <c r="AQ62" s="10"/>
      <c r="AR62" s="11"/>
      <c r="AS62" s="11"/>
      <c r="AT62" s="11"/>
      <c r="AU62" s="10"/>
      <c r="AV62" s="10"/>
      <c r="AW62" s="10"/>
      <c r="AX62" s="11"/>
      <c r="AY62" s="11"/>
      <c r="AZ62" s="11"/>
      <c r="BA62" s="10"/>
      <c r="BB62" s="10"/>
      <c r="BC62" s="10"/>
      <c r="BD62" s="11"/>
      <c r="BE62" s="11"/>
      <c r="BF62" s="11"/>
      <c r="BG62" s="10"/>
      <c r="BH62" s="10"/>
      <c r="BI62" s="10"/>
      <c r="BJ62" s="11"/>
      <c r="BK62" s="11"/>
      <c r="BL62" s="11"/>
      <c r="BM62" s="10"/>
      <c r="BN62" s="10"/>
      <c r="BO62" s="10"/>
      <c r="BP62" s="11"/>
      <c r="BQ62" s="11"/>
      <c r="BR62" s="11"/>
      <c r="BS62" s="10"/>
      <c r="BT62" s="10"/>
      <c r="BU62" s="10"/>
      <c r="BV62" s="11"/>
      <c r="BW62" s="11"/>
      <c r="BX62" s="11"/>
      <c r="BY62" s="10"/>
      <c r="BZ62" s="10"/>
      <c r="CA62" s="10"/>
      <c r="CB62" s="11"/>
      <c r="CC62" s="11"/>
      <c r="CD62" s="11"/>
    </row>
    <row r="63" spans="1:82" ht="26.25">
      <c r="A63" s="43" t="s">
        <v>227</v>
      </c>
      <c r="B63" s="40"/>
      <c r="C63" s="38"/>
      <c r="D63" s="39"/>
      <c r="E63" s="40"/>
      <c r="F63" s="40"/>
      <c r="G63" s="40"/>
      <c r="H63" s="40"/>
      <c r="I63" s="40"/>
      <c r="J63" s="41">
        <f t="shared" si="82"/>
        <v>0</v>
      </c>
      <c r="K63" s="10"/>
      <c r="L63" s="10"/>
      <c r="M63" s="10"/>
      <c r="N63" s="11"/>
      <c r="O63" s="11"/>
      <c r="P63" s="11"/>
      <c r="Q63" s="10"/>
      <c r="R63" s="10"/>
      <c r="S63" s="10"/>
      <c r="T63" s="11"/>
      <c r="U63" s="11"/>
      <c r="V63" s="11"/>
      <c r="W63" s="10"/>
      <c r="X63" s="10"/>
      <c r="Y63" s="10"/>
      <c r="Z63" s="11"/>
      <c r="AA63" s="11"/>
      <c r="AB63" s="11"/>
      <c r="AC63" s="10"/>
      <c r="AD63" s="10"/>
      <c r="AE63" s="10"/>
      <c r="AF63" s="11"/>
      <c r="AG63" s="11"/>
      <c r="AH63" s="11"/>
      <c r="AI63" s="10"/>
      <c r="AJ63" s="10"/>
      <c r="AK63" s="10"/>
      <c r="AL63" s="11"/>
      <c r="AM63" s="11"/>
      <c r="AN63" s="11"/>
      <c r="AO63" s="10"/>
      <c r="AP63" s="10"/>
      <c r="AQ63" s="10"/>
      <c r="AR63" s="11"/>
      <c r="AS63" s="11"/>
      <c r="AT63" s="11"/>
      <c r="AU63" s="10"/>
      <c r="AV63" s="10"/>
      <c r="AW63" s="10"/>
      <c r="AX63" s="11"/>
      <c r="AY63" s="11"/>
      <c r="AZ63" s="11"/>
      <c r="BA63" s="10"/>
      <c r="BB63" s="10"/>
      <c r="BC63" s="10"/>
      <c r="BD63" s="11"/>
      <c r="BE63" s="11"/>
      <c r="BF63" s="11"/>
      <c r="BG63" s="10"/>
      <c r="BH63" s="10"/>
      <c r="BI63" s="10"/>
      <c r="BJ63" s="11"/>
      <c r="BK63" s="11"/>
      <c r="BL63" s="11"/>
      <c r="BM63" s="10"/>
      <c r="BN63" s="10"/>
      <c r="BO63" s="10"/>
      <c r="BP63" s="11"/>
      <c r="BQ63" s="11"/>
      <c r="BR63" s="11"/>
      <c r="BS63" s="10"/>
      <c r="BT63" s="10"/>
      <c r="BU63" s="10"/>
      <c r="BV63" s="11"/>
      <c r="BW63" s="11"/>
      <c r="BX63" s="11"/>
      <c r="BY63" s="10"/>
      <c r="BZ63" s="10"/>
      <c r="CA63" s="10"/>
      <c r="CB63" s="11"/>
      <c r="CC63" s="11"/>
      <c r="CD63" s="11"/>
    </row>
    <row r="64" spans="1:82" ht="26.25">
      <c r="A64" s="43" t="s">
        <v>228</v>
      </c>
      <c r="B64" s="40"/>
      <c r="C64" s="38"/>
      <c r="D64" s="39"/>
      <c r="E64" s="40"/>
      <c r="F64" s="40"/>
      <c r="G64" s="40"/>
      <c r="H64" s="40"/>
      <c r="I64" s="40"/>
      <c r="J64" s="41">
        <f t="shared" si="82"/>
        <v>0</v>
      </c>
      <c r="K64" s="10"/>
      <c r="L64" s="10"/>
      <c r="M64" s="10"/>
      <c r="N64" s="11"/>
      <c r="O64" s="11"/>
      <c r="P64" s="11"/>
      <c r="Q64" s="10"/>
      <c r="R64" s="10"/>
      <c r="S64" s="10"/>
      <c r="T64" s="11"/>
      <c r="U64" s="11"/>
      <c r="V64" s="11"/>
      <c r="W64" s="10"/>
      <c r="X64" s="10"/>
      <c r="Y64" s="10"/>
      <c r="Z64" s="11"/>
      <c r="AA64" s="11"/>
      <c r="AB64" s="11"/>
      <c r="AC64" s="10"/>
      <c r="AD64" s="10"/>
      <c r="AE64" s="10"/>
      <c r="AF64" s="11"/>
      <c r="AG64" s="11"/>
      <c r="AH64" s="11"/>
      <c r="AI64" s="10"/>
      <c r="AJ64" s="10"/>
      <c r="AK64" s="10"/>
      <c r="AL64" s="11"/>
      <c r="AM64" s="11"/>
      <c r="AN64" s="11"/>
      <c r="AO64" s="10"/>
      <c r="AP64" s="10"/>
      <c r="AQ64" s="10"/>
      <c r="AR64" s="11"/>
      <c r="AS64" s="11"/>
      <c r="AT64" s="11"/>
      <c r="AU64" s="10"/>
      <c r="AV64" s="10"/>
      <c r="AW64" s="10"/>
      <c r="AX64" s="11"/>
      <c r="AY64" s="11"/>
      <c r="AZ64" s="11"/>
      <c r="BA64" s="10"/>
      <c r="BB64" s="10"/>
      <c r="BC64" s="10"/>
      <c r="BD64" s="11"/>
      <c r="BE64" s="11"/>
      <c r="BF64" s="11"/>
      <c r="BG64" s="10"/>
      <c r="BH64" s="10"/>
      <c r="BI64" s="10"/>
      <c r="BJ64" s="11"/>
      <c r="BK64" s="11"/>
      <c r="BL64" s="11"/>
      <c r="BM64" s="10"/>
      <c r="BN64" s="10"/>
      <c r="BO64" s="10"/>
      <c r="BP64" s="11"/>
      <c r="BQ64" s="11"/>
      <c r="BR64" s="11"/>
      <c r="BS64" s="10"/>
      <c r="BT64" s="10"/>
      <c r="BU64" s="10"/>
      <c r="BV64" s="11"/>
      <c r="BW64" s="11"/>
      <c r="BX64" s="11"/>
      <c r="BY64" s="10"/>
      <c r="BZ64" s="10"/>
      <c r="CA64" s="10"/>
      <c r="CB64" s="11"/>
      <c r="CC64" s="11"/>
      <c r="CD64" s="11"/>
    </row>
    <row r="65" spans="1:82" ht="26.25">
      <c r="A65" s="43" t="s">
        <v>229</v>
      </c>
      <c r="B65" s="40"/>
      <c r="C65" s="38"/>
      <c r="D65" s="39"/>
      <c r="E65" s="40"/>
      <c r="F65" s="40"/>
      <c r="G65" s="40"/>
      <c r="H65" s="40"/>
      <c r="I65" s="40"/>
      <c r="J65" s="41">
        <f t="shared" si="82"/>
        <v>0</v>
      </c>
      <c r="K65" s="10"/>
      <c r="L65" s="10"/>
      <c r="M65" s="10"/>
      <c r="N65" s="11"/>
      <c r="O65" s="11"/>
      <c r="P65" s="11"/>
      <c r="Q65" s="10"/>
      <c r="R65" s="10"/>
      <c r="S65" s="10"/>
      <c r="T65" s="11"/>
      <c r="U65" s="11"/>
      <c r="V65" s="11"/>
      <c r="W65" s="10"/>
      <c r="X65" s="10"/>
      <c r="Y65" s="10"/>
      <c r="Z65" s="11"/>
      <c r="AA65" s="11"/>
      <c r="AB65" s="11"/>
      <c r="AC65" s="10"/>
      <c r="AD65" s="10"/>
      <c r="AE65" s="10"/>
      <c r="AF65" s="11"/>
      <c r="AG65" s="11"/>
      <c r="AH65" s="11"/>
      <c r="AI65" s="10"/>
      <c r="AJ65" s="10"/>
      <c r="AK65" s="10"/>
      <c r="AL65" s="11"/>
      <c r="AM65" s="11"/>
      <c r="AN65" s="11"/>
      <c r="AO65" s="10"/>
      <c r="AP65" s="10"/>
      <c r="AQ65" s="10"/>
      <c r="AR65" s="11"/>
      <c r="AS65" s="11"/>
      <c r="AT65" s="11"/>
      <c r="AU65" s="10"/>
      <c r="AV65" s="10"/>
      <c r="AW65" s="10"/>
      <c r="AX65" s="11"/>
      <c r="AY65" s="11"/>
      <c r="AZ65" s="11"/>
      <c r="BA65" s="10"/>
      <c r="BB65" s="10"/>
      <c r="BC65" s="10"/>
      <c r="BD65" s="11"/>
      <c r="BE65" s="11"/>
      <c r="BF65" s="11"/>
      <c r="BG65" s="10"/>
      <c r="BH65" s="10"/>
      <c r="BI65" s="10"/>
      <c r="BJ65" s="11"/>
      <c r="BK65" s="11"/>
      <c r="BL65" s="11"/>
      <c r="BM65" s="10"/>
      <c r="BN65" s="10"/>
      <c r="BO65" s="10"/>
      <c r="BP65" s="11"/>
      <c r="BQ65" s="11"/>
      <c r="BR65" s="11"/>
      <c r="BS65" s="10"/>
      <c r="BT65" s="10"/>
      <c r="BU65" s="10"/>
      <c r="BV65" s="11"/>
      <c r="BW65" s="11"/>
      <c r="BX65" s="11"/>
      <c r="BY65" s="10"/>
      <c r="BZ65" s="10"/>
      <c r="CA65" s="10"/>
      <c r="CB65" s="11"/>
      <c r="CC65" s="11"/>
      <c r="CD65" s="11"/>
    </row>
    <row r="66" spans="1:82" ht="26.25">
      <c r="A66" s="43" t="s">
        <v>230</v>
      </c>
      <c r="B66" s="40"/>
      <c r="C66" s="38"/>
      <c r="D66" s="39"/>
      <c r="E66" s="40"/>
      <c r="F66" s="40"/>
      <c r="G66" s="40"/>
      <c r="H66" s="40"/>
      <c r="I66" s="40"/>
      <c r="J66" s="41">
        <f t="shared" si="82"/>
        <v>0</v>
      </c>
      <c r="K66" s="10"/>
      <c r="L66" s="10"/>
      <c r="M66" s="10"/>
      <c r="N66" s="11"/>
      <c r="O66" s="11"/>
      <c r="P66" s="11"/>
      <c r="Q66" s="10"/>
      <c r="R66" s="10"/>
      <c r="S66" s="10"/>
      <c r="T66" s="11"/>
      <c r="U66" s="11"/>
      <c r="V66" s="11"/>
      <c r="W66" s="10"/>
      <c r="X66" s="10"/>
      <c r="Y66" s="10"/>
      <c r="Z66" s="11"/>
      <c r="AA66" s="11"/>
      <c r="AB66" s="11"/>
      <c r="AC66" s="10"/>
      <c r="AD66" s="10"/>
      <c r="AE66" s="10"/>
      <c r="AF66" s="11"/>
      <c r="AG66" s="11"/>
      <c r="AH66" s="11"/>
      <c r="AI66" s="10"/>
      <c r="AJ66" s="10"/>
      <c r="AK66" s="10"/>
      <c r="AL66" s="11"/>
      <c r="AM66" s="11"/>
      <c r="AN66" s="11"/>
      <c r="AO66" s="10"/>
      <c r="AP66" s="10"/>
      <c r="AQ66" s="10"/>
      <c r="AR66" s="11"/>
      <c r="AS66" s="11"/>
      <c r="AT66" s="11"/>
      <c r="AU66" s="10"/>
      <c r="AV66" s="10"/>
      <c r="AW66" s="10"/>
      <c r="AX66" s="11"/>
      <c r="AY66" s="11"/>
      <c r="AZ66" s="11"/>
      <c r="BA66" s="10"/>
      <c r="BB66" s="10"/>
      <c r="BC66" s="10"/>
      <c r="BD66" s="11"/>
      <c r="BE66" s="11"/>
      <c r="BF66" s="11"/>
      <c r="BG66" s="10"/>
      <c r="BH66" s="10"/>
      <c r="BI66" s="10"/>
      <c r="BJ66" s="11"/>
      <c r="BK66" s="11"/>
      <c r="BL66" s="11"/>
      <c r="BM66" s="10"/>
      <c r="BN66" s="10"/>
      <c r="BO66" s="10"/>
      <c r="BP66" s="11"/>
      <c r="BQ66" s="11"/>
      <c r="BR66" s="11"/>
      <c r="BS66" s="10"/>
      <c r="BT66" s="10"/>
      <c r="BU66" s="10"/>
      <c r="BV66" s="11"/>
      <c r="BW66" s="11"/>
      <c r="BX66" s="11"/>
      <c r="BY66" s="10"/>
      <c r="BZ66" s="10"/>
      <c r="CA66" s="10"/>
      <c r="CB66" s="11"/>
      <c r="CC66" s="11"/>
      <c r="CD66" s="11"/>
    </row>
    <row r="67" spans="1:82" ht="26.25">
      <c r="A67" s="43" t="s">
        <v>231</v>
      </c>
      <c r="B67" s="40"/>
      <c r="C67" s="38"/>
      <c r="D67" s="39"/>
      <c r="E67" s="40"/>
      <c r="F67" s="40"/>
      <c r="G67" s="40"/>
      <c r="H67" s="40"/>
      <c r="I67" s="40"/>
      <c r="J67" s="41">
        <f t="shared" si="82"/>
        <v>0</v>
      </c>
      <c r="K67" s="10"/>
      <c r="L67" s="10"/>
      <c r="M67" s="10"/>
      <c r="N67" s="11"/>
      <c r="O67" s="11"/>
      <c r="P67" s="11"/>
      <c r="Q67" s="10"/>
      <c r="R67" s="10"/>
      <c r="S67" s="10"/>
      <c r="T67" s="11"/>
      <c r="U67" s="11"/>
      <c r="V67" s="11"/>
      <c r="W67" s="10"/>
      <c r="X67" s="10"/>
      <c r="Y67" s="10"/>
      <c r="Z67" s="11"/>
      <c r="AA67" s="11"/>
      <c r="AB67" s="11"/>
      <c r="AC67" s="10"/>
      <c r="AD67" s="10"/>
      <c r="AE67" s="10"/>
      <c r="AF67" s="11"/>
      <c r="AG67" s="11"/>
      <c r="AH67" s="11"/>
      <c r="AI67" s="10"/>
      <c r="AJ67" s="10"/>
      <c r="AK67" s="10"/>
      <c r="AL67" s="11"/>
      <c r="AM67" s="11"/>
      <c r="AN67" s="11"/>
      <c r="AO67" s="10"/>
      <c r="AP67" s="10"/>
      <c r="AQ67" s="10"/>
      <c r="AR67" s="11"/>
      <c r="AS67" s="11"/>
      <c r="AT67" s="11"/>
      <c r="AU67" s="10"/>
      <c r="AV67" s="10"/>
      <c r="AW67" s="10"/>
      <c r="AX67" s="11"/>
      <c r="AY67" s="11"/>
      <c r="AZ67" s="11"/>
      <c r="BA67" s="10"/>
      <c r="BB67" s="10"/>
      <c r="BC67" s="10"/>
      <c r="BD67" s="11"/>
      <c r="BE67" s="11"/>
      <c r="BF67" s="11"/>
      <c r="BG67" s="10"/>
      <c r="BH67" s="10"/>
      <c r="BI67" s="10"/>
      <c r="BJ67" s="11"/>
      <c r="BK67" s="11"/>
      <c r="BL67" s="11"/>
      <c r="BM67" s="10"/>
      <c r="BN67" s="10"/>
      <c r="BO67" s="10"/>
      <c r="BP67" s="11"/>
      <c r="BQ67" s="11"/>
      <c r="BR67" s="11"/>
      <c r="BS67" s="10"/>
      <c r="BT67" s="10"/>
      <c r="BU67" s="10"/>
      <c r="BV67" s="11"/>
      <c r="BW67" s="11"/>
      <c r="BX67" s="11"/>
      <c r="BY67" s="10"/>
      <c r="BZ67" s="10"/>
      <c r="CA67" s="10"/>
      <c r="CB67" s="11"/>
      <c r="CC67" s="11"/>
      <c r="CD67" s="11"/>
    </row>
    <row r="68" spans="1:82" ht="26.25">
      <c r="A68" s="43" t="s">
        <v>232</v>
      </c>
      <c r="B68" s="40"/>
      <c r="C68" s="38"/>
      <c r="D68" s="39"/>
      <c r="E68" s="40"/>
      <c r="F68" s="40"/>
      <c r="G68" s="40"/>
      <c r="H68" s="40"/>
      <c r="I68" s="40"/>
      <c r="J68" s="41">
        <f t="shared" si="82"/>
        <v>0</v>
      </c>
      <c r="K68" s="10"/>
      <c r="L68" s="10"/>
      <c r="M68" s="10"/>
      <c r="N68" s="11"/>
      <c r="O68" s="11"/>
      <c r="P68" s="11"/>
      <c r="Q68" s="10"/>
      <c r="R68" s="10"/>
      <c r="S68" s="10"/>
      <c r="T68" s="11"/>
      <c r="U68" s="11"/>
      <c r="V68" s="11"/>
      <c r="W68" s="10"/>
      <c r="X68" s="10"/>
      <c r="Y68" s="10"/>
      <c r="Z68" s="11"/>
      <c r="AA68" s="11"/>
      <c r="AB68" s="11"/>
      <c r="AC68" s="10"/>
      <c r="AD68" s="10"/>
      <c r="AE68" s="10"/>
      <c r="AF68" s="11"/>
      <c r="AG68" s="11"/>
      <c r="AH68" s="11"/>
      <c r="AI68" s="10"/>
      <c r="AJ68" s="10"/>
      <c r="AK68" s="10"/>
      <c r="AL68" s="11"/>
      <c r="AM68" s="11"/>
      <c r="AN68" s="11"/>
      <c r="AO68" s="10"/>
      <c r="AP68" s="10"/>
      <c r="AQ68" s="10"/>
      <c r="AR68" s="11"/>
      <c r="AS68" s="11"/>
      <c r="AT68" s="11"/>
      <c r="AU68" s="10"/>
      <c r="AV68" s="10"/>
      <c r="AW68" s="10"/>
      <c r="AX68" s="11"/>
      <c r="AY68" s="11"/>
      <c r="AZ68" s="11"/>
      <c r="BA68" s="10"/>
      <c r="BB68" s="10"/>
      <c r="BC68" s="10"/>
      <c r="BD68" s="11"/>
      <c r="BE68" s="11"/>
      <c r="BF68" s="11"/>
      <c r="BG68" s="10"/>
      <c r="BH68" s="10"/>
      <c r="BI68" s="10"/>
      <c r="BJ68" s="11"/>
      <c r="BK68" s="11"/>
      <c r="BL68" s="11"/>
      <c r="BM68" s="10"/>
      <c r="BN68" s="10"/>
      <c r="BO68" s="10"/>
      <c r="BP68" s="11"/>
      <c r="BQ68" s="11"/>
      <c r="BR68" s="11"/>
      <c r="BS68" s="10"/>
      <c r="BT68" s="10"/>
      <c r="BU68" s="10"/>
      <c r="BV68" s="11"/>
      <c r="BW68" s="11"/>
      <c r="BX68" s="11"/>
      <c r="BY68" s="10"/>
      <c r="BZ68" s="10"/>
      <c r="CA68" s="10"/>
      <c r="CB68" s="11"/>
      <c r="CC68" s="11"/>
      <c r="CD68" s="11"/>
    </row>
    <row r="69" spans="1:82" ht="26.25">
      <c r="A69" s="43" t="s">
        <v>233</v>
      </c>
      <c r="B69" s="40"/>
      <c r="C69" s="38"/>
      <c r="D69" s="39"/>
      <c r="E69" s="40"/>
      <c r="F69" s="40"/>
      <c r="G69" s="40"/>
      <c r="H69" s="40"/>
      <c r="I69" s="40"/>
      <c r="J69" s="41">
        <f t="shared" si="82"/>
        <v>0</v>
      </c>
      <c r="K69" s="10"/>
      <c r="L69" s="10"/>
      <c r="M69" s="10"/>
      <c r="N69" s="11"/>
      <c r="O69" s="11"/>
      <c r="P69" s="11"/>
      <c r="Q69" s="10"/>
      <c r="R69" s="10"/>
      <c r="S69" s="10"/>
      <c r="T69" s="11"/>
      <c r="U69" s="11"/>
      <c r="V69" s="11"/>
      <c r="W69" s="10"/>
      <c r="X69" s="10"/>
      <c r="Y69" s="10"/>
      <c r="Z69" s="11"/>
      <c r="AA69" s="11"/>
      <c r="AB69" s="11"/>
      <c r="AC69" s="10"/>
      <c r="AD69" s="10"/>
      <c r="AE69" s="10"/>
      <c r="AF69" s="11"/>
      <c r="AG69" s="11"/>
      <c r="AH69" s="11"/>
      <c r="AI69" s="10"/>
      <c r="AJ69" s="10"/>
      <c r="AK69" s="10"/>
      <c r="AL69" s="11"/>
      <c r="AM69" s="11"/>
      <c r="AN69" s="11"/>
      <c r="AO69" s="10"/>
      <c r="AP69" s="10"/>
      <c r="AQ69" s="10"/>
      <c r="AR69" s="11"/>
      <c r="AS69" s="11"/>
      <c r="AT69" s="11"/>
      <c r="AU69" s="10"/>
      <c r="AV69" s="10"/>
      <c r="AW69" s="10"/>
      <c r="AX69" s="11"/>
      <c r="AY69" s="11"/>
      <c r="AZ69" s="11"/>
      <c r="BA69" s="10"/>
      <c r="BB69" s="10"/>
      <c r="BC69" s="10"/>
      <c r="BD69" s="11"/>
      <c r="BE69" s="11"/>
      <c r="BF69" s="11"/>
      <c r="BG69" s="10"/>
      <c r="BH69" s="10"/>
      <c r="BI69" s="10"/>
      <c r="BJ69" s="11"/>
      <c r="BK69" s="11"/>
      <c r="BL69" s="11"/>
      <c r="BM69" s="10"/>
      <c r="BN69" s="10"/>
      <c r="BO69" s="10"/>
      <c r="BP69" s="11"/>
      <c r="BQ69" s="11"/>
      <c r="BR69" s="11"/>
      <c r="BS69" s="10"/>
      <c r="BT69" s="10"/>
      <c r="BU69" s="10"/>
      <c r="BV69" s="11"/>
      <c r="BW69" s="11"/>
      <c r="BX69" s="11"/>
      <c r="BY69" s="10"/>
      <c r="BZ69" s="10"/>
      <c r="CA69" s="10"/>
      <c r="CB69" s="11"/>
      <c r="CC69" s="11"/>
      <c r="CD69" s="11"/>
    </row>
    <row r="70" spans="1:82" ht="26.25">
      <c r="A70" s="43" t="s">
        <v>234</v>
      </c>
      <c r="B70" s="40"/>
      <c r="C70" s="38"/>
      <c r="D70" s="39"/>
      <c r="E70" s="40"/>
      <c r="F70" s="40"/>
      <c r="G70" s="40"/>
      <c r="H70" s="40"/>
      <c r="I70" s="40"/>
      <c r="J70" s="41">
        <f t="shared" si="82"/>
        <v>0</v>
      </c>
      <c r="K70" s="10"/>
      <c r="L70" s="10"/>
      <c r="M70" s="10"/>
      <c r="N70" s="11"/>
      <c r="O70" s="11"/>
      <c r="P70" s="11"/>
      <c r="Q70" s="10"/>
      <c r="R70" s="10"/>
      <c r="S70" s="10"/>
      <c r="T70" s="11"/>
      <c r="U70" s="11"/>
      <c r="V70" s="11"/>
      <c r="W70" s="10"/>
      <c r="X70" s="10"/>
      <c r="Y70" s="10"/>
      <c r="Z70" s="11"/>
      <c r="AA70" s="11"/>
      <c r="AB70" s="11"/>
      <c r="AC70" s="10"/>
      <c r="AD70" s="10"/>
      <c r="AE70" s="10"/>
      <c r="AF70" s="11"/>
      <c r="AG70" s="11"/>
      <c r="AH70" s="11"/>
      <c r="AI70" s="10"/>
      <c r="AJ70" s="10"/>
      <c r="AK70" s="10"/>
      <c r="AL70" s="11"/>
      <c r="AM70" s="11"/>
      <c r="AN70" s="11"/>
      <c r="AO70" s="10"/>
      <c r="AP70" s="10"/>
      <c r="AQ70" s="10"/>
      <c r="AR70" s="11"/>
      <c r="AS70" s="11"/>
      <c r="AT70" s="11"/>
      <c r="AU70" s="10"/>
      <c r="AV70" s="10"/>
      <c r="AW70" s="10"/>
      <c r="AX70" s="11"/>
      <c r="AY70" s="11"/>
      <c r="AZ70" s="11"/>
      <c r="BA70" s="10"/>
      <c r="BB70" s="10"/>
      <c r="BC70" s="10"/>
      <c r="BD70" s="11"/>
      <c r="BE70" s="11"/>
      <c r="BF70" s="11"/>
      <c r="BG70" s="10"/>
      <c r="BH70" s="10"/>
      <c r="BI70" s="10"/>
      <c r="BJ70" s="11"/>
      <c r="BK70" s="11"/>
      <c r="BL70" s="11"/>
      <c r="BM70" s="10"/>
      <c r="BN70" s="10"/>
      <c r="BO70" s="10"/>
      <c r="BP70" s="11"/>
      <c r="BQ70" s="11"/>
      <c r="BR70" s="11"/>
      <c r="BS70" s="10"/>
      <c r="BT70" s="10"/>
      <c r="BU70" s="10"/>
      <c r="BV70" s="11"/>
      <c r="BW70" s="11"/>
      <c r="BX70" s="11"/>
      <c r="BY70" s="10"/>
      <c r="BZ70" s="10"/>
      <c r="CA70" s="10"/>
      <c r="CB70" s="11"/>
      <c r="CC70" s="11"/>
      <c r="CD70" s="11"/>
    </row>
    <row r="71" spans="1:82" ht="26.25">
      <c r="A71" s="43" t="s">
        <v>235</v>
      </c>
      <c r="B71" s="40"/>
      <c r="C71" s="38"/>
      <c r="D71" s="39"/>
      <c r="E71" s="40"/>
      <c r="F71" s="40"/>
      <c r="G71" s="40"/>
      <c r="H71" s="40"/>
      <c r="I71" s="40"/>
      <c r="J71" s="41">
        <f t="shared" si="82"/>
        <v>0</v>
      </c>
      <c r="K71" s="10"/>
      <c r="L71" s="10"/>
      <c r="M71" s="10"/>
      <c r="N71" s="11"/>
      <c r="O71" s="11"/>
      <c r="P71" s="11"/>
      <c r="Q71" s="10"/>
      <c r="R71" s="10"/>
      <c r="S71" s="10"/>
      <c r="T71" s="11"/>
      <c r="U71" s="11"/>
      <c r="V71" s="11"/>
      <c r="W71" s="10"/>
      <c r="X71" s="10"/>
      <c r="Y71" s="10"/>
      <c r="Z71" s="11"/>
      <c r="AA71" s="11"/>
      <c r="AB71" s="11"/>
      <c r="AC71" s="10"/>
      <c r="AD71" s="10"/>
      <c r="AE71" s="10"/>
      <c r="AF71" s="11"/>
      <c r="AG71" s="11"/>
      <c r="AH71" s="11"/>
      <c r="AI71" s="10"/>
      <c r="AJ71" s="10"/>
      <c r="AK71" s="10"/>
      <c r="AL71" s="11"/>
      <c r="AM71" s="11"/>
      <c r="AN71" s="11"/>
      <c r="AO71" s="10"/>
      <c r="AP71" s="10"/>
      <c r="AQ71" s="10"/>
      <c r="AR71" s="11"/>
      <c r="AS71" s="11"/>
      <c r="AT71" s="11"/>
      <c r="AU71" s="10"/>
      <c r="AV71" s="10"/>
      <c r="AW71" s="10"/>
      <c r="AX71" s="11"/>
      <c r="AY71" s="11"/>
      <c r="AZ71" s="11"/>
      <c r="BA71" s="10"/>
      <c r="BB71" s="10"/>
      <c r="BC71" s="10"/>
      <c r="BD71" s="11"/>
      <c r="BE71" s="11"/>
      <c r="BF71" s="11"/>
      <c r="BG71" s="10"/>
      <c r="BH71" s="10"/>
      <c r="BI71" s="10"/>
      <c r="BJ71" s="11"/>
      <c r="BK71" s="11"/>
      <c r="BL71" s="11"/>
      <c r="BM71" s="10"/>
      <c r="BN71" s="10"/>
      <c r="BO71" s="10"/>
      <c r="BP71" s="11"/>
      <c r="BQ71" s="11"/>
      <c r="BR71" s="11"/>
      <c r="BS71" s="10"/>
      <c r="BT71" s="10"/>
      <c r="BU71" s="10"/>
      <c r="BV71" s="11"/>
      <c r="BW71" s="11"/>
      <c r="BX71" s="11"/>
      <c r="BY71" s="10"/>
      <c r="BZ71" s="10"/>
      <c r="CA71" s="10"/>
      <c r="CB71" s="11"/>
      <c r="CC71" s="11"/>
      <c r="CD71" s="11"/>
    </row>
    <row r="72" spans="1:82" ht="26.25">
      <c r="A72" s="43" t="s">
        <v>236</v>
      </c>
      <c r="B72" s="40"/>
      <c r="C72" s="38"/>
      <c r="D72" s="39"/>
      <c r="E72" s="40"/>
      <c r="F72" s="40"/>
      <c r="G72" s="40"/>
      <c r="H72" s="40"/>
      <c r="I72" s="40"/>
      <c r="J72" s="41">
        <f t="shared" si="82"/>
        <v>0</v>
      </c>
      <c r="K72" s="10"/>
      <c r="L72" s="10"/>
      <c r="M72" s="10"/>
      <c r="N72" s="11"/>
      <c r="O72" s="11"/>
      <c r="P72" s="11"/>
      <c r="Q72" s="10"/>
      <c r="R72" s="10"/>
      <c r="S72" s="10"/>
      <c r="T72" s="11"/>
      <c r="U72" s="11"/>
      <c r="V72" s="11"/>
      <c r="W72" s="10"/>
      <c r="X72" s="10"/>
      <c r="Y72" s="10"/>
      <c r="Z72" s="11"/>
      <c r="AA72" s="11"/>
      <c r="AB72" s="11"/>
      <c r="AC72" s="10"/>
      <c r="AD72" s="10"/>
      <c r="AE72" s="10"/>
      <c r="AF72" s="11"/>
      <c r="AG72" s="11"/>
      <c r="AH72" s="11"/>
      <c r="AI72" s="10"/>
      <c r="AJ72" s="10"/>
      <c r="AK72" s="10"/>
      <c r="AL72" s="11"/>
      <c r="AM72" s="11"/>
      <c r="AN72" s="11"/>
      <c r="AO72" s="10"/>
      <c r="AP72" s="10"/>
      <c r="AQ72" s="10"/>
      <c r="AR72" s="11"/>
      <c r="AS72" s="11"/>
      <c r="AT72" s="11"/>
      <c r="AU72" s="10"/>
      <c r="AV72" s="10"/>
      <c r="AW72" s="10"/>
      <c r="AX72" s="11"/>
      <c r="AY72" s="11"/>
      <c r="AZ72" s="11"/>
      <c r="BA72" s="10"/>
      <c r="BB72" s="10"/>
      <c r="BC72" s="10"/>
      <c r="BD72" s="11"/>
      <c r="BE72" s="11"/>
      <c r="BF72" s="11"/>
      <c r="BG72" s="10"/>
      <c r="BH72" s="10"/>
      <c r="BI72" s="10"/>
      <c r="BJ72" s="11"/>
      <c r="BK72" s="11"/>
      <c r="BL72" s="11"/>
      <c r="BM72" s="10"/>
      <c r="BN72" s="10"/>
      <c r="BO72" s="10"/>
      <c r="BP72" s="11"/>
      <c r="BQ72" s="11"/>
      <c r="BR72" s="11"/>
      <c r="BS72" s="10"/>
      <c r="BT72" s="10"/>
      <c r="BU72" s="10"/>
      <c r="BV72" s="11"/>
      <c r="BW72" s="11"/>
      <c r="BX72" s="11"/>
      <c r="BY72" s="10"/>
      <c r="BZ72" s="10"/>
      <c r="CA72" s="10"/>
      <c r="CB72" s="11"/>
      <c r="CC72" s="11"/>
      <c r="CD72" s="11"/>
    </row>
    <row r="73" spans="1:82" ht="26.25">
      <c r="A73" s="43" t="s">
        <v>237</v>
      </c>
      <c r="B73" s="40"/>
      <c r="C73" s="38"/>
      <c r="D73" s="39"/>
      <c r="E73" s="40"/>
      <c r="F73" s="40"/>
      <c r="G73" s="40"/>
      <c r="H73" s="40"/>
      <c r="I73" s="40"/>
      <c r="J73" s="41">
        <f t="shared" si="82"/>
        <v>0</v>
      </c>
      <c r="K73" s="10"/>
      <c r="L73" s="10"/>
      <c r="M73" s="10"/>
      <c r="N73" s="11"/>
      <c r="O73" s="11"/>
      <c r="P73" s="11"/>
      <c r="Q73" s="10"/>
      <c r="R73" s="10"/>
      <c r="S73" s="10"/>
      <c r="T73" s="11"/>
      <c r="U73" s="11"/>
      <c r="V73" s="11"/>
      <c r="W73" s="10"/>
      <c r="X73" s="10"/>
      <c r="Y73" s="10"/>
      <c r="Z73" s="11"/>
      <c r="AA73" s="11"/>
      <c r="AB73" s="11"/>
      <c r="AC73" s="10"/>
      <c r="AD73" s="10"/>
      <c r="AE73" s="10"/>
      <c r="AF73" s="11"/>
      <c r="AG73" s="11"/>
      <c r="AH73" s="11"/>
      <c r="AI73" s="10"/>
      <c r="AJ73" s="10"/>
      <c r="AK73" s="10"/>
      <c r="AL73" s="11"/>
      <c r="AM73" s="11"/>
      <c r="AN73" s="11"/>
      <c r="AO73" s="10"/>
      <c r="AP73" s="10"/>
      <c r="AQ73" s="10"/>
      <c r="AR73" s="11"/>
      <c r="AS73" s="11"/>
      <c r="AT73" s="11"/>
      <c r="AU73" s="10"/>
      <c r="AV73" s="10"/>
      <c r="AW73" s="10"/>
      <c r="AX73" s="11"/>
      <c r="AY73" s="11"/>
      <c r="AZ73" s="11"/>
      <c r="BA73" s="10"/>
      <c r="BB73" s="10"/>
      <c r="BC73" s="10"/>
      <c r="BD73" s="11"/>
      <c r="BE73" s="11"/>
      <c r="BF73" s="11"/>
      <c r="BG73" s="10"/>
      <c r="BH73" s="10"/>
      <c r="BI73" s="10"/>
      <c r="BJ73" s="11"/>
      <c r="BK73" s="11"/>
      <c r="BL73" s="11"/>
      <c r="BM73" s="10"/>
      <c r="BN73" s="10"/>
      <c r="BO73" s="10"/>
      <c r="BP73" s="11"/>
      <c r="BQ73" s="11"/>
      <c r="BR73" s="11"/>
      <c r="BS73" s="10"/>
      <c r="BT73" s="10"/>
      <c r="BU73" s="10"/>
      <c r="BV73" s="11"/>
      <c r="BW73" s="11"/>
      <c r="BX73" s="11"/>
      <c r="BY73" s="10"/>
      <c r="BZ73" s="10"/>
      <c r="CA73" s="10"/>
      <c r="CB73" s="11"/>
      <c r="CC73" s="11"/>
      <c r="CD73" s="11"/>
    </row>
    <row r="74" spans="1:82" ht="26.25">
      <c r="A74" s="43" t="s">
        <v>238</v>
      </c>
      <c r="B74" s="40"/>
      <c r="C74" s="38"/>
      <c r="D74" s="39"/>
      <c r="E74" s="40"/>
      <c r="F74" s="40"/>
      <c r="G74" s="40"/>
      <c r="H74" s="40"/>
      <c r="I74" s="40"/>
      <c r="J74" s="41">
        <f t="shared" si="82"/>
        <v>0</v>
      </c>
      <c r="K74" s="10"/>
      <c r="L74" s="10"/>
      <c r="M74" s="10"/>
      <c r="N74" s="11"/>
      <c r="O74" s="11"/>
      <c r="P74" s="11"/>
      <c r="Q74" s="10"/>
      <c r="R74" s="10"/>
      <c r="S74" s="10"/>
      <c r="T74" s="11"/>
      <c r="U74" s="11"/>
      <c r="V74" s="11"/>
      <c r="W74" s="10"/>
      <c r="X74" s="10"/>
      <c r="Y74" s="10"/>
      <c r="Z74" s="11"/>
      <c r="AA74" s="11"/>
      <c r="AB74" s="11"/>
      <c r="AC74" s="10"/>
      <c r="AD74" s="10"/>
      <c r="AE74" s="10"/>
      <c r="AF74" s="11"/>
      <c r="AG74" s="11"/>
      <c r="AH74" s="11"/>
      <c r="AI74" s="10"/>
      <c r="AJ74" s="10"/>
      <c r="AK74" s="10"/>
      <c r="AL74" s="11"/>
      <c r="AM74" s="11"/>
      <c r="AN74" s="11"/>
      <c r="AO74" s="10"/>
      <c r="AP74" s="10"/>
      <c r="AQ74" s="10"/>
      <c r="AR74" s="11"/>
      <c r="AS74" s="11"/>
      <c r="AT74" s="11"/>
      <c r="AU74" s="10"/>
      <c r="AV74" s="10"/>
      <c r="AW74" s="10"/>
      <c r="AX74" s="11"/>
      <c r="AY74" s="11"/>
      <c r="AZ74" s="11"/>
      <c r="BA74" s="10"/>
      <c r="BB74" s="10"/>
      <c r="BC74" s="10"/>
      <c r="BD74" s="11"/>
      <c r="BE74" s="11"/>
      <c r="BF74" s="11"/>
      <c r="BG74" s="10"/>
      <c r="BH74" s="10"/>
      <c r="BI74" s="10"/>
      <c r="BJ74" s="11"/>
      <c r="BK74" s="11"/>
      <c r="BL74" s="11"/>
      <c r="BM74" s="10"/>
      <c r="BN74" s="10"/>
      <c r="BO74" s="10"/>
      <c r="BP74" s="11"/>
      <c r="BQ74" s="11"/>
      <c r="BR74" s="11"/>
      <c r="BS74" s="10"/>
      <c r="BT74" s="10"/>
      <c r="BU74" s="10"/>
      <c r="BV74" s="11"/>
      <c r="BW74" s="11"/>
      <c r="BX74" s="11"/>
      <c r="BY74" s="10"/>
      <c r="BZ74" s="10"/>
      <c r="CA74" s="10"/>
      <c r="CB74" s="11"/>
      <c r="CC74" s="11"/>
      <c r="CD74" s="11"/>
    </row>
    <row r="75" spans="1:82" ht="26.25">
      <c r="A75" s="43" t="s">
        <v>239</v>
      </c>
      <c r="B75" s="40"/>
      <c r="C75" s="38"/>
      <c r="D75" s="39"/>
      <c r="E75" s="40"/>
      <c r="F75" s="40"/>
      <c r="G75" s="40"/>
      <c r="H75" s="40"/>
      <c r="I75" s="40"/>
      <c r="J75" s="41">
        <f t="shared" si="82"/>
        <v>0</v>
      </c>
      <c r="K75" s="10"/>
      <c r="L75" s="10"/>
      <c r="M75" s="10"/>
      <c r="N75" s="11"/>
      <c r="O75" s="11"/>
      <c r="P75" s="11"/>
      <c r="Q75" s="10"/>
      <c r="R75" s="10"/>
      <c r="S75" s="10"/>
      <c r="T75" s="11"/>
      <c r="U75" s="11"/>
      <c r="V75" s="11"/>
      <c r="W75" s="10"/>
      <c r="X75" s="10"/>
      <c r="Y75" s="10"/>
      <c r="Z75" s="11"/>
      <c r="AA75" s="11"/>
      <c r="AB75" s="11"/>
      <c r="AC75" s="10"/>
      <c r="AD75" s="10"/>
      <c r="AE75" s="10"/>
      <c r="AF75" s="11"/>
      <c r="AG75" s="11"/>
      <c r="AH75" s="11"/>
      <c r="AI75" s="10"/>
      <c r="AJ75" s="10"/>
      <c r="AK75" s="10"/>
      <c r="AL75" s="11"/>
      <c r="AM75" s="11"/>
      <c r="AN75" s="11"/>
      <c r="AO75" s="10"/>
      <c r="AP75" s="10"/>
      <c r="AQ75" s="10"/>
      <c r="AR75" s="11"/>
      <c r="AS75" s="11"/>
      <c r="AT75" s="11"/>
      <c r="AU75" s="10"/>
      <c r="AV75" s="10"/>
      <c r="AW75" s="10"/>
      <c r="AX75" s="11"/>
      <c r="AY75" s="11"/>
      <c r="AZ75" s="11"/>
      <c r="BA75" s="10"/>
      <c r="BB75" s="10"/>
      <c r="BC75" s="10"/>
      <c r="BD75" s="11"/>
      <c r="BE75" s="11"/>
      <c r="BF75" s="11"/>
      <c r="BG75" s="10"/>
      <c r="BH75" s="10"/>
      <c r="BI75" s="10"/>
      <c r="BJ75" s="11"/>
      <c r="BK75" s="11"/>
      <c r="BL75" s="11"/>
      <c r="BM75" s="10"/>
      <c r="BN75" s="10"/>
      <c r="BO75" s="10"/>
      <c r="BP75" s="11"/>
      <c r="BQ75" s="11"/>
      <c r="BR75" s="11"/>
      <c r="BS75" s="10"/>
      <c r="BT75" s="10"/>
      <c r="BU75" s="10"/>
      <c r="BV75" s="11"/>
      <c r="BW75" s="11"/>
      <c r="BX75" s="11"/>
      <c r="BY75" s="10"/>
      <c r="BZ75" s="10"/>
      <c r="CA75" s="10"/>
      <c r="CB75" s="11"/>
      <c r="CC75" s="11"/>
      <c r="CD75" s="11"/>
    </row>
    <row r="76" spans="1:82" ht="26.25">
      <c r="A76" s="43" t="s">
        <v>240</v>
      </c>
      <c r="B76" s="40"/>
      <c r="C76" s="38"/>
      <c r="D76" s="39"/>
      <c r="E76" s="40"/>
      <c r="F76" s="40"/>
      <c r="G76" s="40"/>
      <c r="H76" s="40"/>
      <c r="I76" s="40"/>
      <c r="J76" s="41">
        <f t="shared" si="82"/>
        <v>0</v>
      </c>
      <c r="K76" s="10"/>
      <c r="L76" s="10"/>
      <c r="M76" s="10"/>
      <c r="N76" s="11"/>
      <c r="O76" s="11"/>
      <c r="P76" s="11"/>
      <c r="Q76" s="10"/>
      <c r="R76" s="10"/>
      <c r="S76" s="10"/>
      <c r="T76" s="11"/>
      <c r="U76" s="11"/>
      <c r="V76" s="11"/>
      <c r="W76" s="10"/>
      <c r="X76" s="10"/>
      <c r="Y76" s="10"/>
      <c r="Z76" s="11"/>
      <c r="AA76" s="11"/>
      <c r="AB76" s="11"/>
      <c r="AC76" s="10"/>
      <c r="AD76" s="10"/>
      <c r="AE76" s="10"/>
      <c r="AF76" s="11"/>
      <c r="AG76" s="11"/>
      <c r="AH76" s="11"/>
      <c r="AI76" s="10"/>
      <c r="AJ76" s="10"/>
      <c r="AK76" s="10"/>
      <c r="AL76" s="11"/>
      <c r="AM76" s="11"/>
      <c r="AN76" s="11"/>
      <c r="AO76" s="10"/>
      <c r="AP76" s="10"/>
      <c r="AQ76" s="10"/>
      <c r="AR76" s="11"/>
      <c r="AS76" s="11"/>
      <c r="AT76" s="11"/>
      <c r="AU76" s="10"/>
      <c r="AV76" s="10"/>
      <c r="AW76" s="10"/>
      <c r="AX76" s="11"/>
      <c r="AY76" s="11"/>
      <c r="AZ76" s="11"/>
      <c r="BA76" s="10"/>
      <c r="BB76" s="10"/>
      <c r="BC76" s="10"/>
      <c r="BD76" s="11"/>
      <c r="BE76" s="11"/>
      <c r="BF76" s="11"/>
      <c r="BG76" s="10"/>
      <c r="BH76" s="10"/>
      <c r="BI76" s="10"/>
      <c r="BJ76" s="11"/>
      <c r="BK76" s="11"/>
      <c r="BL76" s="11"/>
      <c r="BM76" s="10"/>
      <c r="BN76" s="10"/>
      <c r="BO76" s="10"/>
      <c r="BP76" s="11"/>
      <c r="BQ76" s="11"/>
      <c r="BR76" s="11"/>
      <c r="BS76" s="10"/>
      <c r="BT76" s="10"/>
      <c r="BU76" s="10"/>
      <c r="BV76" s="11"/>
      <c r="BW76" s="11"/>
      <c r="BX76" s="11"/>
      <c r="BY76" s="10"/>
      <c r="BZ76" s="10"/>
      <c r="CA76" s="10"/>
      <c r="CB76" s="11"/>
      <c r="CC76" s="11"/>
      <c r="CD76" s="11"/>
    </row>
    <row r="77" spans="1:82" ht="26.25">
      <c r="A77" s="43" t="s">
        <v>241</v>
      </c>
      <c r="B77" s="40"/>
      <c r="C77" s="38"/>
      <c r="D77" s="39"/>
      <c r="E77" s="40"/>
      <c r="F77" s="40"/>
      <c r="G77" s="40"/>
      <c r="H77" s="40"/>
      <c r="I77" s="40"/>
      <c r="J77" s="41">
        <f t="shared" si="82"/>
        <v>0</v>
      </c>
      <c r="K77" s="10"/>
      <c r="L77" s="10"/>
      <c r="M77" s="10"/>
      <c r="N77" s="11"/>
      <c r="O77" s="11"/>
      <c r="P77" s="11"/>
      <c r="Q77" s="10"/>
      <c r="R77" s="10"/>
      <c r="S77" s="10"/>
      <c r="T77" s="11"/>
      <c r="U77" s="11"/>
      <c r="V77" s="11"/>
      <c r="W77" s="10"/>
      <c r="X77" s="10"/>
      <c r="Y77" s="10"/>
      <c r="Z77" s="11"/>
      <c r="AA77" s="11"/>
      <c r="AB77" s="11"/>
      <c r="AC77" s="10"/>
      <c r="AD77" s="10"/>
      <c r="AE77" s="10"/>
      <c r="AF77" s="11"/>
      <c r="AG77" s="11"/>
      <c r="AH77" s="11"/>
      <c r="AI77" s="10"/>
      <c r="AJ77" s="10"/>
      <c r="AK77" s="10"/>
      <c r="AL77" s="11"/>
      <c r="AM77" s="11"/>
      <c r="AN77" s="11"/>
      <c r="AO77" s="10"/>
      <c r="AP77" s="10"/>
      <c r="AQ77" s="10"/>
      <c r="AR77" s="11"/>
      <c r="AS77" s="11"/>
      <c r="AT77" s="11"/>
      <c r="AU77" s="10"/>
      <c r="AV77" s="10"/>
      <c r="AW77" s="10"/>
      <c r="AX77" s="11"/>
      <c r="AY77" s="11"/>
      <c r="AZ77" s="11"/>
      <c r="BA77" s="10"/>
      <c r="BB77" s="10"/>
      <c r="BC77" s="10"/>
      <c r="BD77" s="11"/>
      <c r="BE77" s="11"/>
      <c r="BF77" s="11"/>
      <c r="BG77" s="10"/>
      <c r="BH77" s="10"/>
      <c r="BI77" s="10"/>
      <c r="BJ77" s="11"/>
      <c r="BK77" s="11"/>
      <c r="BL77" s="11"/>
      <c r="BM77" s="10"/>
      <c r="BN77" s="10"/>
      <c r="BO77" s="10"/>
      <c r="BP77" s="11"/>
      <c r="BQ77" s="11"/>
      <c r="BR77" s="11"/>
      <c r="BS77" s="10"/>
      <c r="BT77" s="10"/>
      <c r="BU77" s="10"/>
      <c r="BV77" s="11"/>
      <c r="BW77" s="11"/>
      <c r="BX77" s="11"/>
      <c r="BY77" s="10"/>
      <c r="BZ77" s="10"/>
      <c r="CA77" s="10"/>
      <c r="CB77" s="11"/>
      <c r="CC77" s="11"/>
      <c r="CD77" s="11"/>
    </row>
    <row r="78" spans="1:82" ht="26.25">
      <c r="A78" s="43" t="s">
        <v>242</v>
      </c>
      <c r="B78" s="40"/>
      <c r="C78" s="38"/>
      <c r="D78" s="39"/>
      <c r="E78" s="40"/>
      <c r="F78" s="40"/>
      <c r="G78" s="40"/>
      <c r="H78" s="40"/>
      <c r="I78" s="40"/>
      <c r="J78" s="41">
        <f t="shared" si="82"/>
        <v>0</v>
      </c>
      <c r="K78" s="10"/>
      <c r="L78" s="10"/>
      <c r="M78" s="10"/>
      <c r="N78" s="11"/>
      <c r="O78" s="11"/>
      <c r="P78" s="11"/>
      <c r="Q78" s="10"/>
      <c r="R78" s="10"/>
      <c r="S78" s="10"/>
      <c r="T78" s="11"/>
      <c r="U78" s="11"/>
      <c r="V78" s="11"/>
      <c r="W78" s="10"/>
      <c r="X78" s="10"/>
      <c r="Y78" s="10"/>
      <c r="Z78" s="11"/>
      <c r="AA78" s="11"/>
      <c r="AB78" s="11"/>
      <c r="AC78" s="10"/>
      <c r="AD78" s="10"/>
      <c r="AE78" s="10"/>
      <c r="AF78" s="11"/>
      <c r="AG78" s="11"/>
      <c r="AH78" s="11"/>
      <c r="AI78" s="10"/>
      <c r="AJ78" s="10"/>
      <c r="AK78" s="10"/>
      <c r="AL78" s="11"/>
      <c r="AM78" s="11"/>
      <c r="AN78" s="11"/>
      <c r="AO78" s="10"/>
      <c r="AP78" s="10"/>
      <c r="AQ78" s="10"/>
      <c r="AR78" s="11"/>
      <c r="AS78" s="11"/>
      <c r="AT78" s="11"/>
      <c r="AU78" s="10"/>
      <c r="AV78" s="10"/>
      <c r="AW78" s="10"/>
      <c r="AX78" s="11"/>
      <c r="AY78" s="11"/>
      <c r="AZ78" s="11"/>
      <c r="BA78" s="10"/>
      <c r="BB78" s="10"/>
      <c r="BC78" s="10"/>
      <c r="BD78" s="11"/>
      <c r="BE78" s="11"/>
      <c r="BF78" s="11"/>
      <c r="BG78" s="10"/>
      <c r="BH78" s="10"/>
      <c r="BI78" s="10"/>
      <c r="BJ78" s="11"/>
      <c r="BK78" s="11"/>
      <c r="BL78" s="11"/>
      <c r="BM78" s="10"/>
      <c r="BN78" s="10"/>
      <c r="BO78" s="10"/>
      <c r="BP78" s="11"/>
      <c r="BQ78" s="11"/>
      <c r="BR78" s="11"/>
      <c r="BS78" s="10"/>
      <c r="BT78" s="10"/>
      <c r="BU78" s="10"/>
      <c r="BV78" s="11"/>
      <c r="BW78" s="11"/>
      <c r="BX78" s="11"/>
      <c r="BY78" s="10"/>
      <c r="BZ78" s="10"/>
      <c r="CA78" s="10"/>
      <c r="CB78" s="11"/>
      <c r="CC78" s="11"/>
      <c r="CD78" s="11"/>
    </row>
    <row r="79" spans="1:82" ht="26.25">
      <c r="A79" s="43" t="s">
        <v>243</v>
      </c>
      <c r="B79" s="40"/>
      <c r="C79" s="38"/>
      <c r="D79" s="39"/>
      <c r="E79" s="40"/>
      <c r="F79" s="40"/>
      <c r="G79" s="40"/>
      <c r="H79" s="40"/>
      <c r="I79" s="40"/>
      <c r="J79" s="41">
        <f t="shared" si="82"/>
        <v>0</v>
      </c>
      <c r="K79" s="10"/>
      <c r="L79" s="10"/>
      <c r="M79" s="10"/>
      <c r="N79" s="11"/>
      <c r="O79" s="11"/>
      <c r="P79" s="11"/>
      <c r="Q79" s="10"/>
      <c r="R79" s="10"/>
      <c r="S79" s="10"/>
      <c r="T79" s="11"/>
      <c r="U79" s="11"/>
      <c r="V79" s="11"/>
      <c r="W79" s="10"/>
      <c r="X79" s="10"/>
      <c r="Y79" s="10"/>
      <c r="Z79" s="11"/>
      <c r="AA79" s="11"/>
      <c r="AB79" s="11"/>
      <c r="AC79" s="10"/>
      <c r="AD79" s="10"/>
      <c r="AE79" s="10"/>
      <c r="AF79" s="11"/>
      <c r="AG79" s="11"/>
      <c r="AH79" s="11"/>
      <c r="AI79" s="10"/>
      <c r="AJ79" s="10"/>
      <c r="AK79" s="10"/>
      <c r="AL79" s="11"/>
      <c r="AM79" s="11"/>
      <c r="AN79" s="11"/>
      <c r="AO79" s="10"/>
      <c r="AP79" s="10"/>
      <c r="AQ79" s="10"/>
      <c r="AR79" s="11"/>
      <c r="AS79" s="11"/>
      <c r="AT79" s="11"/>
      <c r="AU79" s="10"/>
      <c r="AV79" s="10"/>
      <c r="AW79" s="10"/>
      <c r="AX79" s="11"/>
      <c r="AY79" s="11"/>
      <c r="AZ79" s="11"/>
      <c r="BA79" s="10"/>
      <c r="BB79" s="10"/>
      <c r="BC79" s="10"/>
      <c r="BD79" s="11"/>
      <c r="BE79" s="11"/>
      <c r="BF79" s="11"/>
      <c r="BG79" s="10"/>
      <c r="BH79" s="10"/>
      <c r="BI79" s="10"/>
      <c r="BJ79" s="11"/>
      <c r="BK79" s="11"/>
      <c r="BL79" s="11"/>
      <c r="BM79" s="10"/>
      <c r="BN79" s="10"/>
      <c r="BO79" s="10"/>
      <c r="BP79" s="11"/>
      <c r="BQ79" s="11"/>
      <c r="BR79" s="11"/>
      <c r="BS79" s="10"/>
      <c r="BT79" s="10"/>
      <c r="BU79" s="10"/>
      <c r="BV79" s="11"/>
      <c r="BW79" s="11"/>
      <c r="BX79" s="11"/>
      <c r="BY79" s="10"/>
      <c r="BZ79" s="10"/>
      <c r="CA79" s="10"/>
      <c r="CB79" s="11"/>
      <c r="CC79" s="11"/>
      <c r="CD79" s="11"/>
    </row>
    <row r="80" spans="1:82" ht="26.25">
      <c r="A80" s="43" t="s">
        <v>244</v>
      </c>
      <c r="B80" s="40"/>
      <c r="C80" s="38"/>
      <c r="D80" s="39"/>
      <c r="E80" s="40"/>
      <c r="F80" s="40"/>
      <c r="G80" s="40"/>
      <c r="H80" s="40"/>
      <c r="I80" s="40"/>
      <c r="J80" s="41">
        <f t="shared" si="82"/>
        <v>0</v>
      </c>
      <c r="K80" s="10"/>
      <c r="L80" s="10"/>
      <c r="M80" s="10"/>
      <c r="N80" s="11"/>
      <c r="O80" s="11"/>
      <c r="P80" s="11"/>
      <c r="Q80" s="10"/>
      <c r="R80" s="10"/>
      <c r="S80" s="10"/>
      <c r="T80" s="11"/>
      <c r="U80" s="11"/>
      <c r="V80" s="11"/>
      <c r="W80" s="10"/>
      <c r="X80" s="10"/>
      <c r="Y80" s="10"/>
      <c r="Z80" s="11"/>
      <c r="AA80" s="11"/>
      <c r="AB80" s="11"/>
      <c r="AC80" s="10"/>
      <c r="AD80" s="10"/>
      <c r="AE80" s="10"/>
      <c r="AF80" s="11"/>
      <c r="AG80" s="11"/>
      <c r="AH80" s="11"/>
      <c r="AI80" s="10"/>
      <c r="AJ80" s="10"/>
      <c r="AK80" s="10"/>
      <c r="AL80" s="11"/>
      <c r="AM80" s="11"/>
      <c r="AN80" s="11"/>
      <c r="AO80" s="10"/>
      <c r="AP80" s="10"/>
      <c r="AQ80" s="10"/>
      <c r="AR80" s="11"/>
      <c r="AS80" s="11"/>
      <c r="AT80" s="11"/>
      <c r="AU80" s="10"/>
      <c r="AV80" s="10"/>
      <c r="AW80" s="10"/>
      <c r="AX80" s="11"/>
      <c r="AY80" s="11"/>
      <c r="AZ80" s="11"/>
      <c r="BA80" s="10"/>
      <c r="BB80" s="10"/>
      <c r="BC80" s="10"/>
      <c r="BD80" s="11"/>
      <c r="BE80" s="11"/>
      <c r="BF80" s="11"/>
      <c r="BG80" s="10"/>
      <c r="BH80" s="10"/>
      <c r="BI80" s="10"/>
      <c r="BJ80" s="11"/>
      <c r="BK80" s="11"/>
      <c r="BL80" s="11"/>
      <c r="BM80" s="10"/>
      <c r="BN80" s="10"/>
      <c r="BO80" s="10"/>
      <c r="BP80" s="11"/>
      <c r="BQ80" s="11"/>
      <c r="BR80" s="11"/>
      <c r="BS80" s="10"/>
      <c r="BT80" s="10"/>
      <c r="BU80" s="10"/>
      <c r="BV80" s="11"/>
      <c r="BW80" s="11"/>
      <c r="BX80" s="11"/>
      <c r="BY80" s="10"/>
      <c r="BZ80" s="10"/>
      <c r="CA80" s="10"/>
      <c r="CB80" s="11"/>
      <c r="CC80" s="11"/>
      <c r="CD80" s="11"/>
    </row>
    <row r="81" spans="1:82" ht="26.25">
      <c r="A81" s="43" t="s">
        <v>245</v>
      </c>
      <c r="B81" s="40"/>
      <c r="C81" s="38"/>
      <c r="D81" s="39"/>
      <c r="E81" s="40"/>
      <c r="F81" s="40"/>
      <c r="G81" s="40"/>
      <c r="H81" s="40"/>
      <c r="I81" s="40"/>
      <c r="J81" s="41">
        <f t="shared" si="82"/>
        <v>0</v>
      </c>
      <c r="K81" s="10"/>
      <c r="L81" s="10"/>
      <c r="M81" s="10"/>
      <c r="N81" s="11"/>
      <c r="O81" s="11"/>
      <c r="P81" s="11"/>
      <c r="Q81" s="10"/>
      <c r="R81" s="10"/>
      <c r="S81" s="10"/>
      <c r="T81" s="11"/>
      <c r="U81" s="11"/>
      <c r="V81" s="11"/>
      <c r="W81" s="10"/>
      <c r="X81" s="10"/>
      <c r="Y81" s="10"/>
      <c r="Z81" s="11"/>
      <c r="AA81" s="11"/>
      <c r="AB81" s="11"/>
      <c r="AC81" s="10"/>
      <c r="AD81" s="10"/>
      <c r="AE81" s="10"/>
      <c r="AF81" s="11"/>
      <c r="AG81" s="11"/>
      <c r="AH81" s="11"/>
      <c r="AI81" s="10"/>
      <c r="AJ81" s="10"/>
      <c r="AK81" s="10"/>
      <c r="AL81" s="11"/>
      <c r="AM81" s="11"/>
      <c r="AN81" s="11"/>
      <c r="AO81" s="10"/>
      <c r="AP81" s="10"/>
      <c r="AQ81" s="10"/>
      <c r="AR81" s="11"/>
      <c r="AS81" s="11"/>
      <c r="AT81" s="11"/>
      <c r="AU81" s="10"/>
      <c r="AV81" s="10"/>
      <c r="AW81" s="10"/>
      <c r="AX81" s="11"/>
      <c r="AY81" s="11"/>
      <c r="AZ81" s="11"/>
      <c r="BA81" s="10"/>
      <c r="BB81" s="10"/>
      <c r="BC81" s="10"/>
      <c r="BD81" s="11"/>
      <c r="BE81" s="11"/>
      <c r="BF81" s="11"/>
      <c r="BG81" s="10"/>
      <c r="BH81" s="10"/>
      <c r="BI81" s="10"/>
      <c r="BJ81" s="11"/>
      <c r="BK81" s="11"/>
      <c r="BL81" s="11"/>
      <c r="BM81" s="10"/>
      <c r="BN81" s="10"/>
      <c r="BO81" s="10"/>
      <c r="BP81" s="11"/>
      <c r="BQ81" s="11"/>
      <c r="BR81" s="11"/>
      <c r="BS81" s="10"/>
      <c r="BT81" s="10"/>
      <c r="BU81" s="10"/>
      <c r="BV81" s="11"/>
      <c r="BW81" s="11"/>
      <c r="BX81" s="11"/>
      <c r="BY81" s="10"/>
      <c r="BZ81" s="10"/>
      <c r="CA81" s="10"/>
      <c r="CB81" s="11"/>
      <c r="CC81" s="11"/>
      <c r="CD81" s="11"/>
    </row>
    <row r="82" spans="1:82" ht="26.25">
      <c r="A82" s="43" t="s">
        <v>246</v>
      </c>
      <c r="B82" s="40"/>
      <c r="C82" s="38"/>
      <c r="D82" s="39"/>
      <c r="E82" s="40"/>
      <c r="F82" s="40"/>
      <c r="G82" s="40"/>
      <c r="H82" s="40"/>
      <c r="I82" s="40"/>
      <c r="J82" s="41">
        <f t="shared" si="82"/>
        <v>0</v>
      </c>
      <c r="K82" s="10"/>
      <c r="L82" s="10"/>
      <c r="M82" s="10"/>
      <c r="N82" s="11"/>
      <c r="O82" s="11"/>
      <c r="P82" s="11"/>
      <c r="Q82" s="10"/>
      <c r="R82" s="10"/>
      <c r="S82" s="10"/>
      <c r="T82" s="11"/>
      <c r="U82" s="11"/>
      <c r="V82" s="11"/>
      <c r="W82" s="10"/>
      <c r="X82" s="10"/>
      <c r="Y82" s="10"/>
      <c r="Z82" s="11"/>
      <c r="AA82" s="11"/>
      <c r="AB82" s="11"/>
      <c r="AC82" s="10"/>
      <c r="AD82" s="10"/>
      <c r="AE82" s="10"/>
      <c r="AF82" s="11"/>
      <c r="AG82" s="11"/>
      <c r="AH82" s="11"/>
      <c r="AI82" s="10"/>
      <c r="AJ82" s="10"/>
      <c r="AK82" s="10"/>
      <c r="AL82" s="11"/>
      <c r="AM82" s="11"/>
      <c r="AN82" s="11"/>
      <c r="AO82" s="10"/>
      <c r="AP82" s="10"/>
      <c r="AQ82" s="10"/>
      <c r="AR82" s="11"/>
      <c r="AS82" s="11"/>
      <c r="AT82" s="11"/>
      <c r="AU82" s="10"/>
      <c r="AV82" s="10"/>
      <c r="AW82" s="10"/>
      <c r="AX82" s="11"/>
      <c r="AY82" s="11"/>
      <c r="AZ82" s="11"/>
      <c r="BA82" s="10"/>
      <c r="BB82" s="10"/>
      <c r="BC82" s="10"/>
      <c r="BD82" s="11"/>
      <c r="BE82" s="11"/>
      <c r="BF82" s="11"/>
      <c r="BG82" s="10"/>
      <c r="BH82" s="10"/>
      <c r="BI82" s="10"/>
      <c r="BJ82" s="11"/>
      <c r="BK82" s="11"/>
      <c r="BL82" s="11"/>
      <c r="BM82" s="10"/>
      <c r="BN82" s="10"/>
      <c r="BO82" s="10"/>
      <c r="BP82" s="11"/>
      <c r="BQ82" s="11"/>
      <c r="BR82" s="11"/>
      <c r="BS82" s="10"/>
      <c r="BT82" s="10"/>
      <c r="BU82" s="10"/>
      <c r="BV82" s="11"/>
      <c r="BW82" s="11"/>
      <c r="BX82" s="11"/>
      <c r="BY82" s="10"/>
      <c r="BZ82" s="10"/>
      <c r="CA82" s="10"/>
      <c r="CB82" s="11"/>
      <c r="CC82" s="11"/>
      <c r="CD82" s="11"/>
    </row>
    <row r="83" spans="1:82" ht="26.25">
      <c r="A83" s="43" t="s">
        <v>247</v>
      </c>
      <c r="B83" s="40"/>
      <c r="C83" s="38"/>
      <c r="D83" s="39"/>
      <c r="E83" s="40"/>
      <c r="F83" s="40"/>
      <c r="G83" s="40"/>
      <c r="H83" s="40"/>
      <c r="I83" s="40"/>
      <c r="J83" s="41">
        <f t="shared" si="82"/>
        <v>0</v>
      </c>
      <c r="K83" s="10"/>
      <c r="L83" s="10"/>
      <c r="M83" s="10"/>
      <c r="N83" s="11"/>
      <c r="O83" s="11"/>
      <c r="P83" s="11"/>
      <c r="Q83" s="10"/>
      <c r="R83" s="10"/>
      <c r="S83" s="10"/>
      <c r="T83" s="11"/>
      <c r="U83" s="11"/>
      <c r="V83" s="11"/>
      <c r="W83" s="10"/>
      <c r="X83" s="10"/>
      <c r="Y83" s="10"/>
      <c r="Z83" s="11"/>
      <c r="AA83" s="11"/>
      <c r="AB83" s="11"/>
      <c r="AC83" s="10"/>
      <c r="AD83" s="10"/>
      <c r="AE83" s="10"/>
      <c r="AF83" s="11"/>
      <c r="AG83" s="11"/>
      <c r="AH83" s="11"/>
      <c r="AI83" s="10"/>
      <c r="AJ83" s="10"/>
      <c r="AK83" s="10"/>
      <c r="AL83" s="11"/>
      <c r="AM83" s="11"/>
      <c r="AN83" s="11"/>
      <c r="AO83" s="10"/>
      <c r="AP83" s="10"/>
      <c r="AQ83" s="10"/>
      <c r="AR83" s="11"/>
      <c r="AS83" s="11"/>
      <c r="AT83" s="11"/>
      <c r="AU83" s="10"/>
      <c r="AV83" s="10"/>
      <c r="AW83" s="10"/>
      <c r="AX83" s="11"/>
      <c r="AY83" s="11"/>
      <c r="AZ83" s="11"/>
      <c r="BA83" s="10"/>
      <c r="BB83" s="10"/>
      <c r="BC83" s="10"/>
      <c r="BD83" s="11"/>
      <c r="BE83" s="11"/>
      <c r="BF83" s="11"/>
      <c r="BG83" s="10"/>
      <c r="BH83" s="10"/>
      <c r="BI83" s="10"/>
      <c r="BJ83" s="11"/>
      <c r="BK83" s="11"/>
      <c r="BL83" s="11"/>
      <c r="BM83" s="10"/>
      <c r="BN83" s="10"/>
      <c r="BO83" s="10"/>
      <c r="BP83" s="11"/>
      <c r="BQ83" s="11"/>
      <c r="BR83" s="11"/>
      <c r="BS83" s="10"/>
      <c r="BT83" s="10"/>
      <c r="BU83" s="10"/>
      <c r="BV83" s="11"/>
      <c r="BW83" s="11"/>
      <c r="BX83" s="11"/>
      <c r="BY83" s="10"/>
      <c r="BZ83" s="10"/>
      <c r="CA83" s="10"/>
      <c r="CB83" s="11"/>
      <c r="CC83" s="11"/>
      <c r="CD83" s="11"/>
    </row>
    <row r="84" spans="1:82" ht="26.25">
      <c r="A84" s="43" t="s">
        <v>248</v>
      </c>
      <c r="B84" s="40"/>
      <c r="C84" s="38"/>
      <c r="D84" s="39"/>
      <c r="E84" s="40"/>
      <c r="F84" s="40"/>
      <c r="G84" s="40"/>
      <c r="H84" s="40"/>
      <c r="I84" s="40"/>
      <c r="J84" s="41">
        <f t="shared" si="82"/>
        <v>0</v>
      </c>
      <c r="K84" s="10"/>
      <c r="L84" s="10"/>
      <c r="M84" s="10"/>
      <c r="N84" s="11"/>
      <c r="O84" s="11"/>
      <c r="P84" s="11"/>
      <c r="Q84" s="10"/>
      <c r="R84" s="10"/>
      <c r="S84" s="10"/>
      <c r="T84" s="11"/>
      <c r="U84" s="11"/>
      <c r="V84" s="11"/>
      <c r="W84" s="10"/>
      <c r="X84" s="10"/>
      <c r="Y84" s="10"/>
      <c r="Z84" s="11"/>
      <c r="AA84" s="11"/>
      <c r="AB84" s="11"/>
      <c r="AC84" s="10"/>
      <c r="AD84" s="10"/>
      <c r="AE84" s="10"/>
      <c r="AF84" s="11"/>
      <c r="AG84" s="11"/>
      <c r="AH84" s="11"/>
      <c r="AI84" s="10"/>
      <c r="AJ84" s="10"/>
      <c r="AK84" s="10"/>
      <c r="AL84" s="11"/>
      <c r="AM84" s="11"/>
      <c r="AN84" s="11"/>
      <c r="AO84" s="10"/>
      <c r="AP84" s="10"/>
      <c r="AQ84" s="10"/>
      <c r="AR84" s="11"/>
      <c r="AS84" s="11"/>
      <c r="AT84" s="11"/>
      <c r="AU84" s="10"/>
      <c r="AV84" s="10"/>
      <c r="AW84" s="10"/>
      <c r="AX84" s="11"/>
      <c r="AY84" s="11"/>
      <c r="AZ84" s="11"/>
      <c r="BA84" s="10"/>
      <c r="BB84" s="10"/>
      <c r="BC84" s="10"/>
      <c r="BD84" s="11"/>
      <c r="BE84" s="11"/>
      <c r="BF84" s="11"/>
      <c r="BG84" s="10"/>
      <c r="BH84" s="10"/>
      <c r="BI84" s="10"/>
      <c r="BJ84" s="11"/>
      <c r="BK84" s="11"/>
      <c r="BL84" s="11"/>
      <c r="BM84" s="10"/>
      <c r="BN84" s="10"/>
      <c r="BO84" s="10"/>
      <c r="BP84" s="11"/>
      <c r="BQ84" s="11"/>
      <c r="BR84" s="11"/>
      <c r="BS84" s="10"/>
      <c r="BT84" s="10"/>
      <c r="BU84" s="10"/>
      <c r="BV84" s="11"/>
      <c r="BW84" s="11"/>
      <c r="BX84" s="11"/>
      <c r="BY84" s="10"/>
      <c r="BZ84" s="10"/>
      <c r="CA84" s="10"/>
      <c r="CB84" s="11"/>
      <c r="CC84" s="11"/>
      <c r="CD84" s="11"/>
    </row>
    <row r="85" spans="1:82" ht="26.25">
      <c r="A85" s="43" t="s">
        <v>249</v>
      </c>
      <c r="B85" s="40"/>
      <c r="C85" s="38"/>
      <c r="D85" s="39"/>
      <c r="E85" s="40"/>
      <c r="F85" s="40"/>
      <c r="G85" s="40"/>
      <c r="H85" s="40"/>
      <c r="I85" s="40"/>
      <c r="J85" s="41">
        <f t="shared" si="82"/>
        <v>0</v>
      </c>
      <c r="K85" s="10"/>
      <c r="L85" s="10"/>
      <c r="M85" s="10"/>
      <c r="N85" s="11"/>
      <c r="O85" s="11"/>
      <c r="P85" s="11"/>
      <c r="Q85" s="10"/>
      <c r="R85" s="10"/>
      <c r="S85" s="10"/>
      <c r="T85" s="11"/>
      <c r="U85" s="11"/>
      <c r="V85" s="11"/>
      <c r="W85" s="10"/>
      <c r="X85" s="10"/>
      <c r="Y85" s="10"/>
      <c r="Z85" s="11"/>
      <c r="AA85" s="11"/>
      <c r="AB85" s="11"/>
      <c r="AC85" s="10"/>
      <c r="AD85" s="10"/>
      <c r="AE85" s="10"/>
      <c r="AF85" s="11"/>
      <c r="AG85" s="11"/>
      <c r="AH85" s="11"/>
      <c r="AI85" s="10"/>
      <c r="AJ85" s="10"/>
      <c r="AK85" s="10"/>
      <c r="AL85" s="11"/>
      <c r="AM85" s="11"/>
      <c r="AN85" s="11"/>
      <c r="AO85" s="10"/>
      <c r="AP85" s="10"/>
      <c r="AQ85" s="10"/>
      <c r="AR85" s="11"/>
      <c r="AS85" s="11"/>
      <c r="AT85" s="11"/>
      <c r="AU85" s="10"/>
      <c r="AV85" s="10"/>
      <c r="AW85" s="10"/>
      <c r="AX85" s="11"/>
      <c r="AY85" s="11"/>
      <c r="AZ85" s="11"/>
      <c r="BA85" s="10"/>
      <c r="BB85" s="10"/>
      <c r="BC85" s="10"/>
      <c r="BD85" s="11"/>
      <c r="BE85" s="11"/>
      <c r="BF85" s="11"/>
      <c r="BG85" s="10"/>
      <c r="BH85" s="10"/>
      <c r="BI85" s="10"/>
      <c r="BJ85" s="11"/>
      <c r="BK85" s="11"/>
      <c r="BL85" s="11"/>
      <c r="BM85" s="10"/>
      <c r="BN85" s="10"/>
      <c r="BO85" s="10"/>
      <c r="BP85" s="11"/>
      <c r="BQ85" s="11"/>
      <c r="BR85" s="11"/>
      <c r="BS85" s="10"/>
      <c r="BT85" s="10"/>
      <c r="BU85" s="10"/>
      <c r="BV85" s="11"/>
      <c r="BW85" s="11"/>
      <c r="BX85" s="11"/>
      <c r="BY85" s="10"/>
      <c r="BZ85" s="10"/>
      <c r="CA85" s="10"/>
      <c r="CB85" s="11"/>
      <c r="CC85" s="11"/>
      <c r="CD85" s="11"/>
    </row>
    <row r="86" spans="1:82" ht="26.25">
      <c r="A86" s="43" t="s">
        <v>250</v>
      </c>
      <c r="B86" s="40"/>
      <c r="C86" s="38"/>
      <c r="D86" s="39"/>
      <c r="E86" s="40"/>
      <c r="F86" s="40"/>
      <c r="G86" s="40"/>
      <c r="H86" s="40"/>
      <c r="I86" s="40"/>
      <c r="J86" s="41">
        <f t="shared" si="82"/>
        <v>0</v>
      </c>
      <c r="K86" s="10"/>
      <c r="L86" s="10"/>
      <c r="M86" s="10"/>
      <c r="N86" s="11"/>
      <c r="O86" s="11"/>
      <c r="P86" s="11"/>
      <c r="Q86" s="10"/>
      <c r="R86" s="10"/>
      <c r="S86" s="10"/>
      <c r="T86" s="11"/>
      <c r="U86" s="11"/>
      <c r="V86" s="11"/>
      <c r="W86" s="10"/>
      <c r="X86" s="10"/>
      <c r="Y86" s="10"/>
      <c r="Z86" s="11"/>
      <c r="AA86" s="11"/>
      <c r="AB86" s="11"/>
      <c r="AC86" s="10"/>
      <c r="AD86" s="10"/>
      <c r="AE86" s="10"/>
      <c r="AF86" s="11"/>
      <c r="AG86" s="11"/>
      <c r="AH86" s="11"/>
      <c r="AI86" s="10"/>
      <c r="AJ86" s="10"/>
      <c r="AK86" s="10"/>
      <c r="AL86" s="11"/>
      <c r="AM86" s="11"/>
      <c r="AN86" s="11"/>
      <c r="AO86" s="10"/>
      <c r="AP86" s="10"/>
      <c r="AQ86" s="10"/>
      <c r="AR86" s="11"/>
      <c r="AS86" s="11"/>
      <c r="AT86" s="11"/>
      <c r="AU86" s="10"/>
      <c r="AV86" s="10"/>
      <c r="AW86" s="10"/>
      <c r="AX86" s="11"/>
      <c r="AY86" s="11"/>
      <c r="AZ86" s="11"/>
      <c r="BA86" s="10"/>
      <c r="BB86" s="10"/>
      <c r="BC86" s="10"/>
      <c r="BD86" s="11"/>
      <c r="BE86" s="11"/>
      <c r="BF86" s="11"/>
      <c r="BG86" s="10"/>
      <c r="BH86" s="10"/>
      <c r="BI86" s="10"/>
      <c r="BJ86" s="11"/>
      <c r="BK86" s="11"/>
      <c r="BL86" s="11"/>
      <c r="BM86" s="10"/>
      <c r="BN86" s="10"/>
      <c r="BO86" s="10"/>
      <c r="BP86" s="11"/>
      <c r="BQ86" s="11"/>
      <c r="BR86" s="11"/>
      <c r="BS86" s="10"/>
      <c r="BT86" s="10"/>
      <c r="BU86" s="10"/>
      <c r="BV86" s="11"/>
      <c r="BW86" s="11"/>
      <c r="BX86" s="11"/>
      <c r="BY86" s="10"/>
      <c r="BZ86" s="10"/>
      <c r="CA86" s="10"/>
      <c r="CB86" s="11"/>
      <c r="CC86" s="11"/>
      <c r="CD86" s="11"/>
    </row>
    <row r="87" spans="1:82" ht="26.25">
      <c r="A87" s="43" t="s">
        <v>251</v>
      </c>
      <c r="B87" s="40"/>
      <c r="C87" s="38"/>
      <c r="D87" s="39"/>
      <c r="E87" s="40"/>
      <c r="F87" s="40"/>
      <c r="G87" s="40"/>
      <c r="H87" s="40"/>
      <c r="I87" s="40"/>
      <c r="J87" s="41">
        <f t="shared" si="82"/>
        <v>0</v>
      </c>
      <c r="K87" s="10"/>
      <c r="L87" s="10"/>
      <c r="M87" s="10"/>
      <c r="N87" s="11"/>
      <c r="O87" s="11"/>
      <c r="P87" s="11"/>
      <c r="Q87" s="10"/>
      <c r="R87" s="10"/>
      <c r="S87" s="10"/>
      <c r="T87" s="11"/>
      <c r="U87" s="11"/>
      <c r="V87" s="11"/>
      <c r="W87" s="10"/>
      <c r="X87" s="10"/>
      <c r="Y87" s="10"/>
      <c r="Z87" s="11"/>
      <c r="AA87" s="11"/>
      <c r="AB87" s="11"/>
      <c r="AC87" s="10"/>
      <c r="AD87" s="10"/>
      <c r="AE87" s="10"/>
      <c r="AF87" s="11"/>
      <c r="AG87" s="11"/>
      <c r="AH87" s="11"/>
      <c r="AI87" s="10"/>
      <c r="AJ87" s="10"/>
      <c r="AK87" s="10"/>
      <c r="AL87" s="11"/>
      <c r="AM87" s="11"/>
      <c r="AN87" s="11"/>
      <c r="AO87" s="10"/>
      <c r="AP87" s="10"/>
      <c r="AQ87" s="10"/>
      <c r="AR87" s="11"/>
      <c r="AS87" s="11"/>
      <c r="AT87" s="11"/>
      <c r="AU87" s="10"/>
      <c r="AV87" s="10"/>
      <c r="AW87" s="10"/>
      <c r="AX87" s="11"/>
      <c r="AY87" s="11"/>
      <c r="AZ87" s="11"/>
      <c r="BA87" s="10"/>
      <c r="BB87" s="10"/>
      <c r="BC87" s="10"/>
      <c r="BD87" s="11"/>
      <c r="BE87" s="11"/>
      <c r="BF87" s="11"/>
      <c r="BG87" s="10"/>
      <c r="BH87" s="10"/>
      <c r="BI87" s="10"/>
      <c r="BJ87" s="11"/>
      <c r="BK87" s="11"/>
      <c r="BL87" s="11"/>
      <c r="BM87" s="10"/>
      <c r="BN87" s="10"/>
      <c r="BO87" s="10"/>
      <c r="BP87" s="11"/>
      <c r="BQ87" s="11"/>
      <c r="BR87" s="11"/>
      <c r="BS87" s="10"/>
      <c r="BT87" s="10"/>
      <c r="BU87" s="10"/>
      <c r="BV87" s="11"/>
      <c r="BW87" s="11"/>
      <c r="BX87" s="11"/>
      <c r="BY87" s="10"/>
      <c r="BZ87" s="10"/>
      <c r="CA87" s="10"/>
      <c r="CB87" s="11"/>
      <c r="CC87" s="11"/>
      <c r="CD87" s="11"/>
    </row>
    <row r="88" spans="1:82" ht="26.25">
      <c r="A88" s="43" t="s">
        <v>252</v>
      </c>
      <c r="B88" s="40"/>
      <c r="C88" s="38"/>
      <c r="D88" s="39"/>
      <c r="E88" s="40"/>
      <c r="F88" s="40"/>
      <c r="G88" s="40"/>
      <c r="H88" s="40"/>
      <c r="I88" s="40"/>
      <c r="J88" s="41">
        <f t="shared" si="82"/>
        <v>0</v>
      </c>
      <c r="K88" s="10"/>
      <c r="L88" s="10"/>
      <c r="M88" s="10"/>
      <c r="N88" s="11"/>
      <c r="O88" s="11"/>
      <c r="P88" s="11"/>
      <c r="Q88" s="10"/>
      <c r="R88" s="10"/>
      <c r="S88" s="10"/>
      <c r="T88" s="11"/>
      <c r="U88" s="11"/>
      <c r="V88" s="11"/>
      <c r="W88" s="10"/>
      <c r="X88" s="10"/>
      <c r="Y88" s="10"/>
      <c r="Z88" s="11"/>
      <c r="AA88" s="11"/>
      <c r="AB88" s="11"/>
      <c r="AC88" s="10"/>
      <c r="AD88" s="10"/>
      <c r="AE88" s="10"/>
      <c r="AF88" s="11"/>
      <c r="AG88" s="11"/>
      <c r="AH88" s="11"/>
      <c r="AI88" s="10"/>
      <c r="AJ88" s="10"/>
      <c r="AK88" s="10"/>
      <c r="AL88" s="11"/>
      <c r="AM88" s="11"/>
      <c r="AN88" s="11"/>
      <c r="AO88" s="10"/>
      <c r="AP88" s="10"/>
      <c r="AQ88" s="10"/>
      <c r="AR88" s="11"/>
      <c r="AS88" s="11"/>
      <c r="AT88" s="11"/>
      <c r="AU88" s="10"/>
      <c r="AV88" s="10"/>
      <c r="AW88" s="10"/>
      <c r="AX88" s="11"/>
      <c r="AY88" s="11"/>
      <c r="AZ88" s="11"/>
      <c r="BA88" s="10"/>
      <c r="BB88" s="10"/>
      <c r="BC88" s="10"/>
      <c r="BD88" s="11"/>
      <c r="BE88" s="11"/>
      <c r="BF88" s="11"/>
      <c r="BG88" s="10"/>
      <c r="BH88" s="10"/>
      <c r="BI88" s="10"/>
      <c r="BJ88" s="11"/>
      <c r="BK88" s="11"/>
      <c r="BL88" s="11"/>
      <c r="BM88" s="10"/>
      <c r="BN88" s="10"/>
      <c r="BO88" s="10"/>
      <c r="BP88" s="11"/>
      <c r="BQ88" s="11"/>
      <c r="BR88" s="11"/>
      <c r="BS88" s="10"/>
      <c r="BT88" s="10"/>
      <c r="BU88" s="10"/>
      <c r="BV88" s="11"/>
      <c r="BW88" s="11"/>
      <c r="BX88" s="11"/>
      <c r="BY88" s="10"/>
      <c r="BZ88" s="10"/>
      <c r="CA88" s="10"/>
      <c r="CB88" s="11"/>
      <c r="CC88" s="11"/>
      <c r="CD88" s="11"/>
    </row>
    <row r="89" spans="1:82" ht="26.25">
      <c r="A89" s="43" t="s">
        <v>253</v>
      </c>
      <c r="B89" s="40"/>
      <c r="C89" s="38"/>
      <c r="D89" s="39"/>
      <c r="E89" s="40"/>
      <c r="F89" s="40"/>
      <c r="G89" s="40"/>
      <c r="H89" s="40"/>
      <c r="I89" s="40"/>
      <c r="J89" s="41">
        <f t="shared" si="82"/>
        <v>0</v>
      </c>
      <c r="K89" s="10"/>
      <c r="L89" s="10"/>
      <c r="M89" s="10"/>
      <c r="N89" s="11"/>
      <c r="O89" s="11"/>
      <c r="P89" s="11"/>
      <c r="Q89" s="10"/>
      <c r="R89" s="10"/>
      <c r="S89" s="10"/>
      <c r="T89" s="11"/>
      <c r="U89" s="11"/>
      <c r="V89" s="11"/>
      <c r="W89" s="10"/>
      <c r="X89" s="10"/>
      <c r="Y89" s="10"/>
      <c r="Z89" s="11"/>
      <c r="AA89" s="11"/>
      <c r="AB89" s="11"/>
      <c r="AC89" s="10"/>
      <c r="AD89" s="10"/>
      <c r="AE89" s="10"/>
      <c r="AF89" s="11"/>
      <c r="AG89" s="11"/>
      <c r="AH89" s="11"/>
      <c r="AI89" s="10"/>
      <c r="AJ89" s="10"/>
      <c r="AK89" s="10"/>
      <c r="AL89" s="11"/>
      <c r="AM89" s="11"/>
      <c r="AN89" s="11"/>
      <c r="AO89" s="10"/>
      <c r="AP89" s="10"/>
      <c r="AQ89" s="10"/>
      <c r="AR89" s="11"/>
      <c r="AS89" s="11"/>
      <c r="AT89" s="11"/>
      <c r="AU89" s="10"/>
      <c r="AV89" s="10"/>
      <c r="AW89" s="10"/>
      <c r="AX89" s="11"/>
      <c r="AY89" s="11"/>
      <c r="AZ89" s="11"/>
      <c r="BA89" s="10"/>
      <c r="BB89" s="10"/>
      <c r="BC89" s="10"/>
      <c r="BD89" s="11"/>
      <c r="BE89" s="11"/>
      <c r="BF89" s="11"/>
      <c r="BG89" s="10"/>
      <c r="BH89" s="10"/>
      <c r="BI89" s="10"/>
      <c r="BJ89" s="11"/>
      <c r="BK89" s="11"/>
      <c r="BL89" s="11"/>
      <c r="BM89" s="10"/>
      <c r="BN89" s="10"/>
      <c r="BO89" s="10"/>
      <c r="BP89" s="11"/>
      <c r="BQ89" s="11"/>
      <c r="BR89" s="11"/>
      <c r="BS89" s="10"/>
      <c r="BT89" s="10"/>
      <c r="BU89" s="10"/>
      <c r="BV89" s="11"/>
      <c r="BW89" s="11"/>
      <c r="BX89" s="11"/>
      <c r="BY89" s="10"/>
      <c r="BZ89" s="10"/>
      <c r="CA89" s="10"/>
      <c r="CB89" s="11"/>
      <c r="CC89" s="11"/>
      <c r="CD89" s="11"/>
    </row>
    <row r="90" spans="1:82" ht="26.25">
      <c r="A90" s="43" t="s">
        <v>254</v>
      </c>
      <c r="B90" s="40"/>
      <c r="C90" s="38"/>
      <c r="D90" s="39"/>
      <c r="E90" s="40"/>
      <c r="F90" s="40"/>
      <c r="G90" s="40"/>
      <c r="H90" s="40"/>
      <c r="I90" s="40"/>
      <c r="J90" s="41">
        <f t="shared" si="82"/>
        <v>0</v>
      </c>
      <c r="K90" s="10"/>
      <c r="L90" s="10"/>
      <c r="M90" s="10"/>
      <c r="N90" s="11"/>
      <c r="O90" s="11"/>
      <c r="P90" s="11"/>
      <c r="Q90" s="10"/>
      <c r="R90" s="10"/>
      <c r="S90" s="10"/>
      <c r="T90" s="11"/>
      <c r="U90" s="11"/>
      <c r="V90" s="11"/>
      <c r="W90" s="10"/>
      <c r="X90" s="10"/>
      <c r="Y90" s="10"/>
      <c r="Z90" s="11"/>
      <c r="AA90" s="11"/>
      <c r="AB90" s="11"/>
      <c r="AC90" s="10"/>
      <c r="AD90" s="10"/>
      <c r="AE90" s="10"/>
      <c r="AF90" s="11"/>
      <c r="AG90" s="11"/>
      <c r="AH90" s="11"/>
      <c r="AI90" s="10"/>
      <c r="AJ90" s="10"/>
      <c r="AK90" s="10"/>
      <c r="AL90" s="11"/>
      <c r="AM90" s="11"/>
      <c r="AN90" s="11"/>
      <c r="AO90" s="10"/>
      <c r="AP90" s="10"/>
      <c r="AQ90" s="10"/>
      <c r="AR90" s="11"/>
      <c r="AS90" s="11"/>
      <c r="AT90" s="11"/>
      <c r="AU90" s="10"/>
      <c r="AV90" s="10"/>
      <c r="AW90" s="10"/>
      <c r="AX90" s="11"/>
      <c r="AY90" s="11"/>
      <c r="AZ90" s="11"/>
      <c r="BA90" s="10"/>
      <c r="BB90" s="10"/>
      <c r="BC90" s="10"/>
      <c r="BD90" s="11"/>
      <c r="BE90" s="11"/>
      <c r="BF90" s="11"/>
      <c r="BG90" s="10"/>
      <c r="BH90" s="10"/>
      <c r="BI90" s="10"/>
      <c r="BJ90" s="11"/>
      <c r="BK90" s="11"/>
      <c r="BL90" s="11"/>
      <c r="BM90" s="10"/>
      <c r="BN90" s="10"/>
      <c r="BO90" s="10"/>
      <c r="BP90" s="11"/>
      <c r="BQ90" s="11"/>
      <c r="BR90" s="11"/>
      <c r="BS90" s="10"/>
      <c r="BT90" s="10"/>
      <c r="BU90" s="10"/>
      <c r="BV90" s="11"/>
      <c r="BW90" s="11"/>
      <c r="BX90" s="11"/>
      <c r="BY90" s="10"/>
      <c r="BZ90" s="10"/>
      <c r="CA90" s="10"/>
      <c r="CB90" s="11"/>
      <c r="CC90" s="11"/>
      <c r="CD90" s="11"/>
    </row>
    <row r="91" spans="1:82" ht="26.25">
      <c r="A91" s="43" t="s">
        <v>255</v>
      </c>
      <c r="B91" s="40"/>
      <c r="C91" s="38"/>
      <c r="D91" s="39"/>
      <c r="E91" s="40"/>
      <c r="F91" s="40"/>
      <c r="G91" s="40"/>
      <c r="H91" s="40"/>
      <c r="I91" s="40"/>
      <c r="J91" s="41">
        <f t="shared" si="82"/>
        <v>0</v>
      </c>
      <c r="K91" s="10"/>
      <c r="L91" s="10"/>
      <c r="M91" s="10"/>
      <c r="N91" s="11"/>
      <c r="O91" s="11"/>
      <c r="P91" s="11"/>
      <c r="Q91" s="10"/>
      <c r="R91" s="10"/>
      <c r="S91" s="10"/>
      <c r="T91" s="11"/>
      <c r="U91" s="11"/>
      <c r="V91" s="11"/>
      <c r="W91" s="10"/>
      <c r="X91" s="10"/>
      <c r="Y91" s="10"/>
      <c r="Z91" s="11"/>
      <c r="AA91" s="11"/>
      <c r="AB91" s="11"/>
      <c r="AC91" s="10"/>
      <c r="AD91" s="10"/>
      <c r="AE91" s="10"/>
      <c r="AF91" s="11"/>
      <c r="AG91" s="11"/>
      <c r="AH91" s="11"/>
      <c r="AI91" s="10"/>
      <c r="AJ91" s="10"/>
      <c r="AK91" s="10"/>
      <c r="AL91" s="11"/>
      <c r="AM91" s="11"/>
      <c r="AN91" s="11"/>
      <c r="AO91" s="10"/>
      <c r="AP91" s="10"/>
      <c r="AQ91" s="10"/>
      <c r="AR91" s="11"/>
      <c r="AS91" s="11"/>
      <c r="AT91" s="11"/>
      <c r="AU91" s="10"/>
      <c r="AV91" s="10"/>
      <c r="AW91" s="10"/>
      <c r="AX91" s="11"/>
      <c r="AY91" s="11"/>
      <c r="AZ91" s="11"/>
      <c r="BA91" s="10"/>
      <c r="BB91" s="10"/>
      <c r="BC91" s="10"/>
      <c r="BD91" s="11"/>
      <c r="BE91" s="11"/>
      <c r="BF91" s="11"/>
      <c r="BG91" s="10"/>
      <c r="BH91" s="10"/>
      <c r="BI91" s="10"/>
      <c r="BJ91" s="11"/>
      <c r="BK91" s="11"/>
      <c r="BL91" s="11"/>
      <c r="BM91" s="10"/>
      <c r="BN91" s="10"/>
      <c r="BO91" s="10"/>
      <c r="BP91" s="11"/>
      <c r="BQ91" s="11"/>
      <c r="BR91" s="11"/>
      <c r="BS91" s="10"/>
      <c r="BT91" s="10"/>
      <c r="BU91" s="10"/>
      <c r="BV91" s="11"/>
      <c r="BW91" s="11"/>
      <c r="BX91" s="11"/>
      <c r="BY91" s="10"/>
      <c r="BZ91" s="10"/>
      <c r="CA91" s="10"/>
      <c r="CB91" s="11"/>
      <c r="CC91" s="11"/>
      <c r="CD91" s="11"/>
    </row>
    <row r="92" spans="1:82" ht="26.25">
      <c r="A92" s="43" t="s">
        <v>256</v>
      </c>
      <c r="B92" s="40"/>
      <c r="C92" s="38"/>
      <c r="D92" s="39"/>
      <c r="E92" s="40"/>
      <c r="F92" s="40"/>
      <c r="G92" s="40"/>
      <c r="H92" s="40"/>
      <c r="I92" s="40"/>
      <c r="J92" s="41">
        <f t="shared" si="82"/>
        <v>0</v>
      </c>
      <c r="K92" s="10"/>
      <c r="L92" s="10"/>
      <c r="M92" s="10"/>
      <c r="N92" s="11"/>
      <c r="O92" s="11"/>
      <c r="P92" s="11"/>
      <c r="Q92" s="10"/>
      <c r="R92" s="10"/>
      <c r="S92" s="10"/>
      <c r="T92" s="11"/>
      <c r="U92" s="11"/>
      <c r="V92" s="11"/>
      <c r="W92" s="10"/>
      <c r="X92" s="10"/>
      <c r="Y92" s="10"/>
      <c r="Z92" s="11"/>
      <c r="AA92" s="11"/>
      <c r="AB92" s="11"/>
      <c r="AC92" s="10"/>
      <c r="AD92" s="10"/>
      <c r="AE92" s="10"/>
      <c r="AF92" s="11"/>
      <c r="AG92" s="11"/>
      <c r="AH92" s="11"/>
      <c r="AI92" s="10"/>
      <c r="AJ92" s="10"/>
      <c r="AK92" s="10"/>
      <c r="AL92" s="11"/>
      <c r="AM92" s="11"/>
      <c r="AN92" s="11"/>
      <c r="AO92" s="10"/>
      <c r="AP92" s="10"/>
      <c r="AQ92" s="10"/>
      <c r="AR92" s="11"/>
      <c r="AS92" s="11"/>
      <c r="AT92" s="11"/>
      <c r="AU92" s="10"/>
      <c r="AV92" s="10"/>
      <c r="AW92" s="10"/>
      <c r="AX92" s="11"/>
      <c r="AY92" s="11"/>
      <c r="AZ92" s="11"/>
      <c r="BA92" s="10"/>
      <c r="BB92" s="10"/>
      <c r="BC92" s="10"/>
      <c r="BD92" s="11"/>
      <c r="BE92" s="11"/>
      <c r="BF92" s="11"/>
      <c r="BG92" s="10"/>
      <c r="BH92" s="10"/>
      <c r="BI92" s="10"/>
      <c r="BJ92" s="11"/>
      <c r="BK92" s="11"/>
      <c r="BL92" s="11"/>
      <c r="BM92" s="10"/>
      <c r="BN92" s="10"/>
      <c r="BO92" s="10"/>
      <c r="BP92" s="11"/>
      <c r="BQ92" s="11"/>
      <c r="BR92" s="11"/>
      <c r="BS92" s="10"/>
      <c r="BT92" s="10"/>
      <c r="BU92" s="10"/>
      <c r="BV92" s="11"/>
      <c r="BW92" s="11"/>
      <c r="BX92" s="11"/>
      <c r="BY92" s="10"/>
      <c r="BZ92" s="10"/>
      <c r="CA92" s="10"/>
      <c r="CB92" s="11"/>
      <c r="CC92" s="11"/>
      <c r="CD92" s="11"/>
    </row>
    <row r="93" spans="1:82" ht="26.25">
      <c r="A93" s="43" t="s">
        <v>257</v>
      </c>
      <c r="B93" s="40"/>
      <c r="C93" s="38"/>
      <c r="D93" s="39"/>
      <c r="E93" s="40"/>
      <c r="F93" s="40"/>
      <c r="G93" s="40"/>
      <c r="H93" s="40"/>
      <c r="I93" s="40"/>
      <c r="J93" s="41">
        <f t="shared" si="82"/>
        <v>0</v>
      </c>
      <c r="K93" s="10"/>
      <c r="L93" s="10"/>
      <c r="M93" s="10"/>
      <c r="N93" s="11"/>
      <c r="O93" s="11"/>
      <c r="P93" s="11"/>
      <c r="Q93" s="10"/>
      <c r="R93" s="10"/>
      <c r="S93" s="10"/>
      <c r="T93" s="11"/>
      <c r="U93" s="11"/>
      <c r="V93" s="11"/>
      <c r="W93" s="10"/>
      <c r="X93" s="10"/>
      <c r="Y93" s="10"/>
      <c r="Z93" s="11"/>
      <c r="AA93" s="11"/>
      <c r="AB93" s="11"/>
      <c r="AC93" s="10"/>
      <c r="AD93" s="10"/>
      <c r="AE93" s="10"/>
      <c r="AF93" s="11"/>
      <c r="AG93" s="11"/>
      <c r="AH93" s="11"/>
      <c r="AI93" s="10"/>
      <c r="AJ93" s="10"/>
      <c r="AK93" s="10"/>
      <c r="AL93" s="11"/>
      <c r="AM93" s="11"/>
      <c r="AN93" s="11"/>
      <c r="AO93" s="10"/>
      <c r="AP93" s="10"/>
      <c r="AQ93" s="10"/>
      <c r="AR93" s="11"/>
      <c r="AS93" s="11"/>
      <c r="AT93" s="11"/>
      <c r="AU93" s="10"/>
      <c r="AV93" s="10"/>
      <c r="AW93" s="10"/>
      <c r="AX93" s="11"/>
      <c r="AY93" s="11"/>
      <c r="AZ93" s="11"/>
      <c r="BA93" s="10"/>
      <c r="BB93" s="10"/>
      <c r="BC93" s="10"/>
      <c r="BD93" s="11"/>
      <c r="BE93" s="11"/>
      <c r="BF93" s="11"/>
      <c r="BG93" s="10"/>
      <c r="BH93" s="10"/>
      <c r="BI93" s="10"/>
      <c r="BJ93" s="11"/>
      <c r="BK93" s="11"/>
      <c r="BL93" s="11"/>
      <c r="BM93" s="10"/>
      <c r="BN93" s="10"/>
      <c r="BO93" s="10"/>
      <c r="BP93" s="11"/>
      <c r="BQ93" s="11"/>
      <c r="BR93" s="11"/>
      <c r="BS93" s="10"/>
      <c r="BT93" s="10"/>
      <c r="BU93" s="10"/>
      <c r="BV93" s="11"/>
      <c r="BW93" s="11"/>
      <c r="BX93" s="11"/>
      <c r="BY93" s="10"/>
      <c r="BZ93" s="10"/>
      <c r="CA93" s="10"/>
      <c r="CB93" s="11"/>
      <c r="CC93" s="11"/>
      <c r="CD93" s="11"/>
    </row>
    <row r="94" spans="1:82" ht="26.25">
      <c r="A94" s="43" t="s">
        <v>258</v>
      </c>
      <c r="B94" s="40"/>
      <c r="C94" s="38"/>
      <c r="D94" s="39"/>
      <c r="E94" s="40"/>
      <c r="F94" s="40"/>
      <c r="G94" s="40"/>
      <c r="H94" s="40"/>
      <c r="I94" s="40"/>
      <c r="J94" s="41">
        <f t="shared" si="82"/>
        <v>0</v>
      </c>
      <c r="K94" s="10"/>
      <c r="L94" s="10"/>
      <c r="M94" s="10"/>
      <c r="N94" s="11"/>
      <c r="O94" s="11"/>
      <c r="P94" s="11"/>
      <c r="Q94" s="10"/>
      <c r="R94" s="10"/>
      <c r="S94" s="10"/>
      <c r="T94" s="11"/>
      <c r="U94" s="11"/>
      <c r="V94" s="11"/>
      <c r="W94" s="10"/>
      <c r="X94" s="10"/>
      <c r="Y94" s="10"/>
      <c r="Z94" s="11"/>
      <c r="AA94" s="11"/>
      <c r="AB94" s="11"/>
      <c r="AC94" s="10"/>
      <c r="AD94" s="10"/>
      <c r="AE94" s="10"/>
      <c r="AF94" s="11"/>
      <c r="AG94" s="11"/>
      <c r="AH94" s="11"/>
      <c r="AI94" s="10"/>
      <c r="AJ94" s="10"/>
      <c r="AK94" s="10"/>
      <c r="AL94" s="11"/>
      <c r="AM94" s="11"/>
      <c r="AN94" s="11"/>
      <c r="AO94" s="10"/>
      <c r="AP94" s="10"/>
      <c r="AQ94" s="10"/>
      <c r="AR94" s="11"/>
      <c r="AS94" s="11"/>
      <c r="AT94" s="11"/>
      <c r="AU94" s="10"/>
      <c r="AV94" s="10"/>
      <c r="AW94" s="10"/>
      <c r="AX94" s="11"/>
      <c r="AY94" s="11"/>
      <c r="AZ94" s="11"/>
      <c r="BA94" s="10"/>
      <c r="BB94" s="10"/>
      <c r="BC94" s="10"/>
      <c r="BD94" s="11"/>
      <c r="BE94" s="11"/>
      <c r="BF94" s="11"/>
      <c r="BG94" s="10"/>
      <c r="BH94" s="10"/>
      <c r="BI94" s="10"/>
      <c r="BJ94" s="11"/>
      <c r="BK94" s="11"/>
      <c r="BL94" s="11"/>
      <c r="BM94" s="10"/>
      <c r="BN94" s="10"/>
      <c r="BO94" s="10"/>
      <c r="BP94" s="11"/>
      <c r="BQ94" s="11"/>
      <c r="BR94" s="11"/>
      <c r="BS94" s="10"/>
      <c r="BT94" s="10"/>
      <c r="BU94" s="10"/>
      <c r="BV94" s="11"/>
      <c r="BW94" s="11"/>
      <c r="BX94" s="11"/>
      <c r="BY94" s="10"/>
      <c r="BZ94" s="10"/>
      <c r="CA94" s="10"/>
      <c r="CB94" s="11"/>
      <c r="CC94" s="11"/>
      <c r="CD94" s="11"/>
    </row>
    <row r="95" spans="1:82" ht="26.25">
      <c r="A95" s="43" t="s">
        <v>259</v>
      </c>
      <c r="B95" s="40"/>
      <c r="C95" s="38"/>
      <c r="D95" s="39"/>
      <c r="E95" s="40"/>
      <c r="F95" s="40"/>
      <c r="G95" s="40"/>
      <c r="H95" s="40"/>
      <c r="I95" s="40"/>
      <c r="J95" s="41">
        <f t="shared" si="82"/>
        <v>0</v>
      </c>
      <c r="K95" s="10"/>
      <c r="L95" s="10"/>
      <c r="M95" s="10"/>
      <c r="N95" s="11"/>
      <c r="O95" s="11"/>
      <c r="P95" s="11"/>
      <c r="Q95" s="10"/>
      <c r="R95" s="10"/>
      <c r="S95" s="10"/>
      <c r="T95" s="11"/>
      <c r="U95" s="11"/>
      <c r="V95" s="11"/>
      <c r="W95" s="10"/>
      <c r="X95" s="10"/>
      <c r="Y95" s="10"/>
      <c r="Z95" s="11"/>
      <c r="AA95" s="11"/>
      <c r="AB95" s="11"/>
      <c r="AC95" s="10"/>
      <c r="AD95" s="10"/>
      <c r="AE95" s="10"/>
      <c r="AF95" s="11"/>
      <c r="AG95" s="11"/>
      <c r="AH95" s="11"/>
      <c r="AI95" s="10"/>
      <c r="AJ95" s="10"/>
      <c r="AK95" s="10"/>
      <c r="AL95" s="11"/>
      <c r="AM95" s="11"/>
      <c r="AN95" s="11"/>
      <c r="AO95" s="10"/>
      <c r="AP95" s="10"/>
      <c r="AQ95" s="10"/>
      <c r="AR95" s="11"/>
      <c r="AS95" s="11"/>
      <c r="AT95" s="11"/>
      <c r="AU95" s="10"/>
      <c r="AV95" s="10"/>
      <c r="AW95" s="10"/>
      <c r="AX95" s="11"/>
      <c r="AY95" s="11"/>
      <c r="AZ95" s="11"/>
      <c r="BA95" s="10"/>
      <c r="BB95" s="10"/>
      <c r="BC95" s="10"/>
      <c r="BD95" s="11"/>
      <c r="BE95" s="11"/>
      <c r="BF95" s="11"/>
      <c r="BG95" s="10"/>
      <c r="BH95" s="10"/>
      <c r="BI95" s="10"/>
      <c r="BJ95" s="11"/>
      <c r="BK95" s="11"/>
      <c r="BL95" s="11"/>
      <c r="BM95" s="10"/>
      <c r="BN95" s="10"/>
      <c r="BO95" s="10"/>
      <c r="BP95" s="11"/>
      <c r="BQ95" s="11"/>
      <c r="BR95" s="11"/>
      <c r="BS95" s="10"/>
      <c r="BT95" s="10"/>
      <c r="BU95" s="10"/>
      <c r="BV95" s="11"/>
      <c r="BW95" s="11"/>
      <c r="BX95" s="11"/>
      <c r="BY95" s="10"/>
      <c r="BZ95" s="10"/>
      <c r="CA95" s="10"/>
      <c r="CB95" s="11"/>
      <c r="CC95" s="11"/>
      <c r="CD95" s="11"/>
    </row>
    <row r="96" spans="1:82" ht="26.25">
      <c r="A96" s="43" t="s">
        <v>260</v>
      </c>
      <c r="B96" s="40"/>
      <c r="C96" s="38"/>
      <c r="D96" s="39"/>
      <c r="E96" s="40"/>
      <c r="F96" s="40"/>
      <c r="G96" s="40"/>
      <c r="H96" s="40"/>
      <c r="I96" s="40"/>
      <c r="J96" s="41">
        <f t="shared" si="82"/>
        <v>0</v>
      </c>
      <c r="K96" s="10"/>
      <c r="L96" s="10"/>
      <c r="M96" s="10"/>
      <c r="N96" s="11"/>
      <c r="O96" s="11"/>
      <c r="P96" s="11"/>
      <c r="Q96" s="10"/>
      <c r="R96" s="10"/>
      <c r="S96" s="10"/>
      <c r="T96" s="11"/>
      <c r="U96" s="11"/>
      <c r="V96" s="11"/>
      <c r="W96" s="10"/>
      <c r="X96" s="10"/>
      <c r="Y96" s="10"/>
      <c r="Z96" s="11"/>
      <c r="AA96" s="11"/>
      <c r="AB96" s="11"/>
      <c r="AC96" s="10"/>
      <c r="AD96" s="10"/>
      <c r="AE96" s="10"/>
      <c r="AF96" s="11"/>
      <c r="AG96" s="11"/>
      <c r="AH96" s="11"/>
      <c r="AI96" s="10"/>
      <c r="AJ96" s="10"/>
      <c r="AK96" s="10"/>
      <c r="AL96" s="11"/>
      <c r="AM96" s="11"/>
      <c r="AN96" s="11"/>
      <c r="AO96" s="10"/>
      <c r="AP96" s="10"/>
      <c r="AQ96" s="10"/>
      <c r="AR96" s="11"/>
      <c r="AS96" s="11"/>
      <c r="AT96" s="11"/>
      <c r="AU96" s="10"/>
      <c r="AV96" s="10"/>
      <c r="AW96" s="10"/>
      <c r="AX96" s="11"/>
      <c r="AY96" s="11"/>
      <c r="AZ96" s="11"/>
      <c r="BA96" s="10"/>
      <c r="BB96" s="10"/>
      <c r="BC96" s="10"/>
      <c r="BD96" s="11"/>
      <c r="BE96" s="11"/>
      <c r="BF96" s="11"/>
      <c r="BG96" s="10"/>
      <c r="BH96" s="10"/>
      <c r="BI96" s="10"/>
      <c r="BJ96" s="11"/>
      <c r="BK96" s="11"/>
      <c r="BL96" s="11"/>
      <c r="BM96" s="10"/>
      <c r="BN96" s="10"/>
      <c r="BO96" s="10"/>
      <c r="BP96" s="11"/>
      <c r="BQ96" s="11"/>
      <c r="BR96" s="11"/>
      <c r="BS96" s="10"/>
      <c r="BT96" s="10"/>
      <c r="BU96" s="10"/>
      <c r="BV96" s="11"/>
      <c r="BW96" s="11"/>
      <c r="BX96" s="11"/>
      <c r="BY96" s="10"/>
      <c r="BZ96" s="10"/>
      <c r="CA96" s="10"/>
      <c r="CB96" s="11"/>
      <c r="CC96" s="11"/>
      <c r="CD96" s="11"/>
    </row>
    <row r="97" spans="1:82" ht="26.25">
      <c r="A97" s="43" t="s">
        <v>261</v>
      </c>
      <c r="B97" s="40"/>
      <c r="C97" s="38"/>
      <c r="D97" s="39"/>
      <c r="E97" s="40"/>
      <c r="F97" s="40"/>
      <c r="G97" s="40"/>
      <c r="H97" s="40"/>
      <c r="I97" s="40"/>
      <c r="J97" s="41">
        <f t="shared" si="82"/>
        <v>0</v>
      </c>
      <c r="K97" s="10"/>
      <c r="L97" s="10"/>
      <c r="M97" s="10"/>
      <c r="N97" s="11"/>
      <c r="O97" s="11"/>
      <c r="P97" s="11"/>
      <c r="Q97" s="10"/>
      <c r="R97" s="10"/>
      <c r="S97" s="10"/>
      <c r="T97" s="11"/>
      <c r="U97" s="11"/>
      <c r="V97" s="11"/>
      <c r="W97" s="10"/>
      <c r="X97" s="10"/>
      <c r="Y97" s="10"/>
      <c r="Z97" s="11"/>
      <c r="AA97" s="11"/>
      <c r="AB97" s="11"/>
      <c r="AC97" s="10"/>
      <c r="AD97" s="10"/>
      <c r="AE97" s="10"/>
      <c r="AF97" s="11"/>
      <c r="AG97" s="11"/>
      <c r="AH97" s="11"/>
      <c r="AI97" s="10"/>
      <c r="AJ97" s="10"/>
      <c r="AK97" s="10"/>
      <c r="AL97" s="11"/>
      <c r="AM97" s="11"/>
      <c r="AN97" s="11"/>
      <c r="AO97" s="10"/>
      <c r="AP97" s="10"/>
      <c r="AQ97" s="10"/>
      <c r="AR97" s="11"/>
      <c r="AS97" s="11"/>
      <c r="AT97" s="11"/>
      <c r="AU97" s="10"/>
      <c r="AV97" s="10"/>
      <c r="AW97" s="10"/>
      <c r="AX97" s="11"/>
      <c r="AY97" s="11"/>
      <c r="AZ97" s="11"/>
      <c r="BA97" s="10"/>
      <c r="BB97" s="10"/>
      <c r="BC97" s="10"/>
      <c r="BD97" s="11"/>
      <c r="BE97" s="11"/>
      <c r="BF97" s="11"/>
      <c r="BG97" s="10"/>
      <c r="BH97" s="10"/>
      <c r="BI97" s="10"/>
      <c r="BJ97" s="11"/>
      <c r="BK97" s="11"/>
      <c r="BL97" s="11"/>
      <c r="BM97" s="10"/>
      <c r="BN97" s="10"/>
      <c r="BO97" s="10"/>
      <c r="BP97" s="11"/>
      <c r="BQ97" s="11"/>
      <c r="BR97" s="11"/>
      <c r="BS97" s="10"/>
      <c r="BT97" s="10"/>
      <c r="BU97" s="10"/>
      <c r="BV97" s="11"/>
      <c r="BW97" s="11"/>
      <c r="BX97" s="11"/>
      <c r="BY97" s="10"/>
      <c r="BZ97" s="10"/>
      <c r="CA97" s="10"/>
      <c r="CB97" s="11"/>
      <c r="CC97" s="11"/>
      <c r="CD97" s="11"/>
    </row>
    <row r="98" spans="1:82" ht="26.25">
      <c r="A98" s="43" t="s">
        <v>262</v>
      </c>
      <c r="B98" s="40"/>
      <c r="C98" s="38"/>
      <c r="D98" s="39"/>
      <c r="E98" s="40"/>
      <c r="F98" s="40"/>
      <c r="G98" s="40"/>
      <c r="H98" s="40"/>
      <c r="I98" s="40"/>
      <c r="J98" s="41">
        <f t="shared" si="82"/>
        <v>0</v>
      </c>
      <c r="K98" s="10"/>
      <c r="L98" s="10"/>
      <c r="M98" s="10"/>
      <c r="N98" s="11"/>
      <c r="O98" s="11"/>
      <c r="P98" s="11"/>
      <c r="Q98" s="10"/>
      <c r="R98" s="10"/>
      <c r="S98" s="10"/>
      <c r="T98" s="11"/>
      <c r="U98" s="11"/>
      <c r="V98" s="11"/>
      <c r="W98" s="10"/>
      <c r="X98" s="10"/>
      <c r="Y98" s="10"/>
      <c r="Z98" s="11"/>
      <c r="AA98" s="11"/>
      <c r="AB98" s="11"/>
      <c r="AC98" s="10"/>
      <c r="AD98" s="10"/>
      <c r="AE98" s="10"/>
      <c r="AF98" s="11"/>
      <c r="AG98" s="11"/>
      <c r="AH98" s="11"/>
      <c r="AI98" s="10"/>
      <c r="AJ98" s="10"/>
      <c r="AK98" s="10"/>
      <c r="AL98" s="11"/>
      <c r="AM98" s="11"/>
      <c r="AN98" s="11"/>
      <c r="AO98" s="10"/>
      <c r="AP98" s="10"/>
      <c r="AQ98" s="10"/>
      <c r="AR98" s="11"/>
      <c r="AS98" s="11"/>
      <c r="AT98" s="11"/>
      <c r="AU98" s="10"/>
      <c r="AV98" s="10"/>
      <c r="AW98" s="10"/>
      <c r="AX98" s="11"/>
      <c r="AY98" s="11"/>
      <c r="AZ98" s="11"/>
      <c r="BA98" s="10"/>
      <c r="BB98" s="10"/>
      <c r="BC98" s="10"/>
      <c r="BD98" s="11"/>
      <c r="BE98" s="11"/>
      <c r="BF98" s="11"/>
      <c r="BG98" s="10"/>
      <c r="BH98" s="10"/>
      <c r="BI98" s="10"/>
      <c r="BJ98" s="11"/>
      <c r="BK98" s="11"/>
      <c r="BL98" s="11"/>
      <c r="BM98" s="10"/>
      <c r="BN98" s="10"/>
      <c r="BO98" s="10"/>
      <c r="BP98" s="11"/>
      <c r="BQ98" s="11"/>
      <c r="BR98" s="11"/>
      <c r="BS98" s="10"/>
      <c r="BT98" s="10"/>
      <c r="BU98" s="10"/>
      <c r="BV98" s="11"/>
      <c r="BW98" s="11"/>
      <c r="BX98" s="11"/>
      <c r="BY98" s="10"/>
      <c r="BZ98" s="10"/>
      <c r="CA98" s="10"/>
      <c r="CB98" s="11"/>
      <c r="CC98" s="11"/>
      <c r="CD98" s="11"/>
    </row>
    <row r="99" spans="1:82" ht="26.25">
      <c r="A99" s="43" t="s">
        <v>263</v>
      </c>
      <c r="B99" s="40"/>
      <c r="C99" s="38"/>
      <c r="D99" s="39"/>
      <c r="E99" s="40"/>
      <c r="F99" s="40"/>
      <c r="G99" s="40"/>
      <c r="H99" s="40"/>
      <c r="I99" s="40"/>
      <c r="J99" s="41">
        <f t="shared" si="82"/>
        <v>0</v>
      </c>
      <c r="K99" s="10"/>
      <c r="L99" s="10"/>
      <c r="M99" s="10"/>
      <c r="N99" s="11"/>
      <c r="O99" s="11"/>
      <c r="P99" s="11"/>
      <c r="Q99" s="10"/>
      <c r="R99" s="10"/>
      <c r="S99" s="10"/>
      <c r="T99" s="11"/>
      <c r="U99" s="11"/>
      <c r="V99" s="11"/>
      <c r="W99" s="10"/>
      <c r="X99" s="10"/>
      <c r="Y99" s="10"/>
      <c r="Z99" s="11"/>
      <c r="AA99" s="11"/>
      <c r="AB99" s="11"/>
      <c r="AC99" s="10"/>
      <c r="AD99" s="10"/>
      <c r="AE99" s="10"/>
      <c r="AF99" s="11"/>
      <c r="AG99" s="11"/>
      <c r="AH99" s="11"/>
      <c r="AI99" s="10"/>
      <c r="AJ99" s="10"/>
      <c r="AK99" s="10"/>
      <c r="AL99" s="11"/>
      <c r="AM99" s="11"/>
      <c r="AN99" s="11"/>
      <c r="AO99" s="10"/>
      <c r="AP99" s="10"/>
      <c r="AQ99" s="10"/>
      <c r="AR99" s="11"/>
      <c r="AS99" s="11"/>
      <c r="AT99" s="11"/>
      <c r="AU99" s="10"/>
      <c r="AV99" s="10"/>
      <c r="AW99" s="10"/>
      <c r="AX99" s="11"/>
      <c r="AY99" s="11"/>
      <c r="AZ99" s="11"/>
      <c r="BA99" s="10"/>
      <c r="BB99" s="10"/>
      <c r="BC99" s="10"/>
      <c r="BD99" s="11"/>
      <c r="BE99" s="11"/>
      <c r="BF99" s="11"/>
      <c r="BG99" s="10"/>
      <c r="BH99" s="10"/>
      <c r="BI99" s="10"/>
      <c r="BJ99" s="11"/>
      <c r="BK99" s="11"/>
      <c r="BL99" s="11"/>
      <c r="BM99" s="10"/>
      <c r="BN99" s="10"/>
      <c r="BO99" s="10"/>
      <c r="BP99" s="11"/>
      <c r="BQ99" s="11"/>
      <c r="BR99" s="11"/>
      <c r="BS99" s="10"/>
      <c r="BT99" s="10"/>
      <c r="BU99" s="10"/>
      <c r="BV99" s="11"/>
      <c r="BW99" s="11"/>
      <c r="BX99" s="11"/>
      <c r="BY99" s="10"/>
      <c r="BZ99" s="10"/>
      <c r="CA99" s="10"/>
      <c r="CB99" s="11"/>
      <c r="CC99" s="11"/>
      <c r="CD99" s="11"/>
    </row>
    <row r="100" spans="1:82" ht="26.25">
      <c r="A100" s="43" t="s">
        <v>264</v>
      </c>
      <c r="B100" s="40"/>
      <c r="C100" s="38"/>
      <c r="D100" s="39"/>
      <c r="E100" s="40"/>
      <c r="F100" s="40"/>
      <c r="G100" s="40"/>
      <c r="H100" s="40"/>
      <c r="I100" s="40"/>
      <c r="J100" s="41">
        <f t="shared" si="82"/>
        <v>0</v>
      </c>
      <c r="K100" s="10"/>
      <c r="L100" s="10"/>
      <c r="M100" s="10"/>
      <c r="N100" s="11"/>
      <c r="O100" s="11"/>
      <c r="P100" s="11"/>
      <c r="Q100" s="10"/>
      <c r="R100" s="10"/>
      <c r="S100" s="10"/>
      <c r="T100" s="11"/>
      <c r="U100" s="11"/>
      <c r="V100" s="11"/>
      <c r="W100" s="10"/>
      <c r="X100" s="10"/>
      <c r="Y100" s="10"/>
      <c r="Z100" s="11"/>
      <c r="AA100" s="11"/>
      <c r="AB100" s="11"/>
      <c r="AC100" s="10"/>
      <c r="AD100" s="10"/>
      <c r="AE100" s="10"/>
      <c r="AF100" s="11"/>
      <c r="AG100" s="11"/>
      <c r="AH100" s="11"/>
      <c r="AI100" s="10"/>
      <c r="AJ100" s="10"/>
      <c r="AK100" s="10"/>
      <c r="AL100" s="11"/>
      <c r="AM100" s="11"/>
      <c r="AN100" s="11"/>
      <c r="AO100" s="10"/>
      <c r="AP100" s="10"/>
      <c r="AQ100" s="10"/>
      <c r="AR100" s="11"/>
      <c r="AS100" s="11"/>
      <c r="AT100" s="11"/>
      <c r="AU100" s="10"/>
      <c r="AV100" s="10"/>
      <c r="AW100" s="10"/>
      <c r="AX100" s="11"/>
      <c r="AY100" s="11"/>
      <c r="AZ100" s="11"/>
      <c r="BA100" s="10"/>
      <c r="BB100" s="10"/>
      <c r="BC100" s="10"/>
      <c r="BD100" s="11"/>
      <c r="BE100" s="11"/>
      <c r="BF100" s="11"/>
      <c r="BG100" s="10"/>
      <c r="BH100" s="10"/>
      <c r="BI100" s="10"/>
      <c r="BJ100" s="11"/>
      <c r="BK100" s="11"/>
      <c r="BL100" s="11"/>
      <c r="BM100" s="10"/>
      <c r="BN100" s="10"/>
      <c r="BO100" s="10"/>
      <c r="BP100" s="11"/>
      <c r="BQ100" s="11"/>
      <c r="BR100" s="11"/>
      <c r="BS100" s="10"/>
      <c r="BT100" s="10"/>
      <c r="BU100" s="10"/>
      <c r="BV100" s="11"/>
      <c r="BW100" s="11"/>
      <c r="BX100" s="11"/>
      <c r="BY100" s="10"/>
      <c r="BZ100" s="10"/>
      <c r="CA100" s="10"/>
      <c r="CB100" s="11"/>
      <c r="CC100" s="11"/>
      <c r="CD100" s="11"/>
    </row>
    <row r="101" spans="1:82" ht="26.25">
      <c r="A101" s="43" t="s">
        <v>265</v>
      </c>
      <c r="B101" s="40"/>
      <c r="C101" s="38"/>
      <c r="D101" s="39"/>
      <c r="E101" s="40"/>
      <c r="F101" s="40"/>
      <c r="G101" s="40"/>
      <c r="H101" s="40"/>
      <c r="I101" s="40"/>
      <c r="J101" s="41">
        <f t="shared" si="82"/>
        <v>0</v>
      </c>
      <c r="K101" s="10"/>
      <c r="L101" s="10"/>
      <c r="M101" s="10"/>
      <c r="N101" s="11"/>
      <c r="O101" s="11"/>
      <c r="P101" s="11"/>
      <c r="Q101" s="10"/>
      <c r="R101" s="10"/>
      <c r="S101" s="10"/>
      <c r="T101" s="11"/>
      <c r="U101" s="11"/>
      <c r="V101" s="11"/>
      <c r="W101" s="10"/>
      <c r="X101" s="10"/>
      <c r="Y101" s="10"/>
      <c r="Z101" s="11"/>
      <c r="AA101" s="11"/>
      <c r="AB101" s="11"/>
      <c r="AC101" s="10"/>
      <c r="AD101" s="10"/>
      <c r="AE101" s="10"/>
      <c r="AF101" s="11"/>
      <c r="AG101" s="11"/>
      <c r="AH101" s="11"/>
      <c r="AI101" s="10"/>
      <c r="AJ101" s="10"/>
      <c r="AK101" s="10"/>
      <c r="AL101" s="11"/>
      <c r="AM101" s="11"/>
      <c r="AN101" s="11"/>
      <c r="AO101" s="10"/>
      <c r="AP101" s="10"/>
      <c r="AQ101" s="10"/>
      <c r="AR101" s="11"/>
      <c r="AS101" s="11"/>
      <c r="AT101" s="11"/>
      <c r="AU101" s="10"/>
      <c r="AV101" s="10"/>
      <c r="AW101" s="10"/>
      <c r="AX101" s="11"/>
      <c r="AY101" s="11"/>
      <c r="AZ101" s="11"/>
      <c r="BA101" s="10"/>
      <c r="BB101" s="10"/>
      <c r="BC101" s="10"/>
      <c r="BD101" s="11"/>
      <c r="BE101" s="11"/>
      <c r="BF101" s="11"/>
      <c r="BG101" s="10"/>
      <c r="BH101" s="10"/>
      <c r="BI101" s="10"/>
      <c r="BJ101" s="11"/>
      <c r="BK101" s="11"/>
      <c r="BL101" s="11"/>
      <c r="BM101" s="10"/>
      <c r="BN101" s="10"/>
      <c r="BO101" s="10"/>
      <c r="BP101" s="11"/>
      <c r="BQ101" s="11"/>
      <c r="BR101" s="11"/>
      <c r="BS101" s="10"/>
      <c r="BT101" s="10"/>
      <c r="BU101" s="10"/>
      <c r="BV101" s="11"/>
      <c r="BW101" s="11"/>
      <c r="BX101" s="11"/>
      <c r="BY101" s="10"/>
      <c r="BZ101" s="10"/>
      <c r="CA101" s="10"/>
      <c r="CB101" s="11"/>
      <c r="CC101" s="11"/>
      <c r="CD101" s="11"/>
    </row>
    <row r="102" spans="1:82" ht="26.25">
      <c r="A102" s="43" t="s">
        <v>266</v>
      </c>
      <c r="B102" s="40"/>
      <c r="C102" s="38"/>
      <c r="D102" s="39"/>
      <c r="E102" s="40"/>
      <c r="F102" s="40"/>
      <c r="G102" s="40"/>
      <c r="H102" s="40"/>
      <c r="I102" s="40"/>
      <c r="J102" s="41">
        <f t="shared" si="82"/>
        <v>0</v>
      </c>
      <c r="K102" s="10"/>
      <c r="L102" s="10"/>
      <c r="M102" s="10"/>
      <c r="N102" s="11"/>
      <c r="O102" s="11"/>
      <c r="P102" s="11"/>
      <c r="Q102" s="10"/>
      <c r="R102" s="10"/>
      <c r="S102" s="10"/>
      <c r="T102" s="11"/>
      <c r="U102" s="11"/>
      <c r="V102" s="11"/>
      <c r="W102" s="10"/>
      <c r="X102" s="10"/>
      <c r="Y102" s="10"/>
      <c r="Z102" s="11"/>
      <c r="AA102" s="11"/>
      <c r="AB102" s="11"/>
      <c r="AC102" s="10"/>
      <c r="AD102" s="10"/>
      <c r="AE102" s="10"/>
      <c r="AF102" s="11"/>
      <c r="AG102" s="11"/>
      <c r="AH102" s="11"/>
      <c r="AI102" s="10"/>
      <c r="AJ102" s="10"/>
      <c r="AK102" s="10"/>
      <c r="AL102" s="11"/>
      <c r="AM102" s="11"/>
      <c r="AN102" s="11"/>
      <c r="AO102" s="10"/>
      <c r="AP102" s="10"/>
      <c r="AQ102" s="10"/>
      <c r="AR102" s="11"/>
      <c r="AS102" s="11"/>
      <c r="AT102" s="11"/>
      <c r="AU102" s="10"/>
      <c r="AV102" s="10"/>
      <c r="AW102" s="10"/>
      <c r="AX102" s="11"/>
      <c r="AY102" s="11"/>
      <c r="AZ102" s="11"/>
      <c r="BA102" s="10"/>
      <c r="BB102" s="10"/>
      <c r="BC102" s="10"/>
      <c r="BD102" s="11"/>
      <c r="BE102" s="11"/>
      <c r="BF102" s="11"/>
      <c r="BG102" s="10"/>
      <c r="BH102" s="10"/>
      <c r="BI102" s="10"/>
      <c r="BJ102" s="11"/>
      <c r="BK102" s="11"/>
      <c r="BL102" s="11"/>
      <c r="BM102" s="10"/>
      <c r="BN102" s="10"/>
      <c r="BO102" s="10"/>
      <c r="BP102" s="11"/>
      <c r="BQ102" s="11"/>
      <c r="BR102" s="11"/>
      <c r="BS102" s="10"/>
      <c r="BT102" s="10"/>
      <c r="BU102" s="10"/>
      <c r="BV102" s="11"/>
      <c r="BW102" s="11"/>
      <c r="BX102" s="11"/>
      <c r="BY102" s="10"/>
      <c r="BZ102" s="10"/>
      <c r="CA102" s="10"/>
      <c r="CB102" s="11"/>
      <c r="CC102" s="11"/>
      <c r="CD102" s="11"/>
    </row>
    <row r="103" spans="1:82" ht="26.25">
      <c r="A103" s="43" t="s">
        <v>267</v>
      </c>
      <c r="B103" s="40"/>
      <c r="C103" s="38"/>
      <c r="D103" s="39"/>
      <c r="E103" s="40"/>
      <c r="F103" s="40"/>
      <c r="G103" s="40"/>
      <c r="H103" s="40"/>
      <c r="I103" s="40"/>
      <c r="J103" s="41">
        <f t="shared" si="82"/>
        <v>0</v>
      </c>
      <c r="K103" s="10"/>
      <c r="L103" s="10"/>
      <c r="M103" s="10"/>
      <c r="N103" s="11"/>
      <c r="O103" s="11"/>
      <c r="P103" s="11"/>
      <c r="Q103" s="10"/>
      <c r="R103" s="10"/>
      <c r="S103" s="10"/>
      <c r="T103" s="11"/>
      <c r="U103" s="11"/>
      <c r="V103" s="11"/>
      <c r="W103" s="10"/>
      <c r="X103" s="10"/>
      <c r="Y103" s="10"/>
      <c r="Z103" s="11"/>
      <c r="AA103" s="11"/>
      <c r="AB103" s="11"/>
      <c r="AC103" s="10"/>
      <c r="AD103" s="10"/>
      <c r="AE103" s="10"/>
      <c r="AF103" s="11"/>
      <c r="AG103" s="11"/>
      <c r="AH103" s="11"/>
      <c r="AI103" s="10"/>
      <c r="AJ103" s="10"/>
      <c r="AK103" s="10"/>
      <c r="AL103" s="11"/>
      <c r="AM103" s="11"/>
      <c r="AN103" s="11"/>
      <c r="AO103" s="10"/>
      <c r="AP103" s="10"/>
      <c r="AQ103" s="10"/>
      <c r="AR103" s="11"/>
      <c r="AS103" s="11"/>
      <c r="AT103" s="11"/>
      <c r="AU103" s="10"/>
      <c r="AV103" s="10"/>
      <c r="AW103" s="10"/>
      <c r="AX103" s="11"/>
      <c r="AY103" s="11"/>
      <c r="AZ103" s="11"/>
      <c r="BA103" s="10"/>
      <c r="BB103" s="10"/>
      <c r="BC103" s="10"/>
      <c r="BD103" s="11"/>
      <c r="BE103" s="11"/>
      <c r="BF103" s="11"/>
      <c r="BG103" s="10"/>
      <c r="BH103" s="10"/>
      <c r="BI103" s="10"/>
      <c r="BJ103" s="11"/>
      <c r="BK103" s="11"/>
      <c r="BL103" s="11"/>
      <c r="BM103" s="10"/>
      <c r="BN103" s="10"/>
      <c r="BO103" s="10"/>
      <c r="BP103" s="11"/>
      <c r="BQ103" s="11"/>
      <c r="BR103" s="11"/>
      <c r="BS103" s="10"/>
      <c r="BT103" s="10"/>
      <c r="BU103" s="10"/>
      <c r="BV103" s="11"/>
      <c r="BW103" s="11"/>
      <c r="BX103" s="11"/>
      <c r="BY103" s="10"/>
      <c r="BZ103" s="10"/>
      <c r="CA103" s="10"/>
      <c r="CB103" s="11"/>
      <c r="CC103" s="11"/>
      <c r="CD103" s="11"/>
    </row>
    <row r="104" spans="1:82" ht="26.25">
      <c r="A104" s="43" t="s">
        <v>268</v>
      </c>
      <c r="B104" s="40"/>
      <c r="C104" s="38"/>
      <c r="D104" s="39"/>
      <c r="E104" s="40"/>
      <c r="F104" s="40"/>
      <c r="G104" s="40"/>
      <c r="H104" s="40"/>
      <c r="I104" s="40"/>
      <c r="J104" s="41">
        <f t="shared" si="82"/>
        <v>0</v>
      </c>
      <c r="K104" s="10"/>
      <c r="L104" s="10"/>
      <c r="M104" s="10"/>
      <c r="N104" s="11"/>
      <c r="O104" s="11"/>
      <c r="P104" s="11"/>
      <c r="Q104" s="10"/>
      <c r="R104" s="10"/>
      <c r="S104" s="10"/>
      <c r="T104" s="11"/>
      <c r="U104" s="11"/>
      <c r="V104" s="11"/>
      <c r="W104" s="10"/>
      <c r="X104" s="10"/>
      <c r="Y104" s="10"/>
      <c r="Z104" s="11"/>
      <c r="AA104" s="11"/>
      <c r="AB104" s="11"/>
      <c r="AC104" s="10"/>
      <c r="AD104" s="10"/>
      <c r="AE104" s="10"/>
      <c r="AF104" s="11"/>
      <c r="AG104" s="11"/>
      <c r="AH104" s="11"/>
      <c r="AI104" s="10"/>
      <c r="AJ104" s="10"/>
      <c r="AK104" s="10"/>
      <c r="AL104" s="11"/>
      <c r="AM104" s="11"/>
      <c r="AN104" s="11"/>
      <c r="AO104" s="10"/>
      <c r="AP104" s="10"/>
      <c r="AQ104" s="10"/>
      <c r="AR104" s="11"/>
      <c r="AS104" s="11"/>
      <c r="AT104" s="11"/>
      <c r="AU104" s="10"/>
      <c r="AV104" s="10"/>
      <c r="AW104" s="10"/>
      <c r="AX104" s="11"/>
      <c r="AY104" s="11"/>
      <c r="AZ104" s="11"/>
      <c r="BA104" s="10"/>
      <c r="BB104" s="10"/>
      <c r="BC104" s="10"/>
      <c r="BD104" s="11"/>
      <c r="BE104" s="11"/>
      <c r="BF104" s="11"/>
      <c r="BG104" s="10"/>
      <c r="BH104" s="10"/>
      <c r="BI104" s="10"/>
      <c r="BJ104" s="11"/>
      <c r="BK104" s="11"/>
      <c r="BL104" s="11"/>
      <c r="BM104" s="10"/>
      <c r="BN104" s="10"/>
      <c r="BO104" s="10"/>
      <c r="BP104" s="11"/>
      <c r="BQ104" s="11"/>
      <c r="BR104" s="11"/>
      <c r="BS104" s="10"/>
      <c r="BT104" s="10"/>
      <c r="BU104" s="10"/>
      <c r="BV104" s="11"/>
      <c r="BW104" s="11"/>
      <c r="BX104" s="11"/>
      <c r="BY104" s="10"/>
      <c r="BZ104" s="10"/>
      <c r="CA104" s="10"/>
      <c r="CB104" s="11"/>
      <c r="CC104" s="11"/>
      <c r="CD104" s="11"/>
    </row>
    <row r="105" spans="1:82" ht="26.25">
      <c r="A105" s="43" t="s">
        <v>269</v>
      </c>
      <c r="B105" s="40"/>
      <c r="C105" s="38"/>
      <c r="D105" s="39"/>
      <c r="E105" s="40"/>
      <c r="F105" s="40"/>
      <c r="G105" s="40"/>
      <c r="H105" s="40"/>
      <c r="I105" s="40"/>
      <c r="J105" s="41">
        <f t="shared" si="82"/>
        <v>0</v>
      </c>
      <c r="K105" s="10"/>
      <c r="L105" s="10"/>
      <c r="M105" s="10"/>
      <c r="N105" s="11"/>
      <c r="O105" s="11"/>
      <c r="P105" s="11"/>
      <c r="Q105" s="10"/>
      <c r="R105" s="10"/>
      <c r="S105" s="10"/>
      <c r="T105" s="11"/>
      <c r="U105" s="11"/>
      <c r="V105" s="11"/>
      <c r="W105" s="10"/>
      <c r="X105" s="10"/>
      <c r="Y105" s="10"/>
      <c r="Z105" s="11"/>
      <c r="AA105" s="11"/>
      <c r="AB105" s="11"/>
      <c r="AC105" s="10"/>
      <c r="AD105" s="10"/>
      <c r="AE105" s="10"/>
      <c r="AF105" s="11"/>
      <c r="AG105" s="11"/>
      <c r="AH105" s="11"/>
      <c r="AI105" s="10"/>
      <c r="AJ105" s="10"/>
      <c r="AK105" s="10"/>
      <c r="AL105" s="11"/>
      <c r="AM105" s="11"/>
      <c r="AN105" s="11"/>
      <c r="AO105" s="10"/>
      <c r="AP105" s="10"/>
      <c r="AQ105" s="10"/>
      <c r="AR105" s="11"/>
      <c r="AS105" s="11"/>
      <c r="AT105" s="11"/>
      <c r="AU105" s="10"/>
      <c r="AV105" s="10"/>
      <c r="AW105" s="10"/>
      <c r="AX105" s="11"/>
      <c r="AY105" s="11"/>
      <c r="AZ105" s="11"/>
      <c r="BA105" s="10"/>
      <c r="BB105" s="10"/>
      <c r="BC105" s="10"/>
      <c r="BD105" s="11"/>
      <c r="BE105" s="11"/>
      <c r="BF105" s="11"/>
      <c r="BG105" s="10"/>
      <c r="BH105" s="10"/>
      <c r="BI105" s="10"/>
      <c r="BJ105" s="11"/>
      <c r="BK105" s="11"/>
      <c r="BL105" s="11"/>
      <c r="BM105" s="10"/>
      <c r="BN105" s="10"/>
      <c r="BO105" s="10"/>
      <c r="BP105" s="11"/>
      <c r="BQ105" s="11"/>
      <c r="BR105" s="11"/>
      <c r="BS105" s="10"/>
      <c r="BT105" s="10"/>
      <c r="BU105" s="10"/>
      <c r="BV105" s="11"/>
      <c r="BW105" s="11"/>
      <c r="BX105" s="11"/>
      <c r="BY105" s="10"/>
      <c r="BZ105" s="10"/>
      <c r="CA105" s="10"/>
      <c r="CB105" s="11"/>
      <c r="CC105" s="11"/>
      <c r="CD105" s="11"/>
    </row>
    <row r="106" spans="1:82" ht="26.25">
      <c r="A106" s="43" t="s">
        <v>270</v>
      </c>
      <c r="B106" s="40"/>
      <c r="C106" s="38"/>
      <c r="D106" s="39"/>
      <c r="E106" s="40"/>
      <c r="F106" s="40"/>
      <c r="G106" s="40"/>
      <c r="H106" s="40"/>
      <c r="I106" s="40"/>
      <c r="J106" s="41">
        <f t="shared" si="82"/>
        <v>0</v>
      </c>
      <c r="K106" s="10"/>
      <c r="L106" s="10"/>
      <c r="M106" s="10"/>
      <c r="N106" s="11"/>
      <c r="O106" s="11"/>
      <c r="P106" s="11"/>
      <c r="Q106" s="10"/>
      <c r="R106" s="10"/>
      <c r="S106" s="10"/>
      <c r="T106" s="11"/>
      <c r="U106" s="11"/>
      <c r="V106" s="11"/>
      <c r="W106" s="10"/>
      <c r="X106" s="10"/>
      <c r="Y106" s="10"/>
      <c r="Z106" s="11"/>
      <c r="AA106" s="11"/>
      <c r="AB106" s="11"/>
      <c r="AC106" s="10"/>
      <c r="AD106" s="10"/>
      <c r="AE106" s="10"/>
      <c r="AF106" s="11"/>
      <c r="AG106" s="11"/>
      <c r="AH106" s="11"/>
      <c r="AI106" s="10"/>
      <c r="AJ106" s="10"/>
      <c r="AK106" s="10"/>
      <c r="AL106" s="11"/>
      <c r="AM106" s="11"/>
      <c r="AN106" s="11"/>
      <c r="AO106" s="10"/>
      <c r="AP106" s="10"/>
      <c r="AQ106" s="10"/>
      <c r="AR106" s="11"/>
      <c r="AS106" s="11"/>
      <c r="AT106" s="11"/>
      <c r="AU106" s="10"/>
      <c r="AV106" s="10"/>
      <c r="AW106" s="10"/>
      <c r="AX106" s="11"/>
      <c r="AY106" s="11"/>
      <c r="AZ106" s="11"/>
      <c r="BA106" s="10"/>
      <c r="BB106" s="10"/>
      <c r="BC106" s="10"/>
      <c r="BD106" s="11"/>
      <c r="BE106" s="11"/>
      <c r="BF106" s="11"/>
      <c r="BG106" s="10"/>
      <c r="BH106" s="10"/>
      <c r="BI106" s="10"/>
      <c r="BJ106" s="11"/>
      <c r="BK106" s="11"/>
      <c r="BL106" s="11"/>
      <c r="BM106" s="10"/>
      <c r="BN106" s="10"/>
      <c r="BO106" s="10"/>
      <c r="BP106" s="11"/>
      <c r="BQ106" s="11"/>
      <c r="BR106" s="11"/>
      <c r="BS106" s="10"/>
      <c r="BT106" s="10"/>
      <c r="BU106" s="10"/>
      <c r="BV106" s="11"/>
      <c r="BW106" s="11"/>
      <c r="BX106" s="11"/>
      <c r="BY106" s="10"/>
      <c r="BZ106" s="10"/>
      <c r="CA106" s="10"/>
      <c r="CB106" s="11"/>
      <c r="CC106" s="11"/>
      <c r="CD106" s="11"/>
    </row>
    <row r="107" spans="1:82" ht="26.25">
      <c r="A107" s="43" t="s">
        <v>271</v>
      </c>
      <c r="B107" s="40"/>
      <c r="C107" s="38"/>
      <c r="D107" s="39"/>
      <c r="E107" s="40"/>
      <c r="F107" s="40"/>
      <c r="G107" s="40"/>
      <c r="H107" s="40"/>
      <c r="I107" s="40"/>
      <c r="J107" s="41">
        <f t="shared" si="82"/>
        <v>0</v>
      </c>
      <c r="K107" s="10"/>
      <c r="L107" s="10"/>
      <c r="M107" s="10"/>
      <c r="N107" s="11"/>
      <c r="O107" s="11"/>
      <c r="P107" s="11"/>
      <c r="Q107" s="10"/>
      <c r="R107" s="10"/>
      <c r="S107" s="10"/>
      <c r="T107" s="11"/>
      <c r="U107" s="11"/>
      <c r="V107" s="11"/>
      <c r="W107" s="10"/>
      <c r="X107" s="10"/>
      <c r="Y107" s="10"/>
      <c r="Z107" s="11"/>
      <c r="AA107" s="11"/>
      <c r="AB107" s="11"/>
      <c r="AC107" s="10"/>
      <c r="AD107" s="10"/>
      <c r="AE107" s="10"/>
      <c r="AF107" s="11"/>
      <c r="AG107" s="11"/>
      <c r="AH107" s="11"/>
      <c r="AI107" s="10"/>
      <c r="AJ107" s="10"/>
      <c r="AK107" s="10"/>
      <c r="AL107" s="11"/>
      <c r="AM107" s="11"/>
      <c r="AN107" s="11"/>
      <c r="AO107" s="10"/>
      <c r="AP107" s="10"/>
      <c r="AQ107" s="10"/>
      <c r="AR107" s="11"/>
      <c r="AS107" s="11"/>
      <c r="AT107" s="11"/>
      <c r="AU107" s="10"/>
      <c r="AV107" s="10"/>
      <c r="AW107" s="10"/>
      <c r="AX107" s="11"/>
      <c r="AY107" s="11"/>
      <c r="AZ107" s="11"/>
      <c r="BA107" s="10"/>
      <c r="BB107" s="10"/>
      <c r="BC107" s="10"/>
      <c r="BD107" s="11"/>
      <c r="BE107" s="11"/>
      <c r="BF107" s="11"/>
      <c r="BG107" s="10"/>
      <c r="BH107" s="10"/>
      <c r="BI107" s="10"/>
      <c r="BJ107" s="11"/>
      <c r="BK107" s="11"/>
      <c r="BL107" s="11"/>
      <c r="BM107" s="10"/>
      <c r="BN107" s="10"/>
      <c r="BO107" s="10"/>
      <c r="BP107" s="11"/>
      <c r="BQ107" s="11"/>
      <c r="BR107" s="11"/>
      <c r="BS107" s="10"/>
      <c r="BT107" s="10"/>
      <c r="BU107" s="10"/>
      <c r="BV107" s="11"/>
      <c r="BW107" s="11"/>
      <c r="BX107" s="11"/>
      <c r="BY107" s="10"/>
      <c r="BZ107" s="10"/>
      <c r="CA107" s="10"/>
      <c r="CB107" s="11"/>
      <c r="CC107" s="11"/>
      <c r="CD107" s="11"/>
    </row>
    <row r="108" spans="1:82" ht="26.25">
      <c r="A108" s="43" t="s">
        <v>272</v>
      </c>
      <c r="B108" s="40"/>
      <c r="C108" s="38"/>
      <c r="D108" s="39"/>
      <c r="E108" s="40"/>
      <c r="F108" s="40"/>
      <c r="G108" s="40"/>
      <c r="H108" s="40"/>
      <c r="I108" s="40"/>
      <c r="J108" s="41">
        <f t="shared" si="82"/>
        <v>0</v>
      </c>
      <c r="K108" s="10"/>
      <c r="L108" s="10"/>
      <c r="M108" s="10"/>
      <c r="N108" s="11"/>
      <c r="O108" s="11"/>
      <c r="P108" s="11"/>
      <c r="Q108" s="10"/>
      <c r="R108" s="10"/>
      <c r="S108" s="10"/>
      <c r="T108" s="11"/>
      <c r="U108" s="11"/>
      <c r="V108" s="11"/>
      <c r="W108" s="10"/>
      <c r="X108" s="10"/>
      <c r="Y108" s="10"/>
      <c r="Z108" s="11"/>
      <c r="AA108" s="11"/>
      <c r="AB108" s="11"/>
      <c r="AC108" s="10"/>
      <c r="AD108" s="10"/>
      <c r="AE108" s="10"/>
      <c r="AF108" s="11"/>
      <c r="AG108" s="11"/>
      <c r="AH108" s="11"/>
      <c r="AI108" s="10"/>
      <c r="AJ108" s="10"/>
      <c r="AK108" s="10"/>
      <c r="AL108" s="11"/>
      <c r="AM108" s="11"/>
      <c r="AN108" s="11"/>
      <c r="AO108" s="10"/>
      <c r="AP108" s="10"/>
      <c r="AQ108" s="10"/>
      <c r="AR108" s="11"/>
      <c r="AS108" s="11"/>
      <c r="AT108" s="11"/>
      <c r="AU108" s="10"/>
      <c r="AV108" s="10"/>
      <c r="AW108" s="10"/>
      <c r="AX108" s="11"/>
      <c r="AY108" s="11"/>
      <c r="AZ108" s="11"/>
      <c r="BA108" s="10"/>
      <c r="BB108" s="10"/>
      <c r="BC108" s="10"/>
      <c r="BD108" s="11"/>
      <c r="BE108" s="11"/>
      <c r="BF108" s="11"/>
      <c r="BG108" s="10"/>
      <c r="BH108" s="10"/>
      <c r="BI108" s="10"/>
      <c r="BJ108" s="11"/>
      <c r="BK108" s="11"/>
      <c r="BL108" s="11"/>
      <c r="BM108" s="10"/>
      <c r="BN108" s="10"/>
      <c r="BO108" s="10"/>
      <c r="BP108" s="11"/>
      <c r="BQ108" s="11"/>
      <c r="BR108" s="11"/>
      <c r="BS108" s="10"/>
      <c r="BT108" s="10"/>
      <c r="BU108" s="10"/>
      <c r="BV108" s="11"/>
      <c r="BW108" s="11"/>
      <c r="BX108" s="11"/>
      <c r="BY108" s="10"/>
      <c r="BZ108" s="10"/>
      <c r="CA108" s="10"/>
      <c r="CB108" s="11"/>
      <c r="CC108" s="11"/>
      <c r="CD108" s="11"/>
    </row>
    <row r="109" spans="1:82" ht="26.25">
      <c r="A109" s="43" t="s">
        <v>273</v>
      </c>
      <c r="B109" s="40"/>
      <c r="C109" s="38"/>
      <c r="D109" s="39"/>
      <c r="E109" s="40"/>
      <c r="F109" s="40"/>
      <c r="G109" s="40"/>
      <c r="H109" s="40"/>
      <c r="I109" s="40"/>
      <c r="J109" s="41">
        <f t="shared" si="82"/>
        <v>0</v>
      </c>
      <c r="K109" s="10"/>
      <c r="L109" s="10"/>
      <c r="M109" s="10"/>
      <c r="N109" s="11"/>
      <c r="O109" s="11"/>
      <c r="P109" s="11"/>
      <c r="Q109" s="10"/>
      <c r="R109" s="10"/>
      <c r="S109" s="10"/>
      <c r="T109" s="11"/>
      <c r="U109" s="11"/>
      <c r="V109" s="11"/>
      <c r="W109" s="10"/>
      <c r="X109" s="10"/>
      <c r="Y109" s="10"/>
      <c r="Z109" s="11"/>
      <c r="AA109" s="11"/>
      <c r="AB109" s="11"/>
      <c r="AC109" s="10"/>
      <c r="AD109" s="10"/>
      <c r="AE109" s="10"/>
      <c r="AF109" s="11"/>
      <c r="AG109" s="11"/>
      <c r="AH109" s="11"/>
      <c r="AI109" s="10"/>
      <c r="AJ109" s="10"/>
      <c r="AK109" s="10"/>
      <c r="AL109" s="11"/>
      <c r="AM109" s="11"/>
      <c r="AN109" s="11"/>
      <c r="AO109" s="10"/>
      <c r="AP109" s="10"/>
      <c r="AQ109" s="10"/>
      <c r="AR109" s="11"/>
      <c r="AS109" s="11"/>
      <c r="AT109" s="11"/>
      <c r="AU109" s="10"/>
      <c r="AV109" s="10"/>
      <c r="AW109" s="10"/>
      <c r="AX109" s="11"/>
      <c r="AY109" s="11"/>
      <c r="AZ109" s="11"/>
      <c r="BA109" s="10"/>
      <c r="BB109" s="10"/>
      <c r="BC109" s="10"/>
      <c r="BD109" s="11"/>
      <c r="BE109" s="11"/>
      <c r="BF109" s="11"/>
      <c r="BG109" s="10"/>
      <c r="BH109" s="10"/>
      <c r="BI109" s="10"/>
      <c r="BJ109" s="11"/>
      <c r="BK109" s="11"/>
      <c r="BL109" s="11"/>
      <c r="BM109" s="10"/>
      <c r="BN109" s="10"/>
      <c r="BO109" s="10"/>
      <c r="BP109" s="11"/>
      <c r="BQ109" s="11"/>
      <c r="BR109" s="11"/>
      <c r="BS109" s="10"/>
      <c r="BT109" s="10"/>
      <c r="BU109" s="10"/>
      <c r="BV109" s="11"/>
      <c r="BW109" s="11"/>
      <c r="BX109" s="11"/>
      <c r="BY109" s="10"/>
      <c r="BZ109" s="10"/>
      <c r="CA109" s="10"/>
      <c r="CB109" s="11"/>
      <c r="CC109" s="11"/>
      <c r="CD109" s="11"/>
    </row>
    <row r="110" spans="1:82" ht="26.25">
      <c r="A110" s="43" t="s">
        <v>274</v>
      </c>
      <c r="B110" s="40"/>
      <c r="C110" s="38"/>
      <c r="D110" s="39"/>
      <c r="E110" s="40"/>
      <c r="F110" s="40"/>
      <c r="G110" s="40"/>
      <c r="H110" s="40"/>
      <c r="I110" s="40"/>
      <c r="J110" s="41">
        <f t="shared" si="82"/>
        <v>0</v>
      </c>
      <c r="K110" s="10"/>
      <c r="L110" s="10"/>
      <c r="M110" s="10"/>
      <c r="N110" s="11"/>
      <c r="O110" s="11"/>
      <c r="P110" s="11"/>
      <c r="Q110" s="10"/>
      <c r="R110" s="10"/>
      <c r="S110" s="10"/>
      <c r="T110" s="11"/>
      <c r="U110" s="11"/>
      <c r="V110" s="11"/>
      <c r="W110" s="10"/>
      <c r="X110" s="10"/>
      <c r="Y110" s="10"/>
      <c r="Z110" s="11"/>
      <c r="AA110" s="11"/>
      <c r="AB110" s="11"/>
      <c r="AC110" s="10"/>
      <c r="AD110" s="10"/>
      <c r="AE110" s="10"/>
      <c r="AF110" s="11"/>
      <c r="AG110" s="11"/>
      <c r="AH110" s="11"/>
      <c r="AI110" s="10"/>
      <c r="AJ110" s="10"/>
      <c r="AK110" s="10"/>
      <c r="AL110" s="11"/>
      <c r="AM110" s="11"/>
      <c r="AN110" s="11"/>
      <c r="AO110" s="10"/>
      <c r="AP110" s="10"/>
      <c r="AQ110" s="10"/>
      <c r="AR110" s="11"/>
      <c r="AS110" s="11"/>
      <c r="AT110" s="11"/>
      <c r="AU110" s="10"/>
      <c r="AV110" s="10"/>
      <c r="AW110" s="10"/>
      <c r="AX110" s="11"/>
      <c r="AY110" s="11"/>
      <c r="AZ110" s="11"/>
      <c r="BA110" s="10"/>
      <c r="BB110" s="10"/>
      <c r="BC110" s="10"/>
      <c r="BD110" s="11"/>
      <c r="BE110" s="11"/>
      <c r="BF110" s="11"/>
      <c r="BG110" s="10"/>
      <c r="BH110" s="10"/>
      <c r="BI110" s="10"/>
      <c r="BJ110" s="11"/>
      <c r="BK110" s="11"/>
      <c r="BL110" s="11"/>
      <c r="BM110" s="10"/>
      <c r="BN110" s="10"/>
      <c r="BO110" s="10"/>
      <c r="BP110" s="11"/>
      <c r="BQ110" s="11"/>
      <c r="BR110" s="11"/>
      <c r="BS110" s="10"/>
      <c r="BT110" s="10"/>
      <c r="BU110" s="10"/>
      <c r="BV110" s="11"/>
      <c r="BW110" s="11"/>
      <c r="BX110" s="11"/>
      <c r="BY110" s="10"/>
      <c r="BZ110" s="10"/>
      <c r="CA110" s="10"/>
      <c r="CB110" s="11"/>
      <c r="CC110" s="11"/>
      <c r="CD110" s="11"/>
    </row>
    <row r="111" spans="1:82" ht="26.25">
      <c r="A111" s="43" t="s">
        <v>275</v>
      </c>
      <c r="B111" s="40"/>
      <c r="C111" s="38"/>
      <c r="D111" s="39"/>
      <c r="E111" s="40"/>
      <c r="F111" s="40"/>
      <c r="G111" s="40"/>
      <c r="H111" s="40"/>
      <c r="I111" s="40"/>
      <c r="J111" s="41">
        <f t="shared" si="82"/>
        <v>0</v>
      </c>
      <c r="K111" s="10"/>
      <c r="L111" s="10"/>
      <c r="M111" s="10"/>
      <c r="N111" s="11"/>
      <c r="O111" s="11"/>
      <c r="P111" s="11"/>
      <c r="Q111" s="10"/>
      <c r="R111" s="10"/>
      <c r="S111" s="10"/>
      <c r="T111" s="11"/>
      <c r="U111" s="11"/>
      <c r="V111" s="11"/>
      <c r="W111" s="10"/>
      <c r="X111" s="10"/>
      <c r="Y111" s="10"/>
      <c r="Z111" s="11"/>
      <c r="AA111" s="11"/>
      <c r="AB111" s="11"/>
      <c r="AC111" s="10"/>
      <c r="AD111" s="10"/>
      <c r="AE111" s="10"/>
      <c r="AF111" s="11"/>
      <c r="AG111" s="11"/>
      <c r="AH111" s="11"/>
      <c r="AI111" s="10"/>
      <c r="AJ111" s="10"/>
      <c r="AK111" s="10"/>
      <c r="AL111" s="11"/>
      <c r="AM111" s="11"/>
      <c r="AN111" s="11"/>
      <c r="AO111" s="10"/>
      <c r="AP111" s="10"/>
      <c r="AQ111" s="10"/>
      <c r="AR111" s="11"/>
      <c r="AS111" s="11"/>
      <c r="AT111" s="11"/>
      <c r="AU111" s="10"/>
      <c r="AV111" s="10"/>
      <c r="AW111" s="10"/>
      <c r="AX111" s="11"/>
      <c r="AY111" s="11"/>
      <c r="AZ111" s="11"/>
      <c r="BA111" s="10"/>
      <c r="BB111" s="10"/>
      <c r="BC111" s="10"/>
      <c r="BD111" s="11"/>
      <c r="BE111" s="11"/>
      <c r="BF111" s="11"/>
      <c r="BG111" s="10"/>
      <c r="BH111" s="10"/>
      <c r="BI111" s="10"/>
      <c r="BJ111" s="11"/>
      <c r="BK111" s="11"/>
      <c r="BL111" s="11"/>
      <c r="BM111" s="10"/>
      <c r="BN111" s="10"/>
      <c r="BO111" s="10"/>
      <c r="BP111" s="11"/>
      <c r="BQ111" s="11"/>
      <c r="BR111" s="11"/>
      <c r="BS111" s="10"/>
      <c r="BT111" s="10"/>
      <c r="BU111" s="10"/>
      <c r="BV111" s="11"/>
      <c r="BW111" s="11"/>
      <c r="BX111" s="11"/>
      <c r="BY111" s="10"/>
      <c r="BZ111" s="10"/>
      <c r="CA111" s="10"/>
      <c r="CB111" s="11"/>
      <c r="CC111" s="11"/>
      <c r="CD111" s="11"/>
    </row>
    <row r="112" spans="1:82" ht="26.25">
      <c r="A112" s="43" t="s">
        <v>276</v>
      </c>
      <c r="B112" s="40"/>
      <c r="C112" s="38"/>
      <c r="D112" s="39"/>
      <c r="E112" s="40"/>
      <c r="F112" s="40"/>
      <c r="G112" s="40"/>
      <c r="H112" s="40"/>
      <c r="I112" s="40"/>
      <c r="J112" s="41">
        <f t="shared" si="82"/>
        <v>0</v>
      </c>
      <c r="K112" s="10"/>
      <c r="L112" s="10"/>
      <c r="M112" s="10"/>
      <c r="N112" s="11"/>
      <c r="O112" s="11"/>
      <c r="P112" s="11"/>
      <c r="Q112" s="10"/>
      <c r="R112" s="10"/>
      <c r="S112" s="10"/>
      <c r="T112" s="11"/>
      <c r="U112" s="11"/>
      <c r="V112" s="11"/>
      <c r="W112" s="10"/>
      <c r="X112" s="10"/>
      <c r="Y112" s="10"/>
      <c r="Z112" s="11"/>
      <c r="AA112" s="11"/>
      <c r="AB112" s="11"/>
      <c r="AC112" s="10"/>
      <c r="AD112" s="10"/>
      <c r="AE112" s="10"/>
      <c r="AF112" s="11"/>
      <c r="AG112" s="11"/>
      <c r="AH112" s="11"/>
      <c r="AI112" s="10"/>
      <c r="AJ112" s="10"/>
      <c r="AK112" s="10"/>
      <c r="AL112" s="11"/>
      <c r="AM112" s="11"/>
      <c r="AN112" s="11"/>
      <c r="AO112" s="10"/>
      <c r="AP112" s="10"/>
      <c r="AQ112" s="10"/>
      <c r="AR112" s="11"/>
      <c r="AS112" s="11"/>
      <c r="AT112" s="11"/>
      <c r="AU112" s="10"/>
      <c r="AV112" s="10"/>
      <c r="AW112" s="10"/>
      <c r="AX112" s="11"/>
      <c r="AY112" s="11"/>
      <c r="AZ112" s="11"/>
      <c r="BA112" s="10"/>
      <c r="BB112" s="10"/>
      <c r="BC112" s="10"/>
      <c r="BD112" s="11"/>
      <c r="BE112" s="11"/>
      <c r="BF112" s="11"/>
      <c r="BG112" s="10"/>
      <c r="BH112" s="10"/>
      <c r="BI112" s="10"/>
      <c r="BJ112" s="11"/>
      <c r="BK112" s="11"/>
      <c r="BL112" s="11"/>
      <c r="BM112" s="10"/>
      <c r="BN112" s="10"/>
      <c r="BO112" s="10"/>
      <c r="BP112" s="11"/>
      <c r="BQ112" s="11"/>
      <c r="BR112" s="11"/>
      <c r="BS112" s="10"/>
      <c r="BT112" s="10"/>
      <c r="BU112" s="10"/>
      <c r="BV112" s="11"/>
      <c r="BW112" s="11"/>
      <c r="BX112" s="11"/>
      <c r="BY112" s="10"/>
      <c r="BZ112" s="10"/>
      <c r="CA112" s="10"/>
      <c r="CB112" s="11"/>
      <c r="CC112" s="11"/>
      <c r="CD112" s="11"/>
    </row>
    <row r="113" spans="1:82" ht="26.25">
      <c r="A113" s="43" t="s">
        <v>277</v>
      </c>
      <c r="B113" s="40"/>
      <c r="C113" s="38"/>
      <c r="D113" s="39"/>
      <c r="E113" s="40"/>
      <c r="F113" s="40"/>
      <c r="G113" s="40"/>
      <c r="H113" s="40"/>
      <c r="I113" s="40"/>
      <c r="J113" s="41">
        <f t="shared" si="82"/>
        <v>0</v>
      </c>
      <c r="K113" s="10"/>
      <c r="L113" s="10"/>
      <c r="M113" s="10"/>
      <c r="N113" s="11"/>
      <c r="O113" s="11"/>
      <c r="P113" s="11"/>
      <c r="Q113" s="10"/>
      <c r="R113" s="10"/>
      <c r="S113" s="10"/>
      <c r="T113" s="11"/>
      <c r="U113" s="11"/>
      <c r="V113" s="11"/>
      <c r="W113" s="10"/>
      <c r="X113" s="10"/>
      <c r="Y113" s="10"/>
      <c r="Z113" s="11"/>
      <c r="AA113" s="11"/>
      <c r="AB113" s="11"/>
      <c r="AC113" s="10"/>
      <c r="AD113" s="10"/>
      <c r="AE113" s="10"/>
      <c r="AF113" s="11"/>
      <c r="AG113" s="11"/>
      <c r="AH113" s="11"/>
      <c r="AI113" s="10"/>
      <c r="AJ113" s="10"/>
      <c r="AK113" s="10"/>
      <c r="AL113" s="11"/>
      <c r="AM113" s="11"/>
      <c r="AN113" s="11"/>
      <c r="AO113" s="10"/>
      <c r="AP113" s="10"/>
      <c r="AQ113" s="10"/>
      <c r="AR113" s="11"/>
      <c r="AS113" s="11"/>
      <c r="AT113" s="11"/>
      <c r="AU113" s="10"/>
      <c r="AV113" s="10"/>
      <c r="AW113" s="10"/>
      <c r="AX113" s="11"/>
      <c r="AY113" s="11"/>
      <c r="AZ113" s="11"/>
      <c r="BA113" s="10"/>
      <c r="BB113" s="10"/>
      <c r="BC113" s="10"/>
      <c r="BD113" s="11"/>
      <c r="BE113" s="11"/>
      <c r="BF113" s="11"/>
      <c r="BG113" s="10"/>
      <c r="BH113" s="10"/>
      <c r="BI113" s="10"/>
      <c r="BJ113" s="11"/>
      <c r="BK113" s="11"/>
      <c r="BL113" s="11"/>
      <c r="BM113" s="10"/>
      <c r="BN113" s="10"/>
      <c r="BO113" s="10"/>
      <c r="BP113" s="11"/>
      <c r="BQ113" s="11"/>
      <c r="BR113" s="11"/>
      <c r="BS113" s="10"/>
      <c r="BT113" s="10"/>
      <c r="BU113" s="10"/>
      <c r="BV113" s="11"/>
      <c r="BW113" s="11"/>
      <c r="BX113" s="11"/>
      <c r="BY113" s="10"/>
      <c r="BZ113" s="10"/>
      <c r="CA113" s="10"/>
      <c r="CB113" s="11"/>
      <c r="CC113" s="11"/>
      <c r="CD113" s="11"/>
    </row>
    <row r="114" spans="1:82" ht="26.25">
      <c r="A114" s="43" t="s">
        <v>278</v>
      </c>
      <c r="B114" s="40"/>
      <c r="C114" s="38"/>
      <c r="D114" s="39"/>
      <c r="E114" s="40"/>
      <c r="F114" s="40"/>
      <c r="G114" s="40"/>
      <c r="H114" s="40"/>
      <c r="I114" s="40"/>
      <c r="J114" s="41">
        <f t="shared" si="82"/>
        <v>0</v>
      </c>
      <c r="K114" s="10"/>
      <c r="L114" s="10"/>
      <c r="M114" s="10"/>
      <c r="N114" s="11"/>
      <c r="O114" s="11"/>
      <c r="P114" s="11"/>
      <c r="Q114" s="10"/>
      <c r="R114" s="10"/>
      <c r="S114" s="10"/>
      <c r="T114" s="11"/>
      <c r="U114" s="11"/>
      <c r="V114" s="11"/>
      <c r="W114" s="10"/>
      <c r="X114" s="10"/>
      <c r="Y114" s="10"/>
      <c r="Z114" s="11"/>
      <c r="AA114" s="11"/>
      <c r="AB114" s="11"/>
      <c r="AC114" s="10"/>
      <c r="AD114" s="10"/>
      <c r="AE114" s="10"/>
      <c r="AF114" s="11"/>
      <c r="AG114" s="11"/>
      <c r="AH114" s="11"/>
      <c r="AI114" s="10"/>
      <c r="AJ114" s="10"/>
      <c r="AK114" s="10"/>
      <c r="AL114" s="11"/>
      <c r="AM114" s="11"/>
      <c r="AN114" s="11"/>
      <c r="AO114" s="10"/>
      <c r="AP114" s="10"/>
      <c r="AQ114" s="10"/>
      <c r="AR114" s="11"/>
      <c r="AS114" s="11"/>
      <c r="AT114" s="11"/>
      <c r="AU114" s="10"/>
      <c r="AV114" s="10"/>
      <c r="AW114" s="10"/>
      <c r="AX114" s="11"/>
      <c r="AY114" s="11"/>
      <c r="AZ114" s="11"/>
      <c r="BA114" s="10"/>
      <c r="BB114" s="10"/>
      <c r="BC114" s="10"/>
      <c r="BD114" s="11"/>
      <c r="BE114" s="11"/>
      <c r="BF114" s="11"/>
      <c r="BG114" s="10"/>
      <c r="BH114" s="10"/>
      <c r="BI114" s="10"/>
      <c r="BJ114" s="11"/>
      <c r="BK114" s="11"/>
      <c r="BL114" s="11"/>
      <c r="BM114" s="10"/>
      <c r="BN114" s="10"/>
      <c r="BO114" s="10"/>
      <c r="BP114" s="11"/>
      <c r="BQ114" s="11"/>
      <c r="BR114" s="11"/>
      <c r="BS114" s="10"/>
      <c r="BT114" s="10"/>
      <c r="BU114" s="10"/>
      <c r="BV114" s="11"/>
      <c r="BW114" s="11"/>
      <c r="BX114" s="11"/>
      <c r="BY114" s="10"/>
      <c r="BZ114" s="10"/>
      <c r="CA114" s="10"/>
      <c r="CB114" s="11"/>
      <c r="CC114" s="11"/>
      <c r="CD114" s="11"/>
    </row>
    <row r="115" spans="1:82" ht="26.25">
      <c r="A115" s="43" t="s">
        <v>279</v>
      </c>
      <c r="B115" s="40"/>
      <c r="C115" s="38"/>
      <c r="D115" s="39"/>
      <c r="E115" s="40"/>
      <c r="F115" s="40"/>
      <c r="G115" s="40"/>
      <c r="H115" s="40"/>
      <c r="I115" s="40"/>
      <c r="J115" s="41">
        <f t="shared" si="82"/>
        <v>0</v>
      </c>
      <c r="K115" s="10"/>
      <c r="L115" s="10"/>
      <c r="M115" s="10"/>
      <c r="N115" s="11"/>
      <c r="O115" s="11"/>
      <c r="P115" s="11"/>
      <c r="Q115" s="10"/>
      <c r="R115" s="10"/>
      <c r="S115" s="10"/>
      <c r="T115" s="11"/>
      <c r="U115" s="11"/>
      <c r="V115" s="11"/>
      <c r="W115" s="10"/>
      <c r="X115" s="10"/>
      <c r="Y115" s="10"/>
      <c r="Z115" s="11"/>
      <c r="AA115" s="11"/>
      <c r="AB115" s="11"/>
      <c r="AC115" s="10"/>
      <c r="AD115" s="10"/>
      <c r="AE115" s="10"/>
      <c r="AF115" s="11"/>
      <c r="AG115" s="11"/>
      <c r="AH115" s="11"/>
      <c r="AI115" s="10"/>
      <c r="AJ115" s="10"/>
      <c r="AK115" s="10"/>
      <c r="AL115" s="11"/>
      <c r="AM115" s="11"/>
      <c r="AN115" s="11"/>
      <c r="AO115" s="10"/>
      <c r="AP115" s="10"/>
      <c r="AQ115" s="10"/>
      <c r="AR115" s="11"/>
      <c r="AS115" s="11"/>
      <c r="AT115" s="11"/>
      <c r="AU115" s="10"/>
      <c r="AV115" s="10"/>
      <c r="AW115" s="10"/>
      <c r="AX115" s="11"/>
      <c r="AY115" s="11"/>
      <c r="AZ115" s="11"/>
      <c r="BA115" s="10"/>
      <c r="BB115" s="10"/>
      <c r="BC115" s="10"/>
      <c r="BD115" s="11"/>
      <c r="BE115" s="11"/>
      <c r="BF115" s="11"/>
      <c r="BG115" s="10"/>
      <c r="BH115" s="10"/>
      <c r="BI115" s="10"/>
      <c r="BJ115" s="11"/>
      <c r="BK115" s="11"/>
      <c r="BL115" s="11"/>
      <c r="BM115" s="10"/>
      <c r="BN115" s="10"/>
      <c r="BO115" s="10"/>
      <c r="BP115" s="11"/>
      <c r="BQ115" s="11"/>
      <c r="BR115" s="11"/>
      <c r="BS115" s="10"/>
      <c r="BT115" s="10"/>
      <c r="BU115" s="10"/>
      <c r="BV115" s="11"/>
      <c r="BW115" s="11"/>
      <c r="BX115" s="11"/>
      <c r="BY115" s="10"/>
      <c r="BZ115" s="10"/>
      <c r="CA115" s="10"/>
      <c r="CB115" s="11"/>
      <c r="CC115" s="11"/>
      <c r="CD115" s="11"/>
    </row>
    <row r="116" spans="1:82" ht="26.25">
      <c r="A116" s="43" t="s">
        <v>280</v>
      </c>
      <c r="B116" s="40"/>
      <c r="C116" s="38"/>
      <c r="D116" s="39"/>
      <c r="E116" s="40"/>
      <c r="F116" s="40"/>
      <c r="G116" s="40"/>
      <c r="H116" s="40"/>
      <c r="I116" s="40"/>
      <c r="J116" s="41">
        <f t="shared" si="82"/>
        <v>0</v>
      </c>
      <c r="K116" s="10"/>
      <c r="L116" s="10"/>
      <c r="M116" s="10"/>
      <c r="N116" s="11"/>
      <c r="O116" s="11"/>
      <c r="P116" s="11"/>
      <c r="Q116" s="10"/>
      <c r="R116" s="10"/>
      <c r="S116" s="10"/>
      <c r="T116" s="11"/>
      <c r="U116" s="11"/>
      <c r="V116" s="11"/>
      <c r="W116" s="10"/>
      <c r="X116" s="10"/>
      <c r="Y116" s="10"/>
      <c r="Z116" s="11"/>
      <c r="AA116" s="11"/>
      <c r="AB116" s="11"/>
      <c r="AC116" s="10"/>
      <c r="AD116" s="10"/>
      <c r="AE116" s="10"/>
      <c r="AF116" s="11"/>
      <c r="AG116" s="11"/>
      <c r="AH116" s="11"/>
      <c r="AI116" s="10"/>
      <c r="AJ116" s="10"/>
      <c r="AK116" s="10"/>
      <c r="AL116" s="11"/>
      <c r="AM116" s="11"/>
      <c r="AN116" s="11"/>
      <c r="AO116" s="10"/>
      <c r="AP116" s="10"/>
      <c r="AQ116" s="10"/>
      <c r="AR116" s="11"/>
      <c r="AS116" s="11"/>
      <c r="AT116" s="11"/>
      <c r="AU116" s="10"/>
      <c r="AV116" s="10"/>
      <c r="AW116" s="10"/>
      <c r="AX116" s="11"/>
      <c r="AY116" s="11"/>
      <c r="AZ116" s="11"/>
      <c r="BA116" s="10"/>
      <c r="BB116" s="10"/>
      <c r="BC116" s="10"/>
      <c r="BD116" s="11"/>
      <c r="BE116" s="11"/>
      <c r="BF116" s="11"/>
      <c r="BG116" s="10"/>
      <c r="BH116" s="10"/>
      <c r="BI116" s="10"/>
      <c r="BJ116" s="11"/>
      <c r="BK116" s="11"/>
      <c r="BL116" s="11"/>
      <c r="BM116" s="10"/>
      <c r="BN116" s="10"/>
      <c r="BO116" s="10"/>
      <c r="BP116" s="11"/>
      <c r="BQ116" s="11"/>
      <c r="BR116" s="11"/>
      <c r="BS116" s="10"/>
      <c r="BT116" s="10"/>
      <c r="BU116" s="10"/>
      <c r="BV116" s="11"/>
      <c r="BW116" s="11"/>
      <c r="BX116" s="11"/>
      <c r="BY116" s="10"/>
      <c r="BZ116" s="10"/>
      <c r="CA116" s="10"/>
      <c r="CB116" s="11"/>
      <c r="CC116" s="11"/>
      <c r="CD116" s="11"/>
    </row>
    <row r="117" spans="1:82" ht="26.25">
      <c r="A117" s="43" t="s">
        <v>281</v>
      </c>
      <c r="B117" s="40"/>
      <c r="C117" s="38"/>
      <c r="D117" s="39"/>
      <c r="E117" s="40"/>
      <c r="F117" s="40"/>
      <c r="G117" s="40"/>
      <c r="H117" s="40"/>
      <c r="I117" s="40"/>
      <c r="J117" s="41">
        <f t="shared" si="82"/>
        <v>0</v>
      </c>
      <c r="K117" s="10"/>
      <c r="L117" s="10"/>
      <c r="M117" s="10"/>
      <c r="N117" s="11"/>
      <c r="O117" s="11"/>
      <c r="P117" s="11"/>
      <c r="Q117" s="10"/>
      <c r="R117" s="10"/>
      <c r="S117" s="10"/>
      <c r="T117" s="11"/>
      <c r="U117" s="11"/>
      <c r="V117" s="11"/>
      <c r="W117" s="10"/>
      <c r="X117" s="10"/>
      <c r="Y117" s="10"/>
      <c r="Z117" s="11"/>
      <c r="AA117" s="11"/>
      <c r="AB117" s="11"/>
      <c r="AC117" s="10"/>
      <c r="AD117" s="10"/>
      <c r="AE117" s="10"/>
      <c r="AF117" s="11"/>
      <c r="AG117" s="11"/>
      <c r="AH117" s="11"/>
      <c r="AI117" s="10"/>
      <c r="AJ117" s="10"/>
      <c r="AK117" s="10"/>
      <c r="AL117" s="11"/>
      <c r="AM117" s="11"/>
      <c r="AN117" s="11"/>
      <c r="AO117" s="10"/>
      <c r="AP117" s="10"/>
      <c r="AQ117" s="10"/>
      <c r="AR117" s="11"/>
      <c r="AS117" s="11"/>
      <c r="AT117" s="11"/>
      <c r="AU117" s="10"/>
      <c r="AV117" s="10"/>
      <c r="AW117" s="10"/>
      <c r="AX117" s="11"/>
      <c r="AY117" s="11"/>
      <c r="AZ117" s="11"/>
      <c r="BA117" s="10"/>
      <c r="BB117" s="10"/>
      <c r="BC117" s="10"/>
      <c r="BD117" s="11"/>
      <c r="BE117" s="11"/>
      <c r="BF117" s="11"/>
      <c r="BG117" s="10"/>
      <c r="BH117" s="10"/>
      <c r="BI117" s="10"/>
      <c r="BJ117" s="11"/>
      <c r="BK117" s="11"/>
      <c r="BL117" s="11"/>
      <c r="BM117" s="10"/>
      <c r="BN117" s="10"/>
      <c r="BO117" s="10"/>
      <c r="BP117" s="11"/>
      <c r="BQ117" s="11"/>
      <c r="BR117" s="11"/>
      <c r="BS117" s="10"/>
      <c r="BT117" s="10"/>
      <c r="BU117" s="10"/>
      <c r="BV117" s="11"/>
      <c r="BW117" s="11"/>
      <c r="BX117" s="11"/>
      <c r="BY117" s="10"/>
      <c r="BZ117" s="10"/>
      <c r="CA117" s="10"/>
      <c r="CB117" s="11"/>
      <c r="CC117" s="11"/>
      <c r="CD117" s="11"/>
    </row>
    <row r="118" spans="1:82" ht="26.25">
      <c r="A118" s="43" t="s">
        <v>282</v>
      </c>
      <c r="B118" s="40"/>
      <c r="C118" s="38"/>
      <c r="D118" s="39"/>
      <c r="E118" s="40"/>
      <c r="F118" s="40"/>
      <c r="G118" s="40"/>
      <c r="H118" s="40"/>
      <c r="I118" s="40"/>
      <c r="J118" s="41">
        <f t="shared" si="82"/>
        <v>0</v>
      </c>
      <c r="K118" s="10"/>
      <c r="L118" s="10"/>
      <c r="M118" s="10"/>
      <c r="N118" s="11"/>
      <c r="O118" s="11"/>
      <c r="P118" s="11"/>
      <c r="Q118" s="10"/>
      <c r="R118" s="10"/>
      <c r="S118" s="10"/>
      <c r="T118" s="11"/>
      <c r="U118" s="11"/>
      <c r="V118" s="11"/>
      <c r="W118" s="10"/>
      <c r="X118" s="10"/>
      <c r="Y118" s="10"/>
      <c r="Z118" s="11"/>
      <c r="AA118" s="11"/>
      <c r="AB118" s="11"/>
      <c r="AC118" s="10"/>
      <c r="AD118" s="10"/>
      <c r="AE118" s="10"/>
      <c r="AF118" s="11"/>
      <c r="AG118" s="11"/>
      <c r="AH118" s="11"/>
      <c r="AI118" s="10"/>
      <c r="AJ118" s="10"/>
      <c r="AK118" s="10"/>
      <c r="AL118" s="11"/>
      <c r="AM118" s="11"/>
      <c r="AN118" s="11"/>
      <c r="AO118" s="10"/>
      <c r="AP118" s="10"/>
      <c r="AQ118" s="10"/>
      <c r="AR118" s="11"/>
      <c r="AS118" s="11"/>
      <c r="AT118" s="11"/>
      <c r="AU118" s="10"/>
      <c r="AV118" s="10"/>
      <c r="AW118" s="10"/>
      <c r="AX118" s="11"/>
      <c r="AY118" s="11"/>
      <c r="AZ118" s="11"/>
      <c r="BA118" s="10"/>
      <c r="BB118" s="10"/>
      <c r="BC118" s="10"/>
      <c r="BD118" s="11"/>
      <c r="BE118" s="11"/>
      <c r="BF118" s="11"/>
      <c r="BG118" s="10"/>
      <c r="BH118" s="10"/>
      <c r="BI118" s="10"/>
      <c r="BJ118" s="11"/>
      <c r="BK118" s="11"/>
      <c r="BL118" s="11"/>
      <c r="BM118" s="10"/>
      <c r="BN118" s="10"/>
      <c r="BO118" s="10"/>
      <c r="BP118" s="11"/>
      <c r="BQ118" s="11"/>
      <c r="BR118" s="11"/>
      <c r="BS118" s="10"/>
      <c r="BT118" s="10"/>
      <c r="BU118" s="10"/>
      <c r="BV118" s="11"/>
      <c r="BW118" s="11"/>
      <c r="BX118" s="11"/>
      <c r="BY118" s="10"/>
      <c r="BZ118" s="10"/>
      <c r="CA118" s="10"/>
      <c r="CB118" s="11"/>
      <c r="CC118" s="11"/>
      <c r="CD118" s="11"/>
    </row>
    <row r="119" spans="1:82" ht="26.25">
      <c r="A119" s="43" t="s">
        <v>283</v>
      </c>
      <c r="B119" s="40"/>
      <c r="C119" s="38"/>
      <c r="D119" s="39"/>
      <c r="E119" s="40"/>
      <c r="F119" s="40"/>
      <c r="G119" s="40"/>
      <c r="H119" s="40"/>
      <c r="I119" s="40"/>
      <c r="J119" s="41">
        <f t="shared" si="82"/>
        <v>0</v>
      </c>
      <c r="K119" s="10"/>
      <c r="L119" s="10"/>
      <c r="M119" s="10"/>
      <c r="N119" s="11"/>
      <c r="O119" s="11"/>
      <c r="P119" s="11"/>
      <c r="Q119" s="10"/>
      <c r="R119" s="10"/>
      <c r="S119" s="10"/>
      <c r="T119" s="11"/>
      <c r="U119" s="11"/>
      <c r="V119" s="11"/>
      <c r="W119" s="10"/>
      <c r="X119" s="10"/>
      <c r="Y119" s="10"/>
      <c r="Z119" s="11"/>
      <c r="AA119" s="11"/>
      <c r="AB119" s="11"/>
      <c r="AC119" s="10"/>
      <c r="AD119" s="10"/>
      <c r="AE119" s="10"/>
      <c r="AF119" s="11"/>
      <c r="AG119" s="11"/>
      <c r="AH119" s="11"/>
      <c r="AI119" s="10"/>
      <c r="AJ119" s="10"/>
      <c r="AK119" s="10"/>
      <c r="AL119" s="11"/>
      <c r="AM119" s="11"/>
      <c r="AN119" s="11"/>
      <c r="AO119" s="10"/>
      <c r="AP119" s="10"/>
      <c r="AQ119" s="10"/>
      <c r="AR119" s="11"/>
      <c r="AS119" s="11"/>
      <c r="AT119" s="11"/>
      <c r="AU119" s="10"/>
      <c r="AV119" s="10"/>
      <c r="AW119" s="10"/>
      <c r="AX119" s="11"/>
      <c r="AY119" s="11"/>
      <c r="AZ119" s="11"/>
      <c r="BA119" s="10"/>
      <c r="BB119" s="10"/>
      <c r="BC119" s="10"/>
      <c r="BD119" s="11"/>
      <c r="BE119" s="11"/>
      <c r="BF119" s="11"/>
      <c r="BG119" s="10"/>
      <c r="BH119" s="10"/>
      <c r="BI119" s="10"/>
      <c r="BJ119" s="11"/>
      <c r="BK119" s="11"/>
      <c r="BL119" s="11"/>
      <c r="BM119" s="10"/>
      <c r="BN119" s="10"/>
      <c r="BO119" s="10"/>
      <c r="BP119" s="11"/>
      <c r="BQ119" s="11"/>
      <c r="BR119" s="11"/>
      <c r="BS119" s="10"/>
      <c r="BT119" s="10"/>
      <c r="BU119" s="10"/>
      <c r="BV119" s="11"/>
      <c r="BW119" s="11"/>
      <c r="BX119" s="11"/>
      <c r="BY119" s="10"/>
      <c r="BZ119" s="10"/>
      <c r="CA119" s="10"/>
      <c r="CB119" s="11"/>
      <c r="CC119" s="11"/>
      <c r="CD119" s="11"/>
    </row>
    <row r="120" spans="1:82" ht="26.25">
      <c r="A120" s="43" t="s">
        <v>284</v>
      </c>
      <c r="B120" s="40"/>
      <c r="C120" s="38"/>
      <c r="D120" s="39"/>
      <c r="E120" s="40"/>
      <c r="F120" s="40"/>
      <c r="G120" s="40"/>
      <c r="H120" s="40"/>
      <c r="I120" s="40"/>
      <c r="J120" s="41">
        <f t="shared" si="82"/>
        <v>0</v>
      </c>
      <c r="K120" s="10"/>
      <c r="L120" s="10"/>
      <c r="M120" s="10"/>
      <c r="N120" s="11"/>
      <c r="O120" s="11"/>
      <c r="P120" s="11"/>
      <c r="Q120" s="10"/>
      <c r="R120" s="10"/>
      <c r="S120" s="10"/>
      <c r="T120" s="11"/>
      <c r="U120" s="11"/>
      <c r="V120" s="11"/>
      <c r="W120" s="10"/>
      <c r="X120" s="10"/>
      <c r="Y120" s="10"/>
      <c r="Z120" s="11"/>
      <c r="AA120" s="11"/>
      <c r="AB120" s="11"/>
      <c r="AC120" s="10"/>
      <c r="AD120" s="10"/>
      <c r="AE120" s="10"/>
      <c r="AF120" s="11"/>
      <c r="AG120" s="11"/>
      <c r="AH120" s="11"/>
      <c r="AI120" s="10"/>
      <c r="AJ120" s="10"/>
      <c r="AK120" s="10"/>
      <c r="AL120" s="11"/>
      <c r="AM120" s="11"/>
      <c r="AN120" s="11"/>
      <c r="AO120" s="10"/>
      <c r="AP120" s="10"/>
      <c r="AQ120" s="10"/>
      <c r="AR120" s="11"/>
      <c r="AS120" s="11"/>
      <c r="AT120" s="11"/>
      <c r="AU120" s="10"/>
      <c r="AV120" s="10"/>
      <c r="AW120" s="10"/>
      <c r="AX120" s="11"/>
      <c r="AY120" s="11"/>
      <c r="AZ120" s="11"/>
      <c r="BA120" s="10"/>
      <c r="BB120" s="10"/>
      <c r="BC120" s="10"/>
      <c r="BD120" s="11"/>
      <c r="BE120" s="11"/>
      <c r="BF120" s="11"/>
      <c r="BG120" s="10"/>
      <c r="BH120" s="10"/>
      <c r="BI120" s="10"/>
      <c r="BJ120" s="11"/>
      <c r="BK120" s="11"/>
      <c r="BL120" s="11"/>
      <c r="BM120" s="10"/>
      <c r="BN120" s="10"/>
      <c r="BO120" s="10"/>
      <c r="BP120" s="11"/>
      <c r="BQ120" s="11"/>
      <c r="BR120" s="11"/>
      <c r="BS120" s="10"/>
      <c r="BT120" s="10"/>
      <c r="BU120" s="10"/>
      <c r="BV120" s="11"/>
      <c r="BW120" s="11"/>
      <c r="BX120" s="11"/>
      <c r="BY120" s="10"/>
      <c r="BZ120" s="10"/>
      <c r="CA120" s="10"/>
      <c r="CB120" s="11"/>
      <c r="CC120" s="11"/>
      <c r="CD120" s="11"/>
    </row>
    <row r="121" spans="1:82" ht="26.25">
      <c r="A121" s="43" t="s">
        <v>285</v>
      </c>
      <c r="B121" s="40"/>
      <c r="C121" s="38"/>
      <c r="D121" s="39"/>
      <c r="E121" s="40"/>
      <c r="F121" s="40"/>
      <c r="G121" s="40"/>
      <c r="H121" s="40"/>
      <c r="I121" s="40"/>
      <c r="J121" s="41">
        <f t="shared" ref="J121:J128" si="83">IFERROR(SUM(B121:I121),"")</f>
        <v>0</v>
      </c>
      <c r="K121" s="10"/>
      <c r="L121" s="10"/>
      <c r="M121" s="10"/>
      <c r="N121" s="11"/>
      <c r="O121" s="11"/>
      <c r="P121" s="11"/>
      <c r="Q121" s="10"/>
      <c r="R121" s="10"/>
      <c r="S121" s="10"/>
      <c r="T121" s="11"/>
      <c r="U121" s="11"/>
      <c r="V121" s="11"/>
      <c r="W121" s="10"/>
      <c r="X121" s="10"/>
      <c r="Y121" s="10"/>
      <c r="Z121" s="11"/>
      <c r="AA121" s="11"/>
      <c r="AB121" s="11"/>
      <c r="AC121" s="10"/>
      <c r="AD121" s="10"/>
      <c r="AE121" s="10"/>
      <c r="AF121" s="11"/>
      <c r="AG121" s="11"/>
      <c r="AH121" s="11"/>
      <c r="AI121" s="10"/>
      <c r="AJ121" s="10"/>
      <c r="AK121" s="10"/>
      <c r="AL121" s="11"/>
      <c r="AM121" s="11"/>
      <c r="AN121" s="11"/>
      <c r="AO121" s="10"/>
      <c r="AP121" s="10"/>
      <c r="AQ121" s="10"/>
      <c r="AR121" s="11"/>
      <c r="AS121" s="11"/>
      <c r="AT121" s="11"/>
      <c r="AU121" s="10"/>
      <c r="AV121" s="10"/>
      <c r="AW121" s="10"/>
      <c r="AX121" s="11"/>
      <c r="AY121" s="11"/>
      <c r="AZ121" s="11"/>
      <c r="BA121" s="10"/>
      <c r="BB121" s="10"/>
      <c r="BC121" s="10"/>
      <c r="BD121" s="11"/>
      <c r="BE121" s="11"/>
      <c r="BF121" s="11"/>
      <c r="BG121" s="10"/>
      <c r="BH121" s="10"/>
      <c r="BI121" s="10"/>
      <c r="BJ121" s="11"/>
      <c r="BK121" s="11"/>
      <c r="BL121" s="11"/>
      <c r="BM121" s="10"/>
      <c r="BN121" s="10"/>
      <c r="BO121" s="10"/>
      <c r="BP121" s="11"/>
      <c r="BQ121" s="11"/>
      <c r="BR121" s="11"/>
      <c r="BS121" s="10"/>
      <c r="BT121" s="10"/>
      <c r="BU121" s="10"/>
      <c r="BV121" s="11"/>
      <c r="BW121" s="11"/>
      <c r="BX121" s="11"/>
      <c r="BY121" s="10"/>
      <c r="BZ121" s="10"/>
      <c r="CA121" s="10"/>
      <c r="CB121" s="11"/>
      <c r="CC121" s="11"/>
      <c r="CD121" s="11"/>
    </row>
    <row r="122" spans="1:82" ht="26.25">
      <c r="A122" s="43" t="s">
        <v>286</v>
      </c>
      <c r="B122" s="40"/>
      <c r="C122" s="38"/>
      <c r="D122" s="39"/>
      <c r="E122" s="40"/>
      <c r="F122" s="40"/>
      <c r="G122" s="40"/>
      <c r="H122" s="40"/>
      <c r="I122" s="40"/>
      <c r="J122" s="41">
        <f t="shared" si="83"/>
        <v>0</v>
      </c>
      <c r="K122" s="10"/>
      <c r="L122" s="10"/>
      <c r="M122" s="10"/>
      <c r="N122" s="11"/>
      <c r="O122" s="11"/>
      <c r="P122" s="11"/>
      <c r="Q122" s="10"/>
      <c r="R122" s="10"/>
      <c r="S122" s="10"/>
      <c r="T122" s="11"/>
      <c r="U122" s="11"/>
      <c r="V122" s="11"/>
      <c r="W122" s="10"/>
      <c r="X122" s="10"/>
      <c r="Y122" s="10"/>
      <c r="Z122" s="11"/>
      <c r="AA122" s="11"/>
      <c r="AB122" s="11"/>
      <c r="AC122" s="10"/>
      <c r="AD122" s="10"/>
      <c r="AE122" s="10"/>
      <c r="AF122" s="11"/>
      <c r="AG122" s="11"/>
      <c r="AH122" s="11"/>
      <c r="AI122" s="10"/>
      <c r="AJ122" s="10"/>
      <c r="AK122" s="10"/>
      <c r="AL122" s="11"/>
      <c r="AM122" s="11"/>
      <c r="AN122" s="11"/>
      <c r="AO122" s="10"/>
      <c r="AP122" s="10"/>
      <c r="AQ122" s="10"/>
      <c r="AR122" s="11"/>
      <c r="AS122" s="11"/>
      <c r="AT122" s="11"/>
      <c r="AU122" s="10"/>
      <c r="AV122" s="10"/>
      <c r="AW122" s="10"/>
      <c r="AX122" s="11"/>
      <c r="AY122" s="11"/>
      <c r="AZ122" s="11"/>
      <c r="BA122" s="10"/>
      <c r="BB122" s="10"/>
      <c r="BC122" s="10"/>
      <c r="BD122" s="11"/>
      <c r="BE122" s="11"/>
      <c r="BF122" s="11"/>
      <c r="BG122" s="10"/>
      <c r="BH122" s="10"/>
      <c r="BI122" s="10"/>
      <c r="BJ122" s="11"/>
      <c r="BK122" s="11"/>
      <c r="BL122" s="11"/>
      <c r="BM122" s="10"/>
      <c r="BN122" s="10"/>
      <c r="BO122" s="10"/>
      <c r="BP122" s="11"/>
      <c r="BQ122" s="11"/>
      <c r="BR122" s="11"/>
      <c r="BS122" s="10"/>
      <c r="BT122" s="10"/>
      <c r="BU122" s="10"/>
      <c r="BV122" s="11"/>
      <c r="BW122" s="11"/>
      <c r="BX122" s="11"/>
      <c r="BY122" s="10"/>
      <c r="BZ122" s="10"/>
      <c r="CA122" s="10"/>
      <c r="CB122" s="11"/>
      <c r="CC122" s="11"/>
      <c r="CD122" s="11"/>
    </row>
    <row r="123" spans="1:82" ht="26.25">
      <c r="A123" s="43" t="s">
        <v>287</v>
      </c>
      <c r="B123" s="40"/>
      <c r="C123" s="38"/>
      <c r="D123" s="39"/>
      <c r="E123" s="40"/>
      <c r="F123" s="40"/>
      <c r="G123" s="40"/>
      <c r="H123" s="40"/>
      <c r="I123" s="40"/>
      <c r="J123" s="41">
        <f t="shared" si="83"/>
        <v>0</v>
      </c>
      <c r="K123" s="10"/>
      <c r="L123" s="10"/>
      <c r="M123" s="10"/>
      <c r="N123" s="11"/>
      <c r="O123" s="11"/>
      <c r="P123" s="11"/>
      <c r="Q123" s="10"/>
      <c r="R123" s="10"/>
      <c r="S123" s="10"/>
      <c r="T123" s="11"/>
      <c r="U123" s="11"/>
      <c r="V123" s="11"/>
      <c r="W123" s="10"/>
      <c r="X123" s="10"/>
      <c r="Y123" s="10"/>
      <c r="Z123" s="11"/>
      <c r="AA123" s="11"/>
      <c r="AB123" s="11"/>
      <c r="AC123" s="10"/>
      <c r="AD123" s="10"/>
      <c r="AE123" s="10"/>
      <c r="AF123" s="11"/>
      <c r="AG123" s="11"/>
      <c r="AH123" s="11"/>
      <c r="AI123" s="10"/>
      <c r="AJ123" s="10"/>
      <c r="AK123" s="10"/>
      <c r="AL123" s="11"/>
      <c r="AM123" s="11"/>
      <c r="AN123" s="11"/>
      <c r="AO123" s="10"/>
      <c r="AP123" s="10"/>
      <c r="AQ123" s="10"/>
      <c r="AR123" s="11"/>
      <c r="AS123" s="11"/>
      <c r="AT123" s="11"/>
      <c r="AU123" s="10"/>
      <c r="AV123" s="10"/>
      <c r="AW123" s="10"/>
      <c r="AX123" s="11"/>
      <c r="AY123" s="11"/>
      <c r="AZ123" s="11"/>
      <c r="BA123" s="10"/>
      <c r="BB123" s="10"/>
      <c r="BC123" s="10"/>
      <c r="BD123" s="11"/>
      <c r="BE123" s="11"/>
      <c r="BF123" s="11"/>
      <c r="BG123" s="10"/>
      <c r="BH123" s="10"/>
      <c r="BI123" s="10"/>
      <c r="BJ123" s="11"/>
      <c r="BK123" s="11"/>
      <c r="BL123" s="11"/>
      <c r="BM123" s="10"/>
      <c r="BN123" s="10"/>
      <c r="BO123" s="10"/>
      <c r="BP123" s="11"/>
      <c r="BQ123" s="11"/>
      <c r="BR123" s="11"/>
      <c r="BS123" s="10"/>
      <c r="BT123" s="10"/>
      <c r="BU123" s="10"/>
      <c r="BV123" s="11"/>
      <c r="BW123" s="11"/>
      <c r="BX123" s="11"/>
      <c r="BY123" s="10"/>
      <c r="BZ123" s="10"/>
      <c r="CA123" s="10"/>
      <c r="CB123" s="11"/>
      <c r="CC123" s="11"/>
      <c r="CD123" s="11"/>
    </row>
    <row r="124" spans="1:82" ht="26.25">
      <c r="A124" s="43" t="s">
        <v>288</v>
      </c>
      <c r="B124" s="40"/>
      <c r="C124" s="38"/>
      <c r="D124" s="39"/>
      <c r="E124" s="40"/>
      <c r="F124" s="40"/>
      <c r="G124" s="40"/>
      <c r="H124" s="40"/>
      <c r="I124" s="40"/>
      <c r="J124" s="41">
        <f t="shared" si="83"/>
        <v>0</v>
      </c>
      <c r="K124" s="10"/>
      <c r="L124" s="10"/>
      <c r="M124" s="10"/>
      <c r="N124" s="11"/>
      <c r="O124" s="11"/>
      <c r="P124" s="11"/>
      <c r="Q124" s="10"/>
      <c r="R124" s="10"/>
      <c r="S124" s="10"/>
      <c r="T124" s="11"/>
      <c r="U124" s="11"/>
      <c r="V124" s="11"/>
      <c r="W124" s="10"/>
      <c r="X124" s="10"/>
      <c r="Y124" s="10"/>
      <c r="Z124" s="11"/>
      <c r="AA124" s="11"/>
      <c r="AB124" s="11"/>
      <c r="AC124" s="10"/>
      <c r="AD124" s="10"/>
      <c r="AE124" s="10"/>
      <c r="AF124" s="11"/>
      <c r="AG124" s="11"/>
      <c r="AH124" s="11"/>
      <c r="AI124" s="10"/>
      <c r="AJ124" s="10"/>
      <c r="AK124" s="10"/>
      <c r="AL124" s="11"/>
      <c r="AM124" s="11"/>
      <c r="AN124" s="11"/>
      <c r="AO124" s="10"/>
      <c r="AP124" s="10"/>
      <c r="AQ124" s="10"/>
      <c r="AR124" s="11"/>
      <c r="AS124" s="11"/>
      <c r="AT124" s="11"/>
      <c r="AU124" s="10"/>
      <c r="AV124" s="10"/>
      <c r="AW124" s="10"/>
      <c r="AX124" s="11"/>
      <c r="AY124" s="11"/>
      <c r="AZ124" s="11"/>
      <c r="BA124" s="10"/>
      <c r="BB124" s="10"/>
      <c r="BC124" s="10"/>
      <c r="BD124" s="11"/>
      <c r="BE124" s="11"/>
      <c r="BF124" s="11"/>
      <c r="BG124" s="10"/>
      <c r="BH124" s="10"/>
      <c r="BI124" s="10"/>
      <c r="BJ124" s="11"/>
      <c r="BK124" s="11"/>
      <c r="BL124" s="11"/>
      <c r="BM124" s="10"/>
      <c r="BN124" s="10"/>
      <c r="BO124" s="10"/>
      <c r="BP124" s="11"/>
      <c r="BQ124" s="11"/>
      <c r="BR124" s="11"/>
      <c r="BS124" s="10"/>
      <c r="BT124" s="10"/>
      <c r="BU124" s="10"/>
      <c r="BV124" s="11"/>
      <c r="BW124" s="11"/>
      <c r="BX124" s="11"/>
      <c r="BY124" s="10"/>
      <c r="BZ124" s="10"/>
      <c r="CA124" s="10"/>
      <c r="CB124" s="11"/>
      <c r="CC124" s="11"/>
      <c r="CD124" s="11"/>
    </row>
    <row r="125" spans="1:82" ht="26.25">
      <c r="A125" s="43" t="s">
        <v>289</v>
      </c>
      <c r="B125" s="40"/>
      <c r="C125" s="38"/>
      <c r="D125" s="39"/>
      <c r="E125" s="40"/>
      <c r="F125" s="40"/>
      <c r="G125" s="40"/>
      <c r="H125" s="40"/>
      <c r="I125" s="40"/>
      <c r="J125" s="41">
        <f t="shared" si="83"/>
        <v>0</v>
      </c>
      <c r="K125" s="10"/>
      <c r="L125" s="10"/>
      <c r="M125" s="10"/>
      <c r="N125" s="11"/>
      <c r="O125" s="11"/>
      <c r="P125" s="11"/>
      <c r="Q125" s="10"/>
      <c r="R125" s="10"/>
      <c r="S125" s="10"/>
      <c r="T125" s="11"/>
      <c r="U125" s="11"/>
      <c r="V125" s="11"/>
      <c r="W125" s="10"/>
      <c r="X125" s="10"/>
      <c r="Y125" s="10"/>
      <c r="Z125" s="11"/>
      <c r="AA125" s="11"/>
      <c r="AB125" s="11"/>
      <c r="AC125" s="10"/>
      <c r="AD125" s="10"/>
      <c r="AE125" s="10"/>
      <c r="AF125" s="11"/>
      <c r="AG125" s="11"/>
      <c r="AH125" s="11"/>
      <c r="AI125" s="10"/>
      <c r="AJ125" s="10"/>
      <c r="AK125" s="10"/>
      <c r="AL125" s="11"/>
      <c r="AM125" s="11"/>
      <c r="AN125" s="11"/>
      <c r="AO125" s="10"/>
      <c r="AP125" s="10"/>
      <c r="AQ125" s="10"/>
      <c r="AR125" s="11"/>
      <c r="AS125" s="11"/>
      <c r="AT125" s="11"/>
      <c r="AU125" s="10"/>
      <c r="AV125" s="10"/>
      <c r="AW125" s="10"/>
      <c r="AX125" s="11"/>
      <c r="AY125" s="11"/>
      <c r="AZ125" s="11"/>
      <c r="BA125" s="10"/>
      <c r="BB125" s="10"/>
      <c r="BC125" s="10"/>
      <c r="BD125" s="11"/>
      <c r="BE125" s="11"/>
      <c r="BF125" s="11"/>
      <c r="BG125" s="10"/>
      <c r="BH125" s="10"/>
      <c r="BI125" s="10"/>
      <c r="BJ125" s="11"/>
      <c r="BK125" s="11"/>
      <c r="BL125" s="11"/>
      <c r="BM125" s="10"/>
      <c r="BN125" s="10"/>
      <c r="BO125" s="10"/>
      <c r="BP125" s="11"/>
      <c r="BQ125" s="11"/>
      <c r="BR125" s="11"/>
      <c r="BS125" s="10"/>
      <c r="BT125" s="10"/>
      <c r="BU125" s="10"/>
      <c r="BV125" s="11"/>
      <c r="BW125" s="11"/>
      <c r="BX125" s="11"/>
      <c r="BY125" s="10"/>
      <c r="BZ125" s="10"/>
      <c r="CA125" s="10"/>
      <c r="CB125" s="11"/>
      <c r="CC125" s="11"/>
      <c r="CD125" s="11"/>
    </row>
    <row r="126" spans="1:82" ht="26.25">
      <c r="A126" s="43" t="s">
        <v>290</v>
      </c>
      <c r="B126" s="40"/>
      <c r="C126" s="38"/>
      <c r="D126" s="39"/>
      <c r="E126" s="40"/>
      <c r="F126" s="40"/>
      <c r="G126" s="40"/>
      <c r="H126" s="40"/>
      <c r="I126" s="40"/>
      <c r="J126" s="41">
        <f t="shared" si="83"/>
        <v>0</v>
      </c>
      <c r="K126" s="10"/>
      <c r="L126" s="10"/>
      <c r="M126" s="10"/>
      <c r="N126" s="11"/>
      <c r="O126" s="11"/>
      <c r="P126" s="11"/>
      <c r="Q126" s="10"/>
      <c r="R126" s="10"/>
      <c r="S126" s="10"/>
      <c r="T126" s="11"/>
      <c r="U126" s="11"/>
      <c r="V126" s="11"/>
      <c r="W126" s="10"/>
      <c r="X126" s="10"/>
      <c r="Y126" s="10"/>
      <c r="Z126" s="11"/>
      <c r="AA126" s="11"/>
      <c r="AB126" s="11"/>
      <c r="AC126" s="10"/>
      <c r="AD126" s="10"/>
      <c r="AE126" s="10"/>
      <c r="AF126" s="11"/>
      <c r="AG126" s="11"/>
      <c r="AH126" s="11"/>
      <c r="AI126" s="10"/>
      <c r="AJ126" s="10"/>
      <c r="AK126" s="10"/>
      <c r="AL126" s="11"/>
      <c r="AM126" s="11"/>
      <c r="AN126" s="11"/>
      <c r="AO126" s="10"/>
      <c r="AP126" s="10"/>
      <c r="AQ126" s="10"/>
      <c r="AR126" s="11"/>
      <c r="AS126" s="11"/>
      <c r="AT126" s="11"/>
      <c r="AU126" s="10"/>
      <c r="AV126" s="10"/>
      <c r="AW126" s="10"/>
      <c r="AX126" s="11"/>
      <c r="AY126" s="11"/>
      <c r="AZ126" s="11"/>
      <c r="BA126" s="10"/>
      <c r="BB126" s="10"/>
      <c r="BC126" s="10"/>
      <c r="BD126" s="11"/>
      <c r="BE126" s="11"/>
      <c r="BF126" s="11"/>
      <c r="BG126" s="10"/>
      <c r="BH126" s="10"/>
      <c r="BI126" s="10"/>
      <c r="BJ126" s="11"/>
      <c r="BK126" s="11"/>
      <c r="BL126" s="11"/>
      <c r="BM126" s="10"/>
      <c r="BN126" s="10"/>
      <c r="BO126" s="10"/>
      <c r="BP126" s="11"/>
      <c r="BQ126" s="11"/>
      <c r="BR126" s="11"/>
      <c r="BS126" s="10"/>
      <c r="BT126" s="10"/>
      <c r="BU126" s="10"/>
      <c r="BV126" s="11"/>
      <c r="BW126" s="11"/>
      <c r="BX126" s="11"/>
      <c r="BY126" s="10"/>
      <c r="BZ126" s="10"/>
      <c r="CA126" s="10"/>
      <c r="CB126" s="11"/>
      <c r="CC126" s="11"/>
      <c r="CD126" s="11"/>
    </row>
    <row r="127" spans="1:82" ht="26.25">
      <c r="A127" s="43" t="s">
        <v>291</v>
      </c>
      <c r="B127" s="40"/>
      <c r="C127" s="38"/>
      <c r="D127" s="39"/>
      <c r="E127" s="40"/>
      <c r="F127" s="40"/>
      <c r="G127" s="40"/>
      <c r="H127" s="40"/>
      <c r="I127" s="40"/>
      <c r="J127" s="41">
        <f t="shared" si="83"/>
        <v>0</v>
      </c>
      <c r="K127" s="10"/>
      <c r="L127" s="10"/>
      <c r="M127" s="10"/>
      <c r="N127" s="11"/>
      <c r="O127" s="11"/>
      <c r="P127" s="11"/>
      <c r="Q127" s="10"/>
      <c r="R127" s="10"/>
      <c r="S127" s="10"/>
      <c r="T127" s="11"/>
      <c r="U127" s="11"/>
      <c r="V127" s="11"/>
      <c r="W127" s="10"/>
      <c r="X127" s="10"/>
      <c r="Y127" s="10"/>
      <c r="Z127" s="11"/>
      <c r="AA127" s="11"/>
      <c r="AB127" s="11"/>
      <c r="AC127" s="10"/>
      <c r="AD127" s="10"/>
      <c r="AE127" s="10"/>
      <c r="AF127" s="11"/>
      <c r="AG127" s="11"/>
      <c r="AH127" s="11"/>
      <c r="AI127" s="10"/>
      <c r="AJ127" s="10"/>
      <c r="AK127" s="10"/>
      <c r="AL127" s="11"/>
      <c r="AM127" s="11"/>
      <c r="AN127" s="11"/>
      <c r="AO127" s="10"/>
      <c r="AP127" s="10"/>
      <c r="AQ127" s="10"/>
      <c r="AR127" s="11"/>
      <c r="AS127" s="11"/>
      <c r="AT127" s="11"/>
      <c r="AU127" s="10"/>
      <c r="AV127" s="10"/>
      <c r="AW127" s="10"/>
      <c r="AX127" s="11"/>
      <c r="AY127" s="11"/>
      <c r="AZ127" s="11"/>
      <c r="BA127" s="10"/>
      <c r="BB127" s="10"/>
      <c r="BC127" s="10"/>
      <c r="BD127" s="11"/>
      <c r="BE127" s="11"/>
      <c r="BF127" s="11"/>
      <c r="BG127" s="10"/>
      <c r="BH127" s="10"/>
      <c r="BI127" s="10"/>
      <c r="BJ127" s="11"/>
      <c r="BK127" s="11"/>
      <c r="BL127" s="11"/>
      <c r="BM127" s="10"/>
      <c r="BN127" s="10"/>
      <c r="BO127" s="10"/>
      <c r="BP127" s="11"/>
      <c r="BQ127" s="11"/>
      <c r="BR127" s="11"/>
      <c r="BS127" s="10"/>
      <c r="BT127" s="10"/>
      <c r="BU127" s="10"/>
      <c r="BV127" s="11"/>
      <c r="BW127" s="11"/>
      <c r="BX127" s="11"/>
      <c r="BY127" s="10"/>
      <c r="BZ127" s="10"/>
      <c r="CA127" s="10"/>
      <c r="CB127" s="11"/>
      <c r="CC127" s="11"/>
      <c r="CD127" s="11"/>
    </row>
    <row r="128" spans="1:82" ht="21">
      <c r="A128" s="43" t="s">
        <v>292</v>
      </c>
      <c r="B128" s="40"/>
      <c r="C128" s="38"/>
      <c r="D128" s="39"/>
      <c r="E128" s="40"/>
      <c r="F128" s="40"/>
      <c r="G128" s="40"/>
      <c r="H128" s="40"/>
      <c r="I128" s="40"/>
      <c r="J128" s="41">
        <f t="shared" si="83"/>
        <v>0</v>
      </c>
      <c r="K128" s="194">
        <f>COUNTA(K19:M127)</f>
        <v>19</v>
      </c>
      <c r="L128" s="194"/>
      <c r="M128" s="194"/>
      <c r="N128" s="194">
        <f>COUNTA(N19:P127)</f>
        <v>0</v>
      </c>
      <c r="O128" s="194"/>
      <c r="P128" s="194"/>
      <c r="Q128" s="194">
        <f>COUNTA(Q19:S127)</f>
        <v>0</v>
      </c>
      <c r="R128" s="194"/>
      <c r="S128" s="194"/>
      <c r="T128" s="194">
        <f>COUNTA(T19:V127)</f>
        <v>0</v>
      </c>
      <c r="U128" s="194"/>
      <c r="V128" s="194"/>
      <c r="W128" s="194">
        <f>COUNTA(W19:Y127)</f>
        <v>0</v>
      </c>
      <c r="X128" s="194"/>
      <c r="Y128" s="194"/>
      <c r="Z128" s="194">
        <f>COUNTA(Z19:AB127)</f>
        <v>0</v>
      </c>
      <c r="AA128" s="194"/>
      <c r="AB128" s="194"/>
      <c r="AC128" s="194">
        <f>COUNTA(AC19:AE127)</f>
        <v>0</v>
      </c>
      <c r="AD128" s="194"/>
      <c r="AE128" s="194"/>
      <c r="AF128" s="194">
        <f>COUNTA(AF19:AH127)</f>
        <v>0</v>
      </c>
      <c r="AG128" s="194"/>
      <c r="AH128" s="194"/>
      <c r="AI128" s="194">
        <f>COUNTA(AI19:AK127)</f>
        <v>0</v>
      </c>
      <c r="AJ128" s="194"/>
      <c r="AK128" s="194"/>
      <c r="AL128" s="194">
        <f>COUNTA(AL19:AN127)</f>
        <v>0</v>
      </c>
      <c r="AM128" s="194"/>
      <c r="AN128" s="194"/>
      <c r="AO128" s="194">
        <f>COUNTA(AO19:AQ127)</f>
        <v>0</v>
      </c>
      <c r="AP128" s="194"/>
      <c r="AQ128" s="194"/>
      <c r="AR128" s="194">
        <f>COUNTA(AR19:AT127)</f>
        <v>0</v>
      </c>
      <c r="AS128" s="194"/>
      <c r="AT128" s="194"/>
      <c r="AU128" s="194">
        <f>COUNTA(AU19:AW127)</f>
        <v>0</v>
      </c>
      <c r="AV128" s="194"/>
      <c r="AW128" s="194"/>
      <c r="AX128" s="194">
        <f>COUNTA(AX19:AZ127)</f>
        <v>0</v>
      </c>
      <c r="AY128" s="194"/>
      <c r="AZ128" s="194"/>
      <c r="BA128" s="194">
        <f>COUNTA(BA19:BC127)</f>
        <v>0</v>
      </c>
      <c r="BB128" s="194"/>
      <c r="BC128" s="194"/>
      <c r="BD128" s="194">
        <f>COUNTA(BD19:BF127)</f>
        <v>0</v>
      </c>
      <c r="BE128" s="194"/>
      <c r="BF128" s="194"/>
      <c r="BG128" s="194">
        <f>COUNTA(BG19:BI127)</f>
        <v>0</v>
      </c>
      <c r="BH128" s="194"/>
      <c r="BI128" s="194"/>
      <c r="BJ128" s="194">
        <f>COUNTA(BJ19:BL127)</f>
        <v>0</v>
      </c>
      <c r="BK128" s="194"/>
      <c r="BL128" s="194"/>
      <c r="BM128" s="194">
        <f>COUNTA(BM19:BO127)</f>
        <v>0</v>
      </c>
      <c r="BN128" s="194"/>
      <c r="BO128" s="194"/>
      <c r="BP128" s="194">
        <f>COUNTA(BP19:BR127)</f>
        <v>0</v>
      </c>
      <c r="BQ128" s="194"/>
      <c r="BR128" s="194"/>
      <c r="BS128" s="194">
        <f>COUNTA(BS19:BU127)</f>
        <v>0</v>
      </c>
      <c r="BT128" s="194"/>
      <c r="BU128" s="194"/>
      <c r="BV128" s="194">
        <f>COUNTA(BV19:BX127)</f>
        <v>0</v>
      </c>
      <c r="BW128" s="194"/>
      <c r="BX128" s="194"/>
      <c r="BY128" s="194">
        <f>COUNTA(BY19:CA127)</f>
        <v>0</v>
      </c>
      <c r="BZ128" s="194"/>
      <c r="CA128" s="194"/>
      <c r="CB128" s="194">
        <f>COUNTA(CB19:CD127)</f>
        <v>0</v>
      </c>
      <c r="CC128" s="194"/>
      <c r="CD128" s="194"/>
    </row>
    <row r="129" spans="1:82" ht="15">
      <c r="A129" s="40"/>
      <c r="B129" s="40"/>
      <c r="C129" s="40"/>
      <c r="D129" s="40"/>
      <c r="E129" s="40"/>
      <c r="F129" s="40"/>
      <c r="G129" s="40"/>
      <c r="H129" s="40"/>
      <c r="I129" s="40"/>
      <c r="J129" s="34">
        <v>9</v>
      </c>
      <c r="K129" s="34">
        <v>10</v>
      </c>
      <c r="L129" s="34">
        <v>11</v>
      </c>
      <c r="M129" s="34">
        <v>12</v>
      </c>
      <c r="N129" s="34">
        <v>13</v>
      </c>
      <c r="O129" s="34">
        <v>14</v>
      </c>
      <c r="P129" s="34">
        <v>15</v>
      </c>
      <c r="Q129" s="34">
        <v>16</v>
      </c>
      <c r="R129" s="34">
        <v>17</v>
      </c>
      <c r="S129" s="34">
        <v>18</v>
      </c>
      <c r="T129" s="34">
        <v>19</v>
      </c>
      <c r="U129" s="34">
        <v>20</v>
      </c>
      <c r="V129" s="34">
        <v>21</v>
      </c>
      <c r="W129" s="34">
        <v>22</v>
      </c>
      <c r="X129" s="34">
        <v>23</v>
      </c>
      <c r="Y129" s="34">
        <v>24</v>
      </c>
      <c r="Z129" s="34">
        <v>25</v>
      </c>
      <c r="AA129" s="34">
        <v>26</v>
      </c>
      <c r="AB129" s="34">
        <v>27</v>
      </c>
      <c r="AC129" s="34">
        <v>28</v>
      </c>
      <c r="AD129" s="34">
        <v>29</v>
      </c>
      <c r="AE129" s="34">
        <v>30</v>
      </c>
      <c r="AF129" s="34">
        <v>31</v>
      </c>
      <c r="AG129" s="34">
        <v>32</v>
      </c>
      <c r="AH129" s="34">
        <v>33</v>
      </c>
      <c r="AI129" s="54">
        <v>34</v>
      </c>
      <c r="AJ129" s="54">
        <v>35</v>
      </c>
      <c r="AK129" s="54">
        <v>36</v>
      </c>
      <c r="AL129" s="54">
        <v>37</v>
      </c>
      <c r="AM129" s="54">
        <v>38</v>
      </c>
      <c r="AN129" s="54">
        <v>39</v>
      </c>
      <c r="AO129" s="54">
        <v>40</v>
      </c>
      <c r="AP129" s="54">
        <v>41</v>
      </c>
      <c r="AQ129" s="54">
        <v>42</v>
      </c>
      <c r="AR129" s="54">
        <v>43</v>
      </c>
      <c r="AS129" s="54">
        <v>44</v>
      </c>
      <c r="AT129" s="54">
        <v>45</v>
      </c>
      <c r="AU129" s="55">
        <v>46</v>
      </c>
      <c r="AV129" s="55">
        <v>47</v>
      </c>
      <c r="AW129" s="55">
        <v>48</v>
      </c>
      <c r="AX129" s="55">
        <v>49</v>
      </c>
      <c r="AY129" s="55">
        <v>50</v>
      </c>
      <c r="AZ129" s="55">
        <v>51</v>
      </c>
      <c r="BA129" s="55">
        <v>52</v>
      </c>
      <c r="BB129" s="55">
        <v>53</v>
      </c>
      <c r="BC129" s="55">
        <v>54</v>
      </c>
      <c r="BD129" s="55">
        <v>55</v>
      </c>
      <c r="BE129" s="55">
        <v>56</v>
      </c>
      <c r="BF129" s="55">
        <v>57</v>
      </c>
      <c r="BG129" s="55">
        <v>58</v>
      </c>
      <c r="BH129" s="55">
        <v>59</v>
      </c>
      <c r="BI129" s="55">
        <v>60</v>
      </c>
      <c r="BJ129" s="55">
        <v>61</v>
      </c>
      <c r="BK129" s="55">
        <v>62</v>
      </c>
      <c r="BL129" s="55">
        <v>63</v>
      </c>
      <c r="BM129" s="55">
        <v>64</v>
      </c>
      <c r="BN129" s="55">
        <v>65</v>
      </c>
      <c r="BO129" s="55">
        <v>66</v>
      </c>
      <c r="BP129" s="55">
        <v>67</v>
      </c>
      <c r="BQ129" s="55">
        <v>68</v>
      </c>
      <c r="BR129" s="55">
        <v>69</v>
      </c>
      <c r="BS129" s="64">
        <v>70</v>
      </c>
      <c r="BT129" s="64">
        <v>71</v>
      </c>
      <c r="BU129" s="64">
        <v>72</v>
      </c>
      <c r="BV129" s="64">
        <v>73</v>
      </c>
      <c r="BW129" s="64">
        <v>74</v>
      </c>
      <c r="BX129" s="64">
        <v>75</v>
      </c>
      <c r="BY129" s="64">
        <v>76</v>
      </c>
      <c r="BZ129" s="64">
        <v>77</v>
      </c>
      <c r="CA129" s="64">
        <v>78</v>
      </c>
      <c r="CB129" s="64">
        <v>79</v>
      </c>
      <c r="CC129" s="64">
        <v>80</v>
      </c>
      <c r="CD129" s="64">
        <v>81</v>
      </c>
    </row>
    <row r="130" spans="1:82">
      <c r="K130">
        <f>SUM(K19:M19)</f>
        <v>93</v>
      </c>
      <c r="N130">
        <f>SUM(N19:P19)</f>
        <v>0</v>
      </c>
      <c r="Q130">
        <f>SUM(Q19:S19)</f>
        <v>0</v>
      </c>
      <c r="T130">
        <f>SUM(T19:V19)</f>
        <v>0</v>
      </c>
      <c r="W130">
        <f>SUM(W19:Y19)</f>
        <v>0</v>
      </c>
      <c r="Z130">
        <f>SUM(Z19:AB19)</f>
        <v>0</v>
      </c>
      <c r="AC130">
        <f>SUM(AC19:AE19)</f>
        <v>0</v>
      </c>
      <c r="AF130">
        <f>SUM(AF19:AH19)</f>
        <v>0</v>
      </c>
      <c r="AI130">
        <f>SUM(AI19:AK19)</f>
        <v>0</v>
      </c>
      <c r="AL130">
        <f>SUM(AL19:AN19)</f>
        <v>0</v>
      </c>
      <c r="AO130">
        <f>SUM(AO19:AQ19)</f>
        <v>0</v>
      </c>
      <c r="AR130">
        <f>SUM(AR19:AT19)</f>
        <v>0</v>
      </c>
      <c r="AU130">
        <f>SUM(AU19:AW19)</f>
        <v>0</v>
      </c>
      <c r="AX130">
        <f>SUM(AX19:AZ19)</f>
        <v>0</v>
      </c>
      <c r="BA130">
        <f>SUM(BA19:BC19)</f>
        <v>0</v>
      </c>
      <c r="BD130">
        <f>SUM(BD19:BF19)</f>
        <v>0</v>
      </c>
      <c r="BG130">
        <f>SUM(BG19:BI19)</f>
        <v>0</v>
      </c>
      <c r="BJ130">
        <f>SUM(BJ19:BL19)</f>
        <v>0</v>
      </c>
      <c r="BM130">
        <f>SUM(BM19:BO19)</f>
        <v>0</v>
      </c>
      <c r="BP130">
        <f>SUM(BP19:BR19)</f>
        <v>0</v>
      </c>
      <c r="BS130">
        <f>SUM(BS19:BU19)</f>
        <v>0</v>
      </c>
      <c r="BV130">
        <f>SUM(BV19:BX19)</f>
        <v>0</v>
      </c>
      <c r="BY130">
        <f>SUM(BY19:CA19)</f>
        <v>0</v>
      </c>
      <c r="CB130">
        <f>SUM(CB19:CD19)</f>
        <v>0</v>
      </c>
    </row>
    <row r="131" spans="1:82">
      <c r="K131">
        <f t="shared" ref="K131:K150" si="84">SUM(K20:M20)</f>
        <v>117</v>
      </c>
      <c r="N131">
        <f t="shared" ref="N131:N150" si="85">SUM(N20:P20)</f>
        <v>0</v>
      </c>
      <c r="Q131">
        <f t="shared" ref="Q131:Q150" si="86">SUM(Q20:S20)</f>
        <v>0</v>
      </c>
      <c r="T131">
        <f t="shared" ref="T131:T150" si="87">SUM(T20:V20)</f>
        <v>0</v>
      </c>
      <c r="W131">
        <f t="shared" ref="W131:W150" si="88">SUM(W20:Y20)</f>
        <v>0</v>
      </c>
      <c r="Z131">
        <f t="shared" ref="Z131:Z150" si="89">SUM(Z20:AB20)</f>
        <v>0</v>
      </c>
      <c r="AC131">
        <f t="shared" ref="AC131:AC150" si="90">SUM(AC20:AE20)</f>
        <v>0</v>
      </c>
      <c r="AF131">
        <f t="shared" ref="AF131:AF150" si="91">SUM(AF20:AH20)</f>
        <v>0</v>
      </c>
      <c r="AI131">
        <f t="shared" ref="AI131:AI150" si="92">SUM(AI20:AK20)</f>
        <v>0</v>
      </c>
      <c r="AL131">
        <f t="shared" ref="AL131:AL150" si="93">SUM(AL20:AN20)</f>
        <v>0</v>
      </c>
      <c r="AO131">
        <f t="shared" ref="AO131:AO150" si="94">SUM(AO20:AQ20)</f>
        <v>0</v>
      </c>
      <c r="AR131">
        <f t="shared" ref="AR131:AR150" si="95">SUM(AR20:AT20)</f>
        <v>0</v>
      </c>
      <c r="AU131">
        <f t="shared" ref="AU131:AU150" si="96">SUM(AU20:AW20)</f>
        <v>0</v>
      </c>
      <c r="AX131">
        <f t="shared" ref="AX131:AX150" si="97">SUM(AX20:AZ20)</f>
        <v>0</v>
      </c>
      <c r="BA131">
        <f t="shared" ref="BA131:BA150" si="98">SUM(BA20:BC20)</f>
        <v>0</v>
      </c>
      <c r="BD131">
        <f t="shared" ref="BD131:BD150" si="99">SUM(BD20:BF20)</f>
        <v>0</v>
      </c>
      <c r="BG131">
        <f t="shared" ref="BG131:BG150" si="100">SUM(BG20:BI20)</f>
        <v>0</v>
      </c>
      <c r="BJ131">
        <f t="shared" ref="BJ131:BJ150" si="101">SUM(BJ20:BL20)</f>
        <v>0</v>
      </c>
      <c r="BM131">
        <f t="shared" ref="BM131:BM150" si="102">SUM(BM20:BO20)</f>
        <v>0</v>
      </c>
      <c r="BP131">
        <f t="shared" ref="BP131:BP150" si="103">SUM(BP20:BR20)</f>
        <v>0</v>
      </c>
      <c r="BS131">
        <f t="shared" ref="BS131:BS150" si="104">SUM(BS20:BU20)</f>
        <v>0</v>
      </c>
      <c r="BV131">
        <f t="shared" ref="BV131:BV150" si="105">SUM(BV20:BX20)</f>
        <v>0</v>
      </c>
      <c r="BY131">
        <f t="shared" ref="BY131:BY150" si="106">SUM(BY20:CA20)</f>
        <v>0</v>
      </c>
      <c r="CB131">
        <f t="shared" ref="CB131:CB150" si="107">SUM(CB20:CD20)</f>
        <v>0</v>
      </c>
    </row>
    <row r="132" spans="1:82">
      <c r="K132">
        <f t="shared" si="84"/>
        <v>61</v>
      </c>
      <c r="N132">
        <f t="shared" si="85"/>
        <v>0</v>
      </c>
      <c r="Q132">
        <f t="shared" si="86"/>
        <v>0</v>
      </c>
      <c r="T132">
        <f t="shared" si="87"/>
        <v>0</v>
      </c>
      <c r="W132">
        <f t="shared" si="88"/>
        <v>0</v>
      </c>
      <c r="Z132">
        <f t="shared" si="89"/>
        <v>0</v>
      </c>
      <c r="AC132">
        <f t="shared" si="90"/>
        <v>0</v>
      </c>
      <c r="AF132">
        <f t="shared" si="91"/>
        <v>0</v>
      </c>
      <c r="AI132">
        <f t="shared" si="92"/>
        <v>0</v>
      </c>
      <c r="AL132">
        <f t="shared" si="93"/>
        <v>0</v>
      </c>
      <c r="AO132">
        <f t="shared" si="94"/>
        <v>0</v>
      </c>
      <c r="AR132">
        <f t="shared" si="95"/>
        <v>0</v>
      </c>
      <c r="AU132">
        <f t="shared" si="96"/>
        <v>0</v>
      </c>
      <c r="AX132">
        <f t="shared" si="97"/>
        <v>0</v>
      </c>
      <c r="BA132">
        <f t="shared" si="98"/>
        <v>0</v>
      </c>
      <c r="BD132">
        <f t="shared" si="99"/>
        <v>0</v>
      </c>
      <c r="BG132">
        <f t="shared" si="100"/>
        <v>0</v>
      </c>
      <c r="BJ132">
        <f t="shared" si="101"/>
        <v>0</v>
      </c>
      <c r="BM132">
        <f t="shared" si="102"/>
        <v>0</v>
      </c>
      <c r="BP132">
        <f t="shared" si="103"/>
        <v>0</v>
      </c>
      <c r="BS132">
        <f t="shared" si="104"/>
        <v>0</v>
      </c>
      <c r="BV132">
        <f t="shared" si="105"/>
        <v>0</v>
      </c>
      <c r="BY132">
        <f t="shared" si="106"/>
        <v>0</v>
      </c>
      <c r="CB132">
        <f t="shared" si="107"/>
        <v>0</v>
      </c>
    </row>
    <row r="133" spans="1:82">
      <c r="K133">
        <f t="shared" si="84"/>
        <v>66</v>
      </c>
      <c r="N133">
        <f t="shared" si="85"/>
        <v>0</v>
      </c>
      <c r="Q133">
        <f t="shared" si="86"/>
        <v>0</v>
      </c>
      <c r="T133">
        <f t="shared" si="87"/>
        <v>0</v>
      </c>
      <c r="W133">
        <f t="shared" si="88"/>
        <v>0</v>
      </c>
      <c r="Z133">
        <f t="shared" si="89"/>
        <v>0</v>
      </c>
      <c r="AC133">
        <f t="shared" si="90"/>
        <v>0</v>
      </c>
      <c r="AF133">
        <f t="shared" si="91"/>
        <v>0</v>
      </c>
      <c r="AI133">
        <f t="shared" si="92"/>
        <v>0</v>
      </c>
      <c r="AL133">
        <f t="shared" si="93"/>
        <v>0</v>
      </c>
      <c r="AO133">
        <f t="shared" si="94"/>
        <v>0</v>
      </c>
      <c r="AR133">
        <f t="shared" si="95"/>
        <v>0</v>
      </c>
      <c r="AU133">
        <f t="shared" si="96"/>
        <v>0</v>
      </c>
      <c r="AX133">
        <f t="shared" si="97"/>
        <v>0</v>
      </c>
      <c r="BA133">
        <f t="shared" si="98"/>
        <v>0</v>
      </c>
      <c r="BD133">
        <f t="shared" si="99"/>
        <v>0</v>
      </c>
      <c r="BG133">
        <f t="shared" si="100"/>
        <v>0</v>
      </c>
      <c r="BJ133">
        <f t="shared" si="101"/>
        <v>0</v>
      </c>
      <c r="BM133">
        <f t="shared" si="102"/>
        <v>0</v>
      </c>
      <c r="BP133">
        <f t="shared" si="103"/>
        <v>0</v>
      </c>
      <c r="BS133">
        <f t="shared" si="104"/>
        <v>0</v>
      </c>
      <c r="BV133">
        <f t="shared" si="105"/>
        <v>0</v>
      </c>
      <c r="BY133">
        <f t="shared" si="106"/>
        <v>0</v>
      </c>
      <c r="CB133">
        <f t="shared" si="107"/>
        <v>0</v>
      </c>
    </row>
    <row r="134" spans="1:82">
      <c r="K134">
        <f t="shared" si="84"/>
        <v>162</v>
      </c>
      <c r="N134">
        <f t="shared" si="85"/>
        <v>0</v>
      </c>
      <c r="Q134">
        <f t="shared" si="86"/>
        <v>0</v>
      </c>
      <c r="T134">
        <f t="shared" si="87"/>
        <v>0</v>
      </c>
      <c r="W134">
        <f t="shared" si="88"/>
        <v>0</v>
      </c>
      <c r="Z134">
        <f t="shared" si="89"/>
        <v>0</v>
      </c>
      <c r="AC134">
        <f t="shared" si="90"/>
        <v>0</v>
      </c>
      <c r="AF134">
        <f t="shared" si="91"/>
        <v>0</v>
      </c>
      <c r="AI134">
        <f t="shared" si="92"/>
        <v>0</v>
      </c>
      <c r="AL134">
        <f t="shared" si="93"/>
        <v>0</v>
      </c>
      <c r="AO134">
        <f t="shared" si="94"/>
        <v>0</v>
      </c>
      <c r="AR134">
        <f t="shared" si="95"/>
        <v>0</v>
      </c>
      <c r="AU134">
        <f t="shared" si="96"/>
        <v>0</v>
      </c>
      <c r="AX134">
        <f t="shared" si="97"/>
        <v>0</v>
      </c>
      <c r="BA134">
        <f t="shared" si="98"/>
        <v>0</v>
      </c>
      <c r="BD134">
        <f t="shared" si="99"/>
        <v>0</v>
      </c>
      <c r="BG134">
        <f t="shared" si="100"/>
        <v>0</v>
      </c>
      <c r="BJ134">
        <f t="shared" si="101"/>
        <v>0</v>
      </c>
      <c r="BM134">
        <f t="shared" si="102"/>
        <v>0</v>
      </c>
      <c r="BP134">
        <f t="shared" si="103"/>
        <v>0</v>
      </c>
      <c r="BS134">
        <f t="shared" si="104"/>
        <v>0</v>
      </c>
      <c r="BV134">
        <f t="shared" si="105"/>
        <v>0</v>
      </c>
      <c r="BY134">
        <f t="shared" si="106"/>
        <v>0</v>
      </c>
      <c r="CB134">
        <f t="shared" si="107"/>
        <v>0</v>
      </c>
    </row>
    <row r="135" spans="1:82">
      <c r="K135">
        <f t="shared" si="84"/>
        <v>110</v>
      </c>
      <c r="N135">
        <f t="shared" si="85"/>
        <v>0</v>
      </c>
      <c r="Q135">
        <f t="shared" si="86"/>
        <v>0</v>
      </c>
      <c r="T135">
        <f t="shared" si="87"/>
        <v>0</v>
      </c>
      <c r="W135">
        <f t="shared" si="88"/>
        <v>0</v>
      </c>
      <c r="Z135">
        <f t="shared" si="89"/>
        <v>0</v>
      </c>
      <c r="AC135">
        <f t="shared" si="90"/>
        <v>0</v>
      </c>
      <c r="AF135">
        <f t="shared" si="91"/>
        <v>0</v>
      </c>
      <c r="AI135">
        <f t="shared" si="92"/>
        <v>0</v>
      </c>
      <c r="AL135">
        <f t="shared" si="93"/>
        <v>0</v>
      </c>
      <c r="AO135">
        <f t="shared" si="94"/>
        <v>0</v>
      </c>
      <c r="AR135">
        <f t="shared" si="95"/>
        <v>0</v>
      </c>
      <c r="AU135">
        <f t="shared" si="96"/>
        <v>0</v>
      </c>
      <c r="AX135">
        <f t="shared" si="97"/>
        <v>0</v>
      </c>
      <c r="BA135">
        <f t="shared" si="98"/>
        <v>0</v>
      </c>
      <c r="BD135">
        <f t="shared" si="99"/>
        <v>0</v>
      </c>
      <c r="BG135">
        <f t="shared" si="100"/>
        <v>0</v>
      </c>
      <c r="BJ135">
        <f t="shared" si="101"/>
        <v>0</v>
      </c>
      <c r="BM135">
        <f t="shared" si="102"/>
        <v>0</v>
      </c>
      <c r="BP135">
        <f t="shared" si="103"/>
        <v>0</v>
      </c>
      <c r="BS135">
        <f t="shared" si="104"/>
        <v>0</v>
      </c>
      <c r="BV135">
        <f t="shared" si="105"/>
        <v>0</v>
      </c>
      <c r="BY135">
        <f t="shared" si="106"/>
        <v>0</v>
      </c>
      <c r="CB135">
        <f t="shared" si="107"/>
        <v>0</v>
      </c>
    </row>
    <row r="136" spans="1:82">
      <c r="K136">
        <f t="shared" si="84"/>
        <v>50</v>
      </c>
      <c r="N136">
        <f t="shared" si="85"/>
        <v>0</v>
      </c>
      <c r="Q136">
        <f t="shared" si="86"/>
        <v>0</v>
      </c>
      <c r="T136">
        <f t="shared" si="87"/>
        <v>0</v>
      </c>
      <c r="W136">
        <f t="shared" si="88"/>
        <v>0</v>
      </c>
      <c r="Z136">
        <f t="shared" si="89"/>
        <v>0</v>
      </c>
      <c r="AC136">
        <f t="shared" si="90"/>
        <v>0</v>
      </c>
      <c r="AF136">
        <f t="shared" si="91"/>
        <v>0</v>
      </c>
      <c r="AI136">
        <f t="shared" si="92"/>
        <v>0</v>
      </c>
      <c r="AL136">
        <f t="shared" si="93"/>
        <v>0</v>
      </c>
      <c r="AO136">
        <f t="shared" si="94"/>
        <v>0</v>
      </c>
      <c r="AR136">
        <f t="shared" si="95"/>
        <v>0</v>
      </c>
      <c r="AU136">
        <f t="shared" si="96"/>
        <v>0</v>
      </c>
      <c r="AX136">
        <f t="shared" si="97"/>
        <v>0</v>
      </c>
      <c r="BA136">
        <f t="shared" si="98"/>
        <v>0</v>
      </c>
      <c r="BD136">
        <f t="shared" si="99"/>
        <v>0</v>
      </c>
      <c r="BG136">
        <f t="shared" si="100"/>
        <v>0</v>
      </c>
      <c r="BJ136">
        <f t="shared" si="101"/>
        <v>0</v>
      </c>
      <c r="BM136">
        <f t="shared" si="102"/>
        <v>0</v>
      </c>
      <c r="BP136">
        <f t="shared" si="103"/>
        <v>0</v>
      </c>
      <c r="BS136">
        <f t="shared" si="104"/>
        <v>0</v>
      </c>
      <c r="BV136">
        <f t="shared" si="105"/>
        <v>0</v>
      </c>
      <c r="BY136">
        <f t="shared" si="106"/>
        <v>0</v>
      </c>
      <c r="CB136">
        <f t="shared" si="107"/>
        <v>0</v>
      </c>
    </row>
    <row r="137" spans="1:82">
      <c r="K137">
        <f t="shared" si="84"/>
        <v>0</v>
      </c>
      <c r="N137">
        <f t="shared" si="85"/>
        <v>0</v>
      </c>
      <c r="Q137">
        <f t="shared" si="86"/>
        <v>0</v>
      </c>
      <c r="T137">
        <f t="shared" si="87"/>
        <v>0</v>
      </c>
      <c r="W137">
        <f t="shared" si="88"/>
        <v>0</v>
      </c>
      <c r="Z137">
        <f t="shared" si="89"/>
        <v>0</v>
      </c>
      <c r="AC137">
        <f t="shared" si="90"/>
        <v>0</v>
      </c>
      <c r="AF137">
        <f t="shared" si="91"/>
        <v>0</v>
      </c>
      <c r="AI137">
        <f t="shared" si="92"/>
        <v>0</v>
      </c>
      <c r="AL137">
        <f t="shared" si="93"/>
        <v>0</v>
      </c>
      <c r="AO137">
        <f t="shared" si="94"/>
        <v>0</v>
      </c>
      <c r="AR137">
        <f t="shared" si="95"/>
        <v>0</v>
      </c>
      <c r="AU137">
        <f t="shared" si="96"/>
        <v>0</v>
      </c>
      <c r="AX137">
        <f t="shared" si="97"/>
        <v>0</v>
      </c>
      <c r="BA137">
        <f t="shared" si="98"/>
        <v>0</v>
      </c>
      <c r="BD137">
        <f t="shared" si="99"/>
        <v>0</v>
      </c>
      <c r="BG137">
        <f t="shared" si="100"/>
        <v>0</v>
      </c>
      <c r="BJ137">
        <f t="shared" si="101"/>
        <v>0</v>
      </c>
      <c r="BM137">
        <f t="shared" si="102"/>
        <v>0</v>
      </c>
      <c r="BP137">
        <f t="shared" si="103"/>
        <v>0</v>
      </c>
      <c r="BS137">
        <f t="shared" si="104"/>
        <v>0</v>
      </c>
      <c r="BV137">
        <f t="shared" si="105"/>
        <v>0</v>
      </c>
      <c r="BY137">
        <f t="shared" si="106"/>
        <v>0</v>
      </c>
      <c r="CB137">
        <f t="shared" si="107"/>
        <v>0</v>
      </c>
    </row>
    <row r="138" spans="1:82">
      <c r="K138">
        <f t="shared" si="84"/>
        <v>0</v>
      </c>
      <c r="N138">
        <f t="shared" si="85"/>
        <v>0</v>
      </c>
      <c r="Q138">
        <f t="shared" si="86"/>
        <v>0</v>
      </c>
      <c r="T138">
        <f t="shared" si="87"/>
        <v>0</v>
      </c>
      <c r="W138">
        <f t="shared" si="88"/>
        <v>0</v>
      </c>
      <c r="Z138">
        <f t="shared" si="89"/>
        <v>0</v>
      </c>
      <c r="AC138">
        <f t="shared" si="90"/>
        <v>0</v>
      </c>
      <c r="AF138">
        <f t="shared" si="91"/>
        <v>0</v>
      </c>
      <c r="AI138">
        <f t="shared" si="92"/>
        <v>0</v>
      </c>
      <c r="AL138">
        <f t="shared" si="93"/>
        <v>0</v>
      </c>
      <c r="AO138">
        <f t="shared" si="94"/>
        <v>0</v>
      </c>
      <c r="AR138">
        <f t="shared" si="95"/>
        <v>0</v>
      </c>
      <c r="AU138">
        <f t="shared" si="96"/>
        <v>0</v>
      </c>
      <c r="AX138">
        <f t="shared" si="97"/>
        <v>0</v>
      </c>
      <c r="BA138">
        <f t="shared" si="98"/>
        <v>0</v>
      </c>
      <c r="BD138">
        <f t="shared" si="99"/>
        <v>0</v>
      </c>
      <c r="BG138">
        <f t="shared" si="100"/>
        <v>0</v>
      </c>
      <c r="BJ138">
        <f t="shared" si="101"/>
        <v>0</v>
      </c>
      <c r="BM138">
        <f t="shared" si="102"/>
        <v>0</v>
      </c>
      <c r="BP138">
        <f t="shared" si="103"/>
        <v>0</v>
      </c>
      <c r="BS138">
        <f t="shared" si="104"/>
        <v>0</v>
      </c>
      <c r="BV138">
        <f t="shared" si="105"/>
        <v>0</v>
      </c>
      <c r="BY138">
        <f t="shared" si="106"/>
        <v>0</v>
      </c>
      <c r="CB138">
        <f t="shared" si="107"/>
        <v>0</v>
      </c>
    </row>
    <row r="139" spans="1:82">
      <c r="K139">
        <f t="shared" si="84"/>
        <v>0</v>
      </c>
      <c r="N139">
        <f t="shared" si="85"/>
        <v>0</v>
      </c>
      <c r="Q139">
        <f t="shared" si="86"/>
        <v>0</v>
      </c>
      <c r="T139">
        <f t="shared" si="87"/>
        <v>0</v>
      </c>
      <c r="W139">
        <f t="shared" si="88"/>
        <v>0</v>
      </c>
      <c r="Z139">
        <f t="shared" si="89"/>
        <v>0</v>
      </c>
      <c r="AC139">
        <f t="shared" si="90"/>
        <v>0</v>
      </c>
      <c r="AF139">
        <f t="shared" si="91"/>
        <v>0</v>
      </c>
      <c r="AI139">
        <f t="shared" si="92"/>
        <v>0</v>
      </c>
      <c r="AL139">
        <f t="shared" si="93"/>
        <v>0</v>
      </c>
      <c r="AO139">
        <f t="shared" si="94"/>
        <v>0</v>
      </c>
      <c r="AR139">
        <f t="shared" si="95"/>
        <v>0</v>
      </c>
      <c r="AU139">
        <f t="shared" si="96"/>
        <v>0</v>
      </c>
      <c r="AX139">
        <f t="shared" si="97"/>
        <v>0</v>
      </c>
      <c r="BA139">
        <f t="shared" si="98"/>
        <v>0</v>
      </c>
      <c r="BD139">
        <f t="shared" si="99"/>
        <v>0</v>
      </c>
      <c r="BG139">
        <f t="shared" si="100"/>
        <v>0</v>
      </c>
      <c r="BJ139">
        <f t="shared" si="101"/>
        <v>0</v>
      </c>
      <c r="BM139">
        <f t="shared" si="102"/>
        <v>0</v>
      </c>
      <c r="BP139">
        <f t="shared" si="103"/>
        <v>0</v>
      </c>
      <c r="BS139">
        <f t="shared" si="104"/>
        <v>0</v>
      </c>
      <c r="BV139">
        <f t="shared" si="105"/>
        <v>0</v>
      </c>
      <c r="BY139">
        <f t="shared" si="106"/>
        <v>0</v>
      </c>
      <c r="CB139">
        <f t="shared" si="107"/>
        <v>0</v>
      </c>
    </row>
    <row r="140" spans="1:82">
      <c r="K140">
        <f t="shared" si="84"/>
        <v>0</v>
      </c>
      <c r="N140">
        <f t="shared" si="85"/>
        <v>0</v>
      </c>
      <c r="Q140">
        <f t="shared" si="86"/>
        <v>0</v>
      </c>
      <c r="T140">
        <f t="shared" si="87"/>
        <v>0</v>
      </c>
      <c r="W140">
        <f t="shared" si="88"/>
        <v>0</v>
      </c>
      <c r="Z140">
        <f t="shared" si="89"/>
        <v>0</v>
      </c>
      <c r="AC140">
        <f t="shared" si="90"/>
        <v>0</v>
      </c>
      <c r="AF140">
        <f t="shared" si="91"/>
        <v>0</v>
      </c>
      <c r="AI140">
        <f t="shared" si="92"/>
        <v>0</v>
      </c>
      <c r="AL140">
        <f t="shared" si="93"/>
        <v>0</v>
      </c>
      <c r="AO140">
        <f t="shared" si="94"/>
        <v>0</v>
      </c>
      <c r="AR140">
        <f t="shared" si="95"/>
        <v>0</v>
      </c>
      <c r="AU140">
        <f t="shared" si="96"/>
        <v>0</v>
      </c>
      <c r="AX140">
        <f t="shared" si="97"/>
        <v>0</v>
      </c>
      <c r="BA140">
        <f t="shared" si="98"/>
        <v>0</v>
      </c>
      <c r="BD140">
        <f t="shared" si="99"/>
        <v>0</v>
      </c>
      <c r="BG140">
        <f t="shared" si="100"/>
        <v>0</v>
      </c>
      <c r="BJ140">
        <f t="shared" si="101"/>
        <v>0</v>
      </c>
      <c r="BM140">
        <f t="shared" si="102"/>
        <v>0</v>
      </c>
      <c r="BP140">
        <f t="shared" si="103"/>
        <v>0</v>
      </c>
      <c r="BS140">
        <f t="shared" si="104"/>
        <v>0</v>
      </c>
      <c r="BV140">
        <f t="shared" si="105"/>
        <v>0</v>
      </c>
      <c r="BY140">
        <f t="shared" si="106"/>
        <v>0</v>
      </c>
      <c r="CB140">
        <f t="shared" si="107"/>
        <v>0</v>
      </c>
    </row>
    <row r="141" spans="1:82">
      <c r="K141">
        <f t="shared" si="84"/>
        <v>0</v>
      </c>
      <c r="N141">
        <f t="shared" si="85"/>
        <v>0</v>
      </c>
      <c r="Q141">
        <f t="shared" si="86"/>
        <v>0</v>
      </c>
      <c r="T141">
        <f t="shared" si="87"/>
        <v>0</v>
      </c>
      <c r="W141">
        <f t="shared" si="88"/>
        <v>0</v>
      </c>
      <c r="Z141">
        <f t="shared" si="89"/>
        <v>0</v>
      </c>
      <c r="AC141">
        <f t="shared" si="90"/>
        <v>0</v>
      </c>
      <c r="AF141">
        <f t="shared" si="91"/>
        <v>0</v>
      </c>
      <c r="AI141">
        <f t="shared" si="92"/>
        <v>0</v>
      </c>
      <c r="AL141">
        <f t="shared" si="93"/>
        <v>0</v>
      </c>
      <c r="AO141">
        <f t="shared" si="94"/>
        <v>0</v>
      </c>
      <c r="AR141">
        <f t="shared" si="95"/>
        <v>0</v>
      </c>
      <c r="AU141">
        <f t="shared" si="96"/>
        <v>0</v>
      </c>
      <c r="AX141">
        <f t="shared" si="97"/>
        <v>0</v>
      </c>
      <c r="BA141">
        <f t="shared" si="98"/>
        <v>0</v>
      </c>
      <c r="BD141">
        <f t="shared" si="99"/>
        <v>0</v>
      </c>
      <c r="BG141">
        <f t="shared" si="100"/>
        <v>0</v>
      </c>
      <c r="BJ141">
        <f t="shared" si="101"/>
        <v>0</v>
      </c>
      <c r="BM141">
        <f t="shared" si="102"/>
        <v>0</v>
      </c>
      <c r="BP141">
        <f t="shared" si="103"/>
        <v>0</v>
      </c>
      <c r="BS141">
        <f t="shared" si="104"/>
        <v>0</v>
      </c>
      <c r="BV141">
        <f t="shared" si="105"/>
        <v>0</v>
      </c>
      <c r="BY141">
        <f t="shared" si="106"/>
        <v>0</v>
      </c>
      <c r="CB141">
        <f t="shared" si="107"/>
        <v>0</v>
      </c>
    </row>
    <row r="142" spans="1:82">
      <c r="K142">
        <f t="shared" si="84"/>
        <v>0</v>
      </c>
      <c r="N142">
        <f t="shared" si="85"/>
        <v>0</v>
      </c>
      <c r="Q142">
        <f t="shared" si="86"/>
        <v>0</v>
      </c>
      <c r="T142">
        <f t="shared" si="87"/>
        <v>0</v>
      </c>
      <c r="W142">
        <f t="shared" si="88"/>
        <v>0</v>
      </c>
      <c r="Z142">
        <f t="shared" si="89"/>
        <v>0</v>
      </c>
      <c r="AC142">
        <f t="shared" si="90"/>
        <v>0</v>
      </c>
      <c r="AF142">
        <f t="shared" si="91"/>
        <v>0</v>
      </c>
      <c r="AI142">
        <f t="shared" si="92"/>
        <v>0</v>
      </c>
      <c r="AL142">
        <f t="shared" si="93"/>
        <v>0</v>
      </c>
      <c r="AO142">
        <f t="shared" si="94"/>
        <v>0</v>
      </c>
      <c r="AR142">
        <f t="shared" si="95"/>
        <v>0</v>
      </c>
      <c r="AU142">
        <f t="shared" si="96"/>
        <v>0</v>
      </c>
      <c r="AX142">
        <f t="shared" si="97"/>
        <v>0</v>
      </c>
      <c r="BA142">
        <f t="shared" si="98"/>
        <v>0</v>
      </c>
      <c r="BD142">
        <f t="shared" si="99"/>
        <v>0</v>
      </c>
      <c r="BG142">
        <f t="shared" si="100"/>
        <v>0</v>
      </c>
      <c r="BJ142">
        <f t="shared" si="101"/>
        <v>0</v>
      </c>
      <c r="BM142">
        <f t="shared" si="102"/>
        <v>0</v>
      </c>
      <c r="BP142">
        <f t="shared" si="103"/>
        <v>0</v>
      </c>
      <c r="BS142">
        <f t="shared" si="104"/>
        <v>0</v>
      </c>
      <c r="BV142">
        <f t="shared" si="105"/>
        <v>0</v>
      </c>
      <c r="BY142">
        <f t="shared" si="106"/>
        <v>0</v>
      </c>
      <c r="CB142">
        <f t="shared" si="107"/>
        <v>0</v>
      </c>
    </row>
    <row r="143" spans="1:82">
      <c r="K143">
        <f t="shared" si="84"/>
        <v>0</v>
      </c>
      <c r="N143">
        <f t="shared" si="85"/>
        <v>0</v>
      </c>
      <c r="Q143">
        <f t="shared" si="86"/>
        <v>0</v>
      </c>
      <c r="T143">
        <f t="shared" si="87"/>
        <v>0</v>
      </c>
      <c r="W143">
        <f t="shared" si="88"/>
        <v>0</v>
      </c>
      <c r="Z143">
        <f t="shared" si="89"/>
        <v>0</v>
      </c>
      <c r="AC143">
        <f t="shared" si="90"/>
        <v>0</v>
      </c>
      <c r="AF143">
        <f t="shared" si="91"/>
        <v>0</v>
      </c>
      <c r="AI143">
        <f t="shared" si="92"/>
        <v>0</v>
      </c>
      <c r="AL143">
        <f t="shared" si="93"/>
        <v>0</v>
      </c>
      <c r="AO143">
        <f t="shared" si="94"/>
        <v>0</v>
      </c>
      <c r="AR143">
        <f t="shared" si="95"/>
        <v>0</v>
      </c>
      <c r="AU143">
        <f t="shared" si="96"/>
        <v>0</v>
      </c>
      <c r="AX143">
        <f t="shared" si="97"/>
        <v>0</v>
      </c>
      <c r="BA143">
        <f t="shared" si="98"/>
        <v>0</v>
      </c>
      <c r="BD143">
        <f t="shared" si="99"/>
        <v>0</v>
      </c>
      <c r="BG143">
        <f t="shared" si="100"/>
        <v>0</v>
      </c>
      <c r="BJ143">
        <f t="shared" si="101"/>
        <v>0</v>
      </c>
      <c r="BM143">
        <f t="shared" si="102"/>
        <v>0</v>
      </c>
      <c r="BP143">
        <f t="shared" si="103"/>
        <v>0</v>
      </c>
      <c r="BS143">
        <f t="shared" si="104"/>
        <v>0</v>
      </c>
      <c r="BV143">
        <f t="shared" si="105"/>
        <v>0</v>
      </c>
      <c r="BY143">
        <f t="shared" si="106"/>
        <v>0</v>
      </c>
      <c r="CB143">
        <f t="shared" si="107"/>
        <v>0</v>
      </c>
    </row>
    <row r="144" spans="1:82">
      <c r="K144">
        <f t="shared" si="84"/>
        <v>0</v>
      </c>
      <c r="N144">
        <f t="shared" si="85"/>
        <v>0</v>
      </c>
      <c r="Q144">
        <f t="shared" si="86"/>
        <v>0</v>
      </c>
      <c r="T144">
        <f t="shared" si="87"/>
        <v>0</v>
      </c>
      <c r="W144">
        <f t="shared" si="88"/>
        <v>0</v>
      </c>
      <c r="Z144">
        <f t="shared" si="89"/>
        <v>0</v>
      </c>
      <c r="AC144">
        <f t="shared" si="90"/>
        <v>0</v>
      </c>
      <c r="AF144">
        <f t="shared" si="91"/>
        <v>0</v>
      </c>
      <c r="AI144">
        <f t="shared" si="92"/>
        <v>0</v>
      </c>
      <c r="AL144">
        <f t="shared" si="93"/>
        <v>0</v>
      </c>
      <c r="AO144">
        <f t="shared" si="94"/>
        <v>0</v>
      </c>
      <c r="AR144">
        <f t="shared" si="95"/>
        <v>0</v>
      </c>
      <c r="AU144">
        <f t="shared" si="96"/>
        <v>0</v>
      </c>
      <c r="AX144">
        <f t="shared" si="97"/>
        <v>0</v>
      </c>
      <c r="BA144">
        <f t="shared" si="98"/>
        <v>0</v>
      </c>
      <c r="BD144">
        <f t="shared" si="99"/>
        <v>0</v>
      </c>
      <c r="BG144">
        <f t="shared" si="100"/>
        <v>0</v>
      </c>
      <c r="BJ144">
        <f t="shared" si="101"/>
        <v>0</v>
      </c>
      <c r="BM144">
        <f t="shared" si="102"/>
        <v>0</v>
      </c>
      <c r="BP144">
        <f t="shared" si="103"/>
        <v>0</v>
      </c>
      <c r="BS144">
        <f t="shared" si="104"/>
        <v>0</v>
      </c>
      <c r="BV144">
        <f t="shared" si="105"/>
        <v>0</v>
      </c>
      <c r="BY144">
        <f t="shared" si="106"/>
        <v>0</v>
      </c>
      <c r="CB144">
        <f t="shared" si="107"/>
        <v>0</v>
      </c>
    </row>
    <row r="145" spans="9:82">
      <c r="K145">
        <f t="shared" si="84"/>
        <v>0</v>
      </c>
      <c r="N145">
        <f t="shared" si="85"/>
        <v>0</v>
      </c>
      <c r="Q145">
        <f t="shared" si="86"/>
        <v>0</v>
      </c>
      <c r="T145">
        <f t="shared" si="87"/>
        <v>0</v>
      </c>
      <c r="W145">
        <f t="shared" si="88"/>
        <v>0</v>
      </c>
      <c r="Z145">
        <f t="shared" si="89"/>
        <v>0</v>
      </c>
      <c r="AC145">
        <f t="shared" si="90"/>
        <v>0</v>
      </c>
      <c r="AF145">
        <f t="shared" si="91"/>
        <v>0</v>
      </c>
      <c r="AI145">
        <f t="shared" si="92"/>
        <v>0</v>
      </c>
      <c r="AL145">
        <f t="shared" si="93"/>
        <v>0</v>
      </c>
      <c r="AO145">
        <f t="shared" si="94"/>
        <v>0</v>
      </c>
      <c r="AR145">
        <f t="shared" si="95"/>
        <v>0</v>
      </c>
      <c r="AU145">
        <f t="shared" si="96"/>
        <v>0</v>
      </c>
      <c r="AX145">
        <f t="shared" si="97"/>
        <v>0</v>
      </c>
      <c r="BA145">
        <f t="shared" si="98"/>
        <v>0</v>
      </c>
      <c r="BD145">
        <f t="shared" si="99"/>
        <v>0</v>
      </c>
      <c r="BG145">
        <f t="shared" si="100"/>
        <v>0</v>
      </c>
      <c r="BJ145">
        <f t="shared" si="101"/>
        <v>0</v>
      </c>
      <c r="BM145">
        <f t="shared" si="102"/>
        <v>0</v>
      </c>
      <c r="BP145">
        <f t="shared" si="103"/>
        <v>0</v>
      </c>
      <c r="BS145">
        <f t="shared" si="104"/>
        <v>0</v>
      </c>
      <c r="BV145">
        <f t="shared" si="105"/>
        <v>0</v>
      </c>
      <c r="BY145">
        <f t="shared" si="106"/>
        <v>0</v>
      </c>
      <c r="CB145">
        <f t="shared" si="107"/>
        <v>0</v>
      </c>
    </row>
    <row r="146" spans="9:82">
      <c r="K146">
        <f t="shared" si="84"/>
        <v>0</v>
      </c>
      <c r="N146">
        <f t="shared" si="85"/>
        <v>0</v>
      </c>
      <c r="Q146">
        <f t="shared" si="86"/>
        <v>0</v>
      </c>
      <c r="T146">
        <f t="shared" si="87"/>
        <v>0</v>
      </c>
      <c r="W146">
        <f t="shared" si="88"/>
        <v>0</v>
      </c>
      <c r="Z146">
        <f t="shared" si="89"/>
        <v>0</v>
      </c>
      <c r="AC146">
        <f t="shared" si="90"/>
        <v>0</v>
      </c>
      <c r="AF146">
        <f t="shared" si="91"/>
        <v>0</v>
      </c>
      <c r="AI146">
        <f t="shared" si="92"/>
        <v>0</v>
      </c>
      <c r="AL146">
        <f t="shared" si="93"/>
        <v>0</v>
      </c>
      <c r="AO146">
        <f t="shared" si="94"/>
        <v>0</v>
      </c>
      <c r="AR146">
        <f t="shared" si="95"/>
        <v>0</v>
      </c>
      <c r="AU146">
        <f t="shared" si="96"/>
        <v>0</v>
      </c>
      <c r="AX146">
        <f t="shared" si="97"/>
        <v>0</v>
      </c>
      <c r="BA146">
        <f t="shared" si="98"/>
        <v>0</v>
      </c>
      <c r="BD146">
        <f t="shared" si="99"/>
        <v>0</v>
      </c>
      <c r="BG146">
        <f t="shared" si="100"/>
        <v>0</v>
      </c>
      <c r="BJ146">
        <f t="shared" si="101"/>
        <v>0</v>
      </c>
      <c r="BM146">
        <f t="shared" si="102"/>
        <v>0</v>
      </c>
      <c r="BP146">
        <f t="shared" si="103"/>
        <v>0</v>
      </c>
      <c r="BS146">
        <f t="shared" si="104"/>
        <v>0</v>
      </c>
      <c r="BV146">
        <f t="shared" si="105"/>
        <v>0</v>
      </c>
      <c r="BY146">
        <f t="shared" si="106"/>
        <v>0</v>
      </c>
      <c r="CB146">
        <f t="shared" si="107"/>
        <v>0</v>
      </c>
    </row>
    <row r="147" spans="9:82">
      <c r="K147">
        <f t="shared" si="84"/>
        <v>0</v>
      </c>
      <c r="N147">
        <f t="shared" si="85"/>
        <v>0</v>
      </c>
      <c r="Q147">
        <f t="shared" si="86"/>
        <v>0</v>
      </c>
      <c r="T147">
        <f t="shared" si="87"/>
        <v>0</v>
      </c>
      <c r="W147">
        <f t="shared" si="88"/>
        <v>0</v>
      </c>
      <c r="Z147">
        <f t="shared" si="89"/>
        <v>0</v>
      </c>
      <c r="AC147">
        <f t="shared" si="90"/>
        <v>0</v>
      </c>
      <c r="AF147">
        <f t="shared" si="91"/>
        <v>0</v>
      </c>
      <c r="AI147">
        <f t="shared" si="92"/>
        <v>0</v>
      </c>
      <c r="AL147">
        <f t="shared" si="93"/>
        <v>0</v>
      </c>
      <c r="AO147">
        <f t="shared" si="94"/>
        <v>0</v>
      </c>
      <c r="AR147">
        <f t="shared" si="95"/>
        <v>0</v>
      </c>
      <c r="AU147">
        <f t="shared" si="96"/>
        <v>0</v>
      </c>
      <c r="AX147">
        <f t="shared" si="97"/>
        <v>0</v>
      </c>
      <c r="BA147">
        <f t="shared" si="98"/>
        <v>0</v>
      </c>
      <c r="BD147">
        <f t="shared" si="99"/>
        <v>0</v>
      </c>
      <c r="BG147">
        <f t="shared" si="100"/>
        <v>0</v>
      </c>
      <c r="BJ147">
        <f t="shared" si="101"/>
        <v>0</v>
      </c>
      <c r="BM147">
        <f t="shared" si="102"/>
        <v>0</v>
      </c>
      <c r="BP147">
        <f t="shared" si="103"/>
        <v>0</v>
      </c>
      <c r="BS147">
        <f t="shared" si="104"/>
        <v>0</v>
      </c>
      <c r="BV147">
        <f t="shared" si="105"/>
        <v>0</v>
      </c>
      <c r="BY147">
        <f t="shared" si="106"/>
        <v>0</v>
      </c>
      <c r="CB147">
        <f t="shared" si="107"/>
        <v>0</v>
      </c>
    </row>
    <row r="148" spans="9:82">
      <c r="K148">
        <f t="shared" si="84"/>
        <v>0</v>
      </c>
      <c r="N148">
        <f t="shared" si="85"/>
        <v>0</v>
      </c>
      <c r="Q148">
        <f t="shared" si="86"/>
        <v>0</v>
      </c>
      <c r="T148">
        <f t="shared" si="87"/>
        <v>0</v>
      </c>
      <c r="W148">
        <f t="shared" si="88"/>
        <v>0</v>
      </c>
      <c r="Z148">
        <f t="shared" si="89"/>
        <v>0</v>
      </c>
      <c r="AC148">
        <f t="shared" si="90"/>
        <v>0</v>
      </c>
      <c r="AF148">
        <f t="shared" si="91"/>
        <v>0</v>
      </c>
      <c r="AI148">
        <f t="shared" si="92"/>
        <v>0</v>
      </c>
      <c r="AL148">
        <f t="shared" si="93"/>
        <v>0</v>
      </c>
      <c r="AO148">
        <f t="shared" si="94"/>
        <v>0</v>
      </c>
      <c r="AR148">
        <f t="shared" si="95"/>
        <v>0</v>
      </c>
      <c r="AU148">
        <f t="shared" si="96"/>
        <v>0</v>
      </c>
      <c r="AX148">
        <f t="shared" si="97"/>
        <v>0</v>
      </c>
      <c r="BA148">
        <f t="shared" si="98"/>
        <v>0</v>
      </c>
      <c r="BD148">
        <f t="shared" si="99"/>
        <v>0</v>
      </c>
      <c r="BG148">
        <f t="shared" si="100"/>
        <v>0</v>
      </c>
      <c r="BJ148">
        <f t="shared" si="101"/>
        <v>0</v>
      </c>
      <c r="BM148">
        <f t="shared" si="102"/>
        <v>0</v>
      </c>
      <c r="BP148">
        <f t="shared" si="103"/>
        <v>0</v>
      </c>
      <c r="BS148">
        <f t="shared" si="104"/>
        <v>0</v>
      </c>
      <c r="BV148">
        <f t="shared" si="105"/>
        <v>0</v>
      </c>
      <c r="BY148">
        <f t="shared" si="106"/>
        <v>0</v>
      </c>
      <c r="CB148">
        <f t="shared" si="107"/>
        <v>0</v>
      </c>
    </row>
    <row r="149" spans="9:82">
      <c r="K149">
        <f t="shared" si="84"/>
        <v>0</v>
      </c>
      <c r="N149">
        <f t="shared" si="85"/>
        <v>0</v>
      </c>
      <c r="Q149">
        <f t="shared" si="86"/>
        <v>0</v>
      </c>
      <c r="T149">
        <f t="shared" si="87"/>
        <v>0</v>
      </c>
      <c r="W149">
        <f t="shared" si="88"/>
        <v>0</v>
      </c>
      <c r="Z149">
        <f t="shared" si="89"/>
        <v>0</v>
      </c>
      <c r="AC149">
        <f t="shared" si="90"/>
        <v>0</v>
      </c>
      <c r="AF149">
        <f t="shared" si="91"/>
        <v>0</v>
      </c>
      <c r="AI149">
        <f t="shared" si="92"/>
        <v>0</v>
      </c>
      <c r="AL149">
        <f t="shared" si="93"/>
        <v>0</v>
      </c>
      <c r="AO149">
        <f t="shared" si="94"/>
        <v>0</v>
      </c>
      <c r="AR149">
        <f t="shared" si="95"/>
        <v>0</v>
      </c>
      <c r="AU149">
        <f t="shared" si="96"/>
        <v>0</v>
      </c>
      <c r="AX149">
        <f t="shared" si="97"/>
        <v>0</v>
      </c>
      <c r="BA149">
        <f t="shared" si="98"/>
        <v>0</v>
      </c>
      <c r="BD149">
        <f t="shared" si="99"/>
        <v>0</v>
      </c>
      <c r="BG149">
        <f t="shared" si="100"/>
        <v>0</v>
      </c>
      <c r="BJ149">
        <f t="shared" si="101"/>
        <v>0</v>
      </c>
      <c r="BM149">
        <f t="shared" si="102"/>
        <v>0</v>
      </c>
      <c r="BP149">
        <f t="shared" si="103"/>
        <v>0</v>
      </c>
      <c r="BS149">
        <f t="shared" si="104"/>
        <v>0</v>
      </c>
      <c r="BV149">
        <f t="shared" si="105"/>
        <v>0</v>
      </c>
      <c r="BY149">
        <f t="shared" si="106"/>
        <v>0</v>
      </c>
      <c r="CB149">
        <f t="shared" si="107"/>
        <v>0</v>
      </c>
    </row>
    <row r="150" spans="9:82">
      <c r="J150">
        <v>1</v>
      </c>
      <c r="K150">
        <f t="shared" si="84"/>
        <v>0</v>
      </c>
      <c r="N150">
        <f t="shared" si="85"/>
        <v>0</v>
      </c>
      <c r="Q150">
        <f t="shared" si="86"/>
        <v>0</v>
      </c>
      <c r="T150">
        <f t="shared" si="87"/>
        <v>0</v>
      </c>
      <c r="W150">
        <f t="shared" si="88"/>
        <v>0</v>
      </c>
      <c r="Z150">
        <f t="shared" si="89"/>
        <v>0</v>
      </c>
      <c r="AC150">
        <f t="shared" si="90"/>
        <v>0</v>
      </c>
      <c r="AF150">
        <f t="shared" si="91"/>
        <v>0</v>
      </c>
      <c r="AI150">
        <f t="shared" si="92"/>
        <v>0</v>
      </c>
      <c r="AL150">
        <f t="shared" si="93"/>
        <v>0</v>
      </c>
      <c r="AO150">
        <f t="shared" si="94"/>
        <v>0</v>
      </c>
      <c r="AR150">
        <f t="shared" si="95"/>
        <v>0</v>
      </c>
      <c r="AU150">
        <f t="shared" si="96"/>
        <v>0</v>
      </c>
      <c r="AX150">
        <f t="shared" si="97"/>
        <v>0</v>
      </c>
      <c r="BA150">
        <f t="shared" si="98"/>
        <v>0</v>
      </c>
      <c r="BD150">
        <f t="shared" si="99"/>
        <v>0</v>
      </c>
      <c r="BG150">
        <f t="shared" si="100"/>
        <v>0</v>
      </c>
      <c r="BJ150">
        <f t="shared" si="101"/>
        <v>0</v>
      </c>
      <c r="BM150">
        <f t="shared" si="102"/>
        <v>0</v>
      </c>
      <c r="BP150">
        <f t="shared" si="103"/>
        <v>0</v>
      </c>
      <c r="BS150">
        <f t="shared" si="104"/>
        <v>0</v>
      </c>
      <c r="BV150">
        <f t="shared" si="105"/>
        <v>0</v>
      </c>
      <c r="BY150">
        <f t="shared" si="106"/>
        <v>0</v>
      </c>
      <c r="CB150">
        <f t="shared" si="107"/>
        <v>0</v>
      </c>
    </row>
    <row r="151" spans="9:82">
      <c r="K151">
        <f>LARGE(K130:K150,$J$150)</f>
        <v>162</v>
      </c>
      <c r="N151">
        <f>LARGE(N130:N150,$J$150)</f>
        <v>0</v>
      </c>
      <c r="Q151">
        <f>LARGE(Q130:Q150,$J$150)</f>
        <v>0</v>
      </c>
      <c r="T151">
        <f>LARGE(T130:T150,$J$150)</f>
        <v>0</v>
      </c>
      <c r="W151">
        <f>LARGE(W130:W150,$J$150)</f>
        <v>0</v>
      </c>
      <c r="Z151">
        <f>LARGE(Z130:Z150,$J$150)</f>
        <v>0</v>
      </c>
      <c r="AC151">
        <f>LARGE(AC130:AC150,$J$150)</f>
        <v>0</v>
      </c>
      <c r="AF151">
        <f>LARGE(AF130:AF150,$J$150)</f>
        <v>0</v>
      </c>
      <c r="AI151">
        <f>LARGE(AI130:AI150,$J$150)</f>
        <v>0</v>
      </c>
      <c r="AL151">
        <f>LARGE(AL130:AL150,$J$150)</f>
        <v>0</v>
      </c>
      <c r="AO151">
        <f>LARGE(AO130:AO150,$J$150)</f>
        <v>0</v>
      </c>
      <c r="AR151">
        <f>LARGE(AR130:AR150,$J$150)</f>
        <v>0</v>
      </c>
      <c r="AU151">
        <f>LARGE(AU130:AU150,$J$150)</f>
        <v>0</v>
      </c>
      <c r="AX151">
        <f>LARGE(AX130:AX150,$J$150)</f>
        <v>0</v>
      </c>
      <c r="BA151">
        <f>LARGE(BA130:BA150,$J$150)</f>
        <v>0</v>
      </c>
      <c r="BD151">
        <f>LARGE(BD130:BD150,$J$150)</f>
        <v>0</v>
      </c>
      <c r="BG151">
        <f>LARGE(BG130:BG150,$J$150)</f>
        <v>0</v>
      </c>
      <c r="BJ151">
        <f>LARGE(BJ130:BJ150,$J$150)</f>
        <v>0</v>
      </c>
      <c r="BM151">
        <f>LARGE(BM130:BM150,$J$150)</f>
        <v>0</v>
      </c>
      <c r="BP151">
        <f>LARGE(BP130:BP150,$J$150)</f>
        <v>0</v>
      </c>
      <c r="BS151">
        <f>LARGE(BS130:BS150,$J$150)</f>
        <v>0</v>
      </c>
      <c r="BV151">
        <f>LARGE(BV130:BV150,$J$150)</f>
        <v>0</v>
      </c>
      <c r="BY151">
        <f>LARGE(BY130:BY150,$J$150)</f>
        <v>0</v>
      </c>
      <c r="CB151">
        <f>LARGE(CB130:CB150,$J$150)</f>
        <v>0</v>
      </c>
    </row>
    <row r="156" spans="9:82">
      <c r="L156" s="108">
        <f>M4</f>
        <v>104.05263157894737</v>
      </c>
      <c r="M156" s="108"/>
      <c r="N156" s="108"/>
      <c r="O156" s="108" t="str">
        <f>P4</f>
        <v/>
      </c>
      <c r="P156" s="108"/>
      <c r="Q156" s="108"/>
      <c r="R156" s="108" t="str">
        <f>S4</f>
        <v/>
      </c>
      <c r="S156" s="108"/>
      <c r="T156" s="108"/>
      <c r="U156" s="108" t="str">
        <f>V4</f>
        <v/>
      </c>
      <c r="V156" s="108"/>
      <c r="W156" s="108"/>
      <c r="X156" s="108" t="str">
        <f>Y4</f>
        <v/>
      </c>
      <c r="Y156" s="108"/>
      <c r="Z156" s="108"/>
      <c r="AA156" s="108" t="str">
        <f>AB4</f>
        <v/>
      </c>
      <c r="AB156" s="108"/>
      <c r="AC156" s="108">
        <f>AD4</f>
        <v>0</v>
      </c>
      <c r="AD156" s="108" t="str">
        <f>AE4</f>
        <v/>
      </c>
      <c r="AE156" s="108"/>
      <c r="AF156" s="108"/>
      <c r="AG156" s="108" t="str">
        <f>AH4</f>
        <v/>
      </c>
      <c r="AH156" s="108"/>
      <c r="AI156" s="108"/>
      <c r="AJ156" s="108" t="str">
        <f>AK4</f>
        <v/>
      </c>
      <c r="AK156" s="108"/>
      <c r="AL156" s="108">
        <f>AM4</f>
        <v>0</v>
      </c>
      <c r="AM156" s="108" t="str">
        <f>AN4</f>
        <v/>
      </c>
      <c r="AN156" s="108"/>
      <c r="AO156" s="108"/>
      <c r="AP156" s="108" t="str">
        <f>AQ4</f>
        <v/>
      </c>
      <c r="AQ156" s="108"/>
      <c r="AR156" s="108"/>
      <c r="AS156" s="108" t="str">
        <f>AT4</f>
        <v/>
      </c>
      <c r="AT156" s="108"/>
      <c r="AU156" s="108"/>
      <c r="AV156" s="108" t="str">
        <f>AW4</f>
        <v/>
      </c>
      <c r="AW156" s="108"/>
      <c r="AX156" s="108">
        <f>AY4</f>
        <v>0</v>
      </c>
      <c r="AY156" s="108" t="str">
        <f>AZ4</f>
        <v/>
      </c>
      <c r="AZ156" s="108"/>
      <c r="BA156" s="108"/>
      <c r="BB156" s="108" t="str">
        <f>BC4</f>
        <v/>
      </c>
      <c r="BC156" s="108"/>
      <c r="BD156" s="108"/>
      <c r="BE156" s="108" t="str">
        <f>BF4</f>
        <v/>
      </c>
      <c r="BF156" s="108"/>
      <c r="BG156" s="108"/>
      <c r="BH156" s="108" t="str">
        <f>BI4</f>
        <v/>
      </c>
      <c r="BI156" s="108"/>
      <c r="BJ156" s="108"/>
      <c r="BK156" s="108" t="str">
        <f>BL4</f>
        <v/>
      </c>
      <c r="BL156" s="108"/>
      <c r="BM156" s="108"/>
      <c r="BN156" s="108" t="str">
        <f>BO4</f>
        <v/>
      </c>
      <c r="BO156" s="108"/>
      <c r="BP156" s="108"/>
      <c r="BQ156" s="108" t="str">
        <f>BR4</f>
        <v/>
      </c>
      <c r="BR156" s="108"/>
      <c r="BS156" s="108"/>
      <c r="BT156" s="108" t="str">
        <f>BU4</f>
        <v/>
      </c>
      <c r="BU156" s="108"/>
      <c r="BV156" s="108"/>
      <c r="BW156" s="108" t="str">
        <f>BX4</f>
        <v/>
      </c>
      <c r="BX156" s="108"/>
      <c r="BY156" s="108"/>
      <c r="BZ156" s="108" t="str">
        <f>CA4</f>
        <v/>
      </c>
      <c r="CA156" s="108"/>
      <c r="CB156" s="108"/>
      <c r="CC156" s="108" t="str">
        <f>CD4</f>
        <v/>
      </c>
      <c r="CD156" s="108"/>
    </row>
    <row r="157" spans="9:82">
      <c r="K157" s="106">
        <f>SUM(K156:CD156)</f>
        <v>104.05263157894737</v>
      </c>
      <c r="L157" s="107" t="e">
        <f>K157/M157</f>
        <v>#DIV/0!</v>
      </c>
      <c r="M157" s="105">
        <f>COUNTIF(K5:CD5,301)</f>
        <v>0</v>
      </c>
    </row>
    <row r="160" spans="9:82">
      <c r="I160">
        <v>1</v>
      </c>
      <c r="J160">
        <v>570</v>
      </c>
      <c r="K160">
        <f>SUM(K19:M127)</f>
        <v>659</v>
      </c>
    </row>
    <row r="161" spans="10:10">
      <c r="J161">
        <f>IF($K$160&gt;$J$160,570)</f>
        <v>570</v>
      </c>
    </row>
  </sheetData>
  <mergeCells count="246">
    <mergeCell ref="DB1:DB2"/>
    <mergeCell ref="BT12:BT13"/>
    <mergeCell ref="BW12:BW13"/>
    <mergeCell ref="BZ12:BZ13"/>
    <mergeCell ref="CC12:CC13"/>
    <mergeCell ref="BS18:BU18"/>
    <mergeCell ref="BV18:BX18"/>
    <mergeCell ref="BY18:CA18"/>
    <mergeCell ref="CB18:CD18"/>
    <mergeCell ref="BS1:BU1"/>
    <mergeCell ref="BV1:BX1"/>
    <mergeCell ref="BY1:CA1"/>
    <mergeCell ref="CB1:CD1"/>
    <mergeCell ref="BS2:BU2"/>
    <mergeCell ref="BV2:BX2"/>
    <mergeCell ref="BY2:CA2"/>
    <mergeCell ref="CB2:CD2"/>
    <mergeCell ref="BS3:BU3"/>
    <mergeCell ref="BV3:BX3"/>
    <mergeCell ref="BY3:CA3"/>
    <mergeCell ref="CB3:CD3"/>
    <mergeCell ref="CG8:CG14"/>
    <mergeCell ref="BY128:CA128"/>
    <mergeCell ref="CB128:CD128"/>
    <mergeCell ref="BU4:BU6"/>
    <mergeCell ref="BX4:BX6"/>
    <mergeCell ref="CA4:CA6"/>
    <mergeCell ref="CD4:CD6"/>
    <mergeCell ref="BS9:BS10"/>
    <mergeCell ref="BT9:BT10"/>
    <mergeCell ref="BU9:BU10"/>
    <mergeCell ref="BV9:BV10"/>
    <mergeCell ref="BW9:BW10"/>
    <mergeCell ref="BX9:BX10"/>
    <mergeCell ref="BY9:BY10"/>
    <mergeCell ref="BZ9:BZ10"/>
    <mergeCell ref="CA9:CA10"/>
    <mergeCell ref="CB9:CB10"/>
    <mergeCell ref="CC9:CC10"/>
    <mergeCell ref="CD9:CD10"/>
    <mergeCell ref="BS128:BU128"/>
    <mergeCell ref="BR4:BR6"/>
    <mergeCell ref="BP3:BR3"/>
    <mergeCell ref="BV128:BX128"/>
    <mergeCell ref="BP18:BR18"/>
    <mergeCell ref="BQ12:BQ13"/>
    <mergeCell ref="AU128:AW128"/>
    <mergeCell ref="AX128:AZ128"/>
    <mergeCell ref="BA128:BC128"/>
    <mergeCell ref="BD128:BF128"/>
    <mergeCell ref="BG128:BI128"/>
    <mergeCell ref="BJ128:BL128"/>
    <mergeCell ref="BM128:BO128"/>
    <mergeCell ref="BP128:BR128"/>
    <mergeCell ref="BP9:BP10"/>
    <mergeCell ref="BQ9:BQ10"/>
    <mergeCell ref="BR9:BR10"/>
    <mergeCell ref="AV12:AV13"/>
    <mergeCell ref="AY12:AY13"/>
    <mergeCell ref="M9:M10"/>
    <mergeCell ref="BA3:BC3"/>
    <mergeCell ref="BD3:BF3"/>
    <mergeCell ref="BG3:BI3"/>
    <mergeCell ref="BJ3:BL3"/>
    <mergeCell ref="BM3:BO3"/>
    <mergeCell ref="BI9:BI10"/>
    <mergeCell ref="AW4:AW6"/>
    <mergeCell ref="AZ4:AZ6"/>
    <mergeCell ref="N9:N10"/>
    <mergeCell ref="O9:O10"/>
    <mergeCell ref="U9:U10"/>
    <mergeCell ref="V9:V10"/>
    <mergeCell ref="T9:T10"/>
    <mergeCell ref="AI9:AI10"/>
    <mergeCell ref="AJ9:AJ10"/>
    <mergeCell ref="AK9:AK10"/>
    <mergeCell ref="AL9:AL10"/>
    <mergeCell ref="AM9:AM10"/>
    <mergeCell ref="AN9:AN10"/>
    <mergeCell ref="AR3:AT3"/>
    <mergeCell ref="BD9:BD10"/>
    <mergeCell ref="BE9:BE10"/>
    <mergeCell ref="BF9:BF10"/>
    <mergeCell ref="AK4:AK6"/>
    <mergeCell ref="AN4:AN6"/>
    <mergeCell ref="AQ4:AQ6"/>
    <mergeCell ref="BA18:BC18"/>
    <mergeCell ref="BD18:BF18"/>
    <mergeCell ref="BG18:BI18"/>
    <mergeCell ref="BJ18:BL18"/>
    <mergeCell ref="BM18:BO18"/>
    <mergeCell ref="BM9:BM10"/>
    <mergeCell ref="BN9:BN10"/>
    <mergeCell ref="BO9:BO10"/>
    <mergeCell ref="AU9:AU10"/>
    <mergeCell ref="AZ9:AZ10"/>
    <mergeCell ref="BA9:BA10"/>
    <mergeCell ref="BB9:BB10"/>
    <mergeCell ref="BC9:BC10"/>
    <mergeCell ref="BJ9:BJ10"/>
    <mergeCell ref="BK9:BK10"/>
    <mergeCell ref="BL9:BL10"/>
    <mergeCell ref="AO18:AQ18"/>
    <mergeCell ref="AR18:AT18"/>
    <mergeCell ref="BI4:BI6"/>
    <mergeCell ref="BL4:BL6"/>
    <mergeCell ref="BO4:BO6"/>
    <mergeCell ref="AU18:AW18"/>
    <mergeCell ref="AX18:AZ18"/>
    <mergeCell ref="AU1:AW1"/>
    <mergeCell ref="AX1:AZ1"/>
    <mergeCell ref="BA1:BC1"/>
    <mergeCell ref="BD1:BF1"/>
    <mergeCell ref="BG1:BI1"/>
    <mergeCell ref="BJ1:BL1"/>
    <mergeCell ref="BM1:BO1"/>
    <mergeCell ref="BB12:BB13"/>
    <mergeCell ref="BE12:BE13"/>
    <mergeCell ref="BH12:BH13"/>
    <mergeCell ref="BK12:BK13"/>
    <mergeCell ref="BN12:BN13"/>
    <mergeCell ref="AV9:AV10"/>
    <mergeCell ref="AW9:AW10"/>
    <mergeCell ref="AX9:AX10"/>
    <mergeCell ref="AY9:AY10"/>
    <mergeCell ref="BG9:BG10"/>
    <mergeCell ref="BH9:BH10"/>
    <mergeCell ref="AU3:AW3"/>
    <mergeCell ref="AX3:AZ3"/>
    <mergeCell ref="BC4:BC6"/>
    <mergeCell ref="BF4:BF6"/>
    <mergeCell ref="BP1:BR1"/>
    <mergeCell ref="AU2:AW2"/>
    <mergeCell ref="AX2:AZ2"/>
    <mergeCell ref="BA2:BC2"/>
    <mergeCell ref="BD2:BF2"/>
    <mergeCell ref="BG2:BI2"/>
    <mergeCell ref="BJ2:BL2"/>
    <mergeCell ref="BM2:BO2"/>
    <mergeCell ref="BP2:BR2"/>
    <mergeCell ref="T128:V128"/>
    <mergeCell ref="T18:V18"/>
    <mergeCell ref="W18:Y18"/>
    <mergeCell ref="W128:Y128"/>
    <mergeCell ref="K128:M128"/>
    <mergeCell ref="N128:P128"/>
    <mergeCell ref="Q128:S128"/>
    <mergeCell ref="S9:S10"/>
    <mergeCell ref="Q9:Q10"/>
    <mergeCell ref="O12:O13"/>
    <mergeCell ref="R12:R13"/>
    <mergeCell ref="K18:M18"/>
    <mergeCell ref="N18:P18"/>
    <mergeCell ref="Q18:S18"/>
    <mergeCell ref="P9:P10"/>
    <mergeCell ref="W9:W10"/>
    <mergeCell ref="X9:X10"/>
    <mergeCell ref="Y9:Y10"/>
    <mergeCell ref="U12:U13"/>
    <mergeCell ref="X12:X13"/>
    <mergeCell ref="L12:L13"/>
    <mergeCell ref="R9:R10"/>
    <mergeCell ref="K9:K10"/>
    <mergeCell ref="L9:L10"/>
    <mergeCell ref="A1:B1"/>
    <mergeCell ref="M4:M6"/>
    <mergeCell ref="P4:P6"/>
    <mergeCell ref="S4:S6"/>
    <mergeCell ref="AB4:AB6"/>
    <mergeCell ref="K2:M2"/>
    <mergeCell ref="N2:P2"/>
    <mergeCell ref="W2:Y2"/>
    <mergeCell ref="Z2:AB2"/>
    <mergeCell ref="Q2:S2"/>
    <mergeCell ref="T2:V2"/>
    <mergeCell ref="K3:M3"/>
    <mergeCell ref="G5:G6"/>
    <mergeCell ref="V4:V6"/>
    <mergeCell ref="Y4:Y6"/>
    <mergeCell ref="K1:M1"/>
    <mergeCell ref="D1:E1"/>
    <mergeCell ref="AC128:AE128"/>
    <mergeCell ref="AF128:AH128"/>
    <mergeCell ref="AG12:AG13"/>
    <mergeCell ref="Z18:AB18"/>
    <mergeCell ref="AC18:AE18"/>
    <mergeCell ref="AF18:AH18"/>
    <mergeCell ref="AA12:AA13"/>
    <mergeCell ref="AD12:AD13"/>
    <mergeCell ref="Z9:Z10"/>
    <mergeCell ref="AA9:AA10"/>
    <mergeCell ref="Z128:AB128"/>
    <mergeCell ref="AH9:AH10"/>
    <mergeCell ref="AC9:AC10"/>
    <mergeCell ref="AD9:AD10"/>
    <mergeCell ref="AE9:AE10"/>
    <mergeCell ref="AF9:AF10"/>
    <mergeCell ref="AF1:AH1"/>
    <mergeCell ref="N3:P3"/>
    <mergeCell ref="Q3:S3"/>
    <mergeCell ref="T3:V3"/>
    <mergeCell ref="W3:Y3"/>
    <mergeCell ref="Z3:AB3"/>
    <mergeCell ref="N1:P1"/>
    <mergeCell ref="Q1:S1"/>
    <mergeCell ref="T1:V1"/>
    <mergeCell ref="W1:Y1"/>
    <mergeCell ref="AC2:AE2"/>
    <mergeCell ref="Z1:AB1"/>
    <mergeCell ref="AC1:AE1"/>
    <mergeCell ref="AF2:AH2"/>
    <mergeCell ref="AC3:AE3"/>
    <mergeCell ref="AF3:AH3"/>
    <mergeCell ref="AI128:AK128"/>
    <mergeCell ref="AL128:AN128"/>
    <mergeCell ref="AO128:AQ128"/>
    <mergeCell ref="AR128:AT128"/>
    <mergeCell ref="H1:H2"/>
    <mergeCell ref="AG9:AG10"/>
    <mergeCell ref="AE4:AE6"/>
    <mergeCell ref="AH4:AH6"/>
    <mergeCell ref="AB9:AB10"/>
    <mergeCell ref="AT9:AT10"/>
    <mergeCell ref="AJ12:AJ13"/>
    <mergeCell ref="AM12:AM13"/>
    <mergeCell ref="AP12:AP13"/>
    <mergeCell ref="AS12:AS13"/>
    <mergeCell ref="AO9:AO10"/>
    <mergeCell ref="AP9:AP10"/>
    <mergeCell ref="AQ9:AQ10"/>
    <mergeCell ref="AR9:AR10"/>
    <mergeCell ref="AS9:AS10"/>
    <mergeCell ref="AO3:AQ3"/>
    <mergeCell ref="AI18:AK18"/>
    <mergeCell ref="AL18:AN18"/>
    <mergeCell ref="AT4:AT6"/>
    <mergeCell ref="AO1:AQ1"/>
    <mergeCell ref="AR1:AT1"/>
    <mergeCell ref="AI2:AK2"/>
    <mergeCell ref="AO2:AQ2"/>
    <mergeCell ref="AR2:AT2"/>
    <mergeCell ref="AI1:AK1"/>
    <mergeCell ref="AL1:AN1"/>
    <mergeCell ref="AI3:AK3"/>
    <mergeCell ref="AL3:AN3"/>
    <mergeCell ref="AL2:AN2"/>
  </mergeCells>
  <conditionalFormatting sqref="K1:CD1">
    <cfRule type="containsText" dxfId="650" priority="1230" operator="containsText" text="ch">
      <formula>NOT(ISERROR(SEARCH("ch",K1)))</formula>
    </cfRule>
  </conditionalFormatting>
  <conditionalFormatting sqref="K11:P11 R11:S11 U11:V11 X11:Y11 AA11:AB11 AD11:AE11 AG11:AH11 AJ11:AK11 AP11:AQ11 AM11:AN11 AS11:AT11 AV11:AW11 BB11:BC11 BH11:BI11 BN11:BO11 AY11:AZ11 BE11:BF11 BK11:BL11 BQ11:BR11 BT11:BU11 BZ11:CA11 BW11:BX11 CC11:CD11">
    <cfRule type="cellIs" dxfId="649" priority="1229" operator="greaterThan">
      <formula>0</formula>
    </cfRule>
  </conditionalFormatting>
  <conditionalFormatting sqref="Q11 T11 W11 Z11 AC11 AF11 AI11 AO11 AL11 AR11 AU11 BA11 BG11 BM11 AX11 BD11 BJ11 BP11 BS11 BY11 BV11 CB11">
    <cfRule type="cellIs" dxfId="648" priority="1228" operator="greaterThan">
      <formula>0</formula>
    </cfRule>
  </conditionalFormatting>
  <conditionalFormatting sqref="L14">
    <cfRule type="cellIs" dxfId="647" priority="1214" operator="greaterThan">
      <formula>0</formula>
    </cfRule>
  </conditionalFormatting>
  <conditionalFormatting sqref="O14">
    <cfRule type="cellIs" dxfId="646" priority="1213" operator="greaterThan">
      <formula>0</formula>
    </cfRule>
  </conditionalFormatting>
  <conditionalFormatting sqref="R14">
    <cfRule type="cellIs" dxfId="645" priority="1212" operator="greaterThan">
      <formula>0</formula>
    </cfRule>
  </conditionalFormatting>
  <conditionalFormatting sqref="U14">
    <cfRule type="cellIs" dxfId="644" priority="1211" operator="greaterThan">
      <formula>0</formula>
    </cfRule>
  </conditionalFormatting>
  <conditionalFormatting sqref="X14">
    <cfRule type="cellIs" dxfId="643" priority="1210" operator="greaterThan">
      <formula>0</formula>
    </cfRule>
  </conditionalFormatting>
  <conditionalFormatting sqref="AA14">
    <cfRule type="cellIs" dxfId="642" priority="1209" operator="greaterThan">
      <formula>0</formula>
    </cfRule>
  </conditionalFormatting>
  <conditionalFormatting sqref="AD14">
    <cfRule type="cellIs" dxfId="641" priority="1208" operator="greaterThan">
      <formula>0</formula>
    </cfRule>
  </conditionalFormatting>
  <conditionalFormatting sqref="AG14">
    <cfRule type="cellIs" dxfId="640" priority="1207" operator="greaterThan">
      <formula>0</formula>
    </cfRule>
  </conditionalFormatting>
  <conditionalFormatting sqref="AJ14">
    <cfRule type="cellIs" dxfId="639" priority="1206" operator="greaterThan">
      <formula>0</formula>
    </cfRule>
  </conditionalFormatting>
  <conditionalFormatting sqref="AM14">
    <cfRule type="cellIs" dxfId="638" priority="1205" operator="greaterThan">
      <formula>0</formula>
    </cfRule>
  </conditionalFormatting>
  <conditionalFormatting sqref="AP14">
    <cfRule type="cellIs" dxfId="637" priority="1204" operator="greaterThan">
      <formula>0</formula>
    </cfRule>
  </conditionalFormatting>
  <conditionalFormatting sqref="AS14">
    <cfRule type="cellIs" dxfId="636" priority="1203" operator="greaterThan">
      <formula>0</formula>
    </cfRule>
  </conditionalFormatting>
  <conditionalFormatting sqref="AV14">
    <cfRule type="cellIs" dxfId="635" priority="1202" operator="greaterThan">
      <formula>0</formula>
    </cfRule>
  </conditionalFormatting>
  <conditionalFormatting sqref="AY14">
    <cfRule type="cellIs" dxfId="634" priority="1201" operator="greaterThan">
      <formula>0</formula>
    </cfRule>
  </conditionalFormatting>
  <conditionalFormatting sqref="BB14">
    <cfRule type="cellIs" dxfId="633" priority="1200" operator="greaterThan">
      <formula>0</formula>
    </cfRule>
  </conditionalFormatting>
  <conditionalFormatting sqref="BE14">
    <cfRule type="cellIs" dxfId="632" priority="1199" operator="greaterThan">
      <formula>0</formula>
    </cfRule>
  </conditionalFormatting>
  <conditionalFormatting sqref="BH14 BT14">
    <cfRule type="cellIs" dxfId="631" priority="1198" operator="greaterThan">
      <formula>0</formula>
    </cfRule>
  </conditionalFormatting>
  <conditionalFormatting sqref="BK14 BW14">
    <cfRule type="cellIs" dxfId="630" priority="1197" operator="greaterThan">
      <formula>0</formula>
    </cfRule>
  </conditionalFormatting>
  <conditionalFormatting sqref="BN14 BZ14">
    <cfRule type="cellIs" dxfId="629" priority="1196" operator="greaterThan">
      <formula>0</formula>
    </cfRule>
  </conditionalFormatting>
  <conditionalFormatting sqref="BQ14 CC14">
    <cfRule type="cellIs" dxfId="628" priority="1195" operator="greaterThan">
      <formula>0</formula>
    </cfRule>
  </conditionalFormatting>
  <conditionalFormatting sqref="CG3 CG7">
    <cfRule type="containsText" dxfId="627" priority="1194" operator="containsText" text="fa">
      <formula>NOT(ISERROR(SEARCH("fa",CG3)))</formula>
    </cfRule>
  </conditionalFormatting>
  <conditionalFormatting sqref="DE14:DG14 CG4:CG5">
    <cfRule type="containsText" dxfId="626" priority="1190" operator="containsText" text="f">
      <formula>NOT(ISERROR(SEARCH("f",CG4)))</formula>
    </cfRule>
  </conditionalFormatting>
  <conditionalFormatting sqref="CU2:CU9">
    <cfRule type="colorScale" priority="1185">
      <colorScale>
        <cfvo type="min"/>
        <cfvo type="max"/>
        <color theme="0" tint="-0.499984740745262"/>
        <color rgb="FF00B050"/>
      </colorScale>
    </cfRule>
  </conditionalFormatting>
  <conditionalFormatting sqref="CL2:CM2 CR2:CS2 CP2 CO2:CO9">
    <cfRule type="cellIs" dxfId="625" priority="1178" operator="greaterThan">
      <formula>$CL$3</formula>
    </cfRule>
  </conditionalFormatting>
  <conditionalFormatting sqref="CV2:CV9">
    <cfRule type="expression" dxfId="624" priority="1240">
      <formula>LARGE($CV$2:$CV$9,#REF!)</formula>
    </cfRule>
  </conditionalFormatting>
  <conditionalFormatting sqref="CJ3">
    <cfRule type="containsText" dxfId="623" priority="1169" operator="containsText" text="falsch">
      <formula>NOT(ISERROR(SEARCH("falsch",CJ3)))</formula>
    </cfRule>
  </conditionalFormatting>
  <conditionalFormatting sqref="CJ7">
    <cfRule type="containsText" dxfId="622" priority="1168" operator="containsText" text="Falsch">
      <formula>NOT(ISERROR(SEARCH("Falsch",CJ7)))</formula>
    </cfRule>
  </conditionalFormatting>
  <conditionalFormatting sqref="DD14">
    <cfRule type="containsText" dxfId="621" priority="1167" operator="containsText" text="f">
      <formula>NOT(ISERROR(SEARCH("f",DD14)))</formula>
    </cfRule>
  </conditionalFormatting>
  <conditionalFormatting sqref="DD3:DD14">
    <cfRule type="cellIs" dxfId="620" priority="1166" operator="equal">
      <formula>3</formula>
    </cfRule>
  </conditionalFormatting>
  <conditionalFormatting sqref="DD3:DD14">
    <cfRule type="iconSet" priority="1161">
      <iconSet iconSet="4Arrows">
        <cfvo type="percent" val="0"/>
        <cfvo type="percent" val="25"/>
        <cfvo type="percent" val="50"/>
        <cfvo type="percent" val="75"/>
      </iconSet>
    </cfRule>
    <cfRule type="cellIs" dxfId="619" priority="1162" operator="equal">
      <formula>0</formula>
    </cfRule>
    <cfRule type="cellIs" dxfId="618" priority="1163" operator="equal">
      <formula>1</formula>
    </cfRule>
    <cfRule type="cellIs" dxfId="617" priority="1164" operator="equal">
      <formula>2</formula>
    </cfRule>
    <cfRule type="cellIs" dxfId="616" priority="1165" operator="equal">
      <formula>3</formula>
    </cfRule>
  </conditionalFormatting>
  <conditionalFormatting sqref="DD3:DG13 DJ3:DL14 DT3:DV14 DO3:DQ14 DD4:DD14">
    <cfRule type="containsText" dxfId="615" priority="1160" operator="containsText" text="f">
      <formula>NOT(ISERROR(SEARCH("f",DD3)))</formula>
    </cfRule>
  </conditionalFormatting>
  <conditionalFormatting sqref="DJ16:DJ27 DO16:DO27 DT16:DT27 DY16:DY27 ED16:ED27 EI16:EI27 EN16:EN27 ES16:ES27 EX16:EX27 FC16:FC27 FH16:FH27 FM16:FM27 FR16:FR27 FW16:FW27 GB16:GB27 GG16:GG27 GL16:GL27 GR16:GR27 GX16:GX27 HD16:HD27 HJ16:HJ27 HP16:HP27 HV16:HV27 DE16:DE27">
    <cfRule type="cellIs" dxfId="614" priority="1159" operator="equal">
      <formula>3</formula>
    </cfRule>
  </conditionalFormatting>
  <conditionalFormatting sqref="DJ16:DJ27 DO16:DO27 DT16:DT27 DY16:DY27 ED16:ED27 EI16:EI27 EN16:EN27 ES16:ES27 EX16:EX27 FC16:FC27 FH16:FH27 FM16:FM27 FR16:FR27 FW16:FW27 GB16:GB27 GG16:GG27 GL16:GL27 GR16:GR27 GX16:GX27 HD16:HD27 HJ16:HJ27 HP16:HP27 HV16:HV27 DE16:DE27">
    <cfRule type="iconSet" priority="1154">
      <iconSet iconSet="4Arrows">
        <cfvo type="percent" val="0"/>
        <cfvo type="percent" val="25"/>
        <cfvo type="percent" val="50"/>
        <cfvo type="percent" val="75"/>
      </iconSet>
    </cfRule>
    <cfRule type="cellIs" dxfId="613" priority="1155" operator="equal">
      <formula>0</formula>
    </cfRule>
    <cfRule type="cellIs" dxfId="612" priority="1156" operator="equal">
      <formula>1</formula>
    </cfRule>
    <cfRule type="cellIs" dxfId="611" priority="1157" operator="equal">
      <formula>2</formula>
    </cfRule>
    <cfRule type="cellIs" dxfId="610" priority="1158" operator="equal">
      <formula>3</formula>
    </cfRule>
  </conditionalFormatting>
  <conditionalFormatting sqref="DJ16:DJ27 DO16:DO27 DT16:DT27 DY16:DY27 ED16:ED27 EI16:EI27 EN16:EN27 ES16:ES27 EX16:EX27 FC16:FC27 FH16:FH27 FM16:FM27 FR16:FR27 FW16:FW27 GB16:GB27 GG16:GG27 GL16:GL27 GR16:GR27 GX16:GX27 HD16:HD27 HJ16:HJ27 HP16:HP27 HV16:HV27 DE16:DE27">
    <cfRule type="containsText" dxfId="609" priority="1153" operator="containsText" text="f">
      <formula>NOT(ISERROR(SEARCH("f",DE16)))</formula>
    </cfRule>
  </conditionalFormatting>
  <conditionalFormatting sqref="DC3:DC14">
    <cfRule type="iconSet" priority="1085">
      <iconSet iconSet="5Arrows">
        <cfvo type="percent" val="0"/>
        <cfvo type="percent" val="20"/>
        <cfvo type="percent" val="40"/>
        <cfvo type="percent" val="60"/>
        <cfvo type="percent" val="80"/>
      </iconSet>
    </cfRule>
    <cfRule type="cellIs" dxfId="608" priority="1086" operator="greaterThan">
      <formula>4</formula>
    </cfRule>
    <cfRule type="cellIs" dxfId="607" priority="1087" operator="greaterThan">
      <formula>3</formula>
    </cfRule>
    <cfRule type="cellIs" dxfId="606" priority="1088" operator="greaterThan">
      <formula>3</formula>
    </cfRule>
    <cfRule type="cellIs" dxfId="605" priority="1089" operator="equal">
      <formula>2</formula>
    </cfRule>
    <cfRule type="cellIs" dxfId="604" priority="1090" operator="lessThan">
      <formula>1</formula>
    </cfRule>
    <cfRule type="cellIs" dxfId="603" priority="1091" operator="equal">
      <formula>1</formula>
    </cfRule>
    <cfRule type="cellIs" dxfId="602" priority="1127" operator="equal">
      <formula>3</formula>
    </cfRule>
  </conditionalFormatting>
  <conditionalFormatting sqref="DC3:DC14">
    <cfRule type="iconSet" priority="1092">
      <iconSet iconSet="4Arrows">
        <cfvo type="percent" val="0"/>
        <cfvo type="percent" val="25"/>
        <cfvo type="percent" val="50"/>
        <cfvo type="percent" val="75"/>
      </iconSet>
    </cfRule>
    <cfRule type="cellIs" dxfId="601" priority="1123" operator="equal">
      <formula>0</formula>
    </cfRule>
    <cfRule type="cellIs" dxfId="600" priority="1124" operator="equal">
      <formula>1</formula>
    </cfRule>
    <cfRule type="cellIs" dxfId="599" priority="1125" operator="equal">
      <formula>2</formula>
    </cfRule>
    <cfRule type="cellIs" dxfId="598" priority="1126" operator="equal">
      <formula>3</formula>
    </cfRule>
  </conditionalFormatting>
  <conditionalFormatting sqref="DC3:DC14">
    <cfRule type="containsText" dxfId="597" priority="1121" operator="containsText" text="f">
      <formula>NOT(ISERROR(SEARCH("f",DC3)))</formula>
    </cfRule>
  </conditionalFormatting>
  <conditionalFormatting sqref="DC3">
    <cfRule type="iconSet" priority="1093">
      <iconSet iconSet="3Arrows">
        <cfvo type="percent" val="0"/>
        <cfvo type="percent" val="33"/>
        <cfvo type="percent" val="67"/>
      </iconSet>
    </cfRule>
  </conditionalFormatting>
  <conditionalFormatting sqref="DH3:DH14">
    <cfRule type="iconSet" priority="1070">
      <iconSet iconSet="5Arrows">
        <cfvo type="percent" val="0"/>
        <cfvo type="percent" val="20"/>
        <cfvo type="percent" val="40"/>
        <cfvo type="percent" val="60"/>
        <cfvo type="percent" val="80"/>
      </iconSet>
    </cfRule>
    <cfRule type="cellIs" dxfId="596" priority="1071" operator="greaterThan">
      <formula>4</formula>
    </cfRule>
    <cfRule type="cellIs" dxfId="595" priority="1072" operator="greaterThan">
      <formula>3</formula>
    </cfRule>
    <cfRule type="cellIs" dxfId="594" priority="1073" operator="greaterThan">
      <formula>3</formula>
    </cfRule>
    <cfRule type="cellIs" dxfId="593" priority="1074" operator="equal">
      <formula>2</formula>
    </cfRule>
    <cfRule type="cellIs" dxfId="592" priority="1075" operator="lessThan">
      <formula>1</formula>
    </cfRule>
    <cfRule type="cellIs" dxfId="591" priority="1076" operator="equal">
      <formula>1</formula>
    </cfRule>
    <cfRule type="cellIs" dxfId="590" priority="1084" operator="equal">
      <formula>3</formula>
    </cfRule>
  </conditionalFormatting>
  <conditionalFormatting sqref="DH3:DH14">
    <cfRule type="iconSet" priority="1077">
      <iconSet iconSet="4Arrows">
        <cfvo type="percent" val="0"/>
        <cfvo type="percent" val="25"/>
        <cfvo type="percent" val="50"/>
        <cfvo type="percent" val="75"/>
      </iconSet>
    </cfRule>
    <cfRule type="cellIs" dxfId="589" priority="1080" operator="equal">
      <formula>0</formula>
    </cfRule>
    <cfRule type="cellIs" dxfId="588" priority="1081" operator="equal">
      <formula>1</formula>
    </cfRule>
    <cfRule type="cellIs" dxfId="587" priority="1082" operator="equal">
      <formula>2</formula>
    </cfRule>
    <cfRule type="cellIs" dxfId="586" priority="1083" operator="equal">
      <formula>3</formula>
    </cfRule>
  </conditionalFormatting>
  <conditionalFormatting sqref="DH3:DH14">
    <cfRule type="containsText" dxfId="585" priority="1079" operator="containsText" text="f">
      <formula>NOT(ISERROR(SEARCH("f",DH3)))</formula>
    </cfRule>
  </conditionalFormatting>
  <conditionalFormatting sqref="DH3">
    <cfRule type="iconSet" priority="1078">
      <iconSet iconSet="3Arrows">
        <cfvo type="percent" val="0"/>
        <cfvo type="percent" val="33"/>
        <cfvo type="percent" val="67"/>
      </iconSet>
    </cfRule>
  </conditionalFormatting>
  <conditionalFormatting sqref="DD1">
    <cfRule type="containsText" dxfId="584" priority="1069" operator="containsText" text="f">
      <formula>NOT(ISERROR(SEARCH("f",DD1)))</formula>
    </cfRule>
  </conditionalFormatting>
  <conditionalFormatting sqref="DD1:EC1">
    <cfRule type="containsText" dxfId="583" priority="1068" operator="containsText" text="f">
      <formula>NOT(ISERROR(SEARCH("f",DD1)))</formula>
    </cfRule>
  </conditionalFormatting>
  <conditionalFormatting sqref="DI1">
    <cfRule type="containsText" dxfId="582" priority="1066" operator="containsText" text="f">
      <formula>NOT(ISERROR(SEARCH("f",DI1)))</formula>
    </cfRule>
  </conditionalFormatting>
  <conditionalFormatting sqref="DI1">
    <cfRule type="containsText" dxfId="581" priority="1067" operator="containsText" text="f">
      <formula>NOT(ISERROR(SEARCH("f",DI1)))</formula>
    </cfRule>
  </conditionalFormatting>
  <conditionalFormatting sqref="DM3:DM14">
    <cfRule type="iconSet" priority="1051">
      <iconSet iconSet="5Arrows">
        <cfvo type="percent" val="0"/>
        <cfvo type="percent" val="20"/>
        <cfvo type="percent" val="40"/>
        <cfvo type="percent" val="60"/>
        <cfvo type="percent" val="80"/>
      </iconSet>
    </cfRule>
    <cfRule type="cellIs" dxfId="580" priority="1052" operator="greaterThan">
      <formula>4</formula>
    </cfRule>
    <cfRule type="cellIs" dxfId="579" priority="1053" operator="greaterThan">
      <formula>3</formula>
    </cfRule>
    <cfRule type="cellIs" dxfId="578" priority="1054" operator="greaterThan">
      <formula>3</formula>
    </cfRule>
    <cfRule type="cellIs" dxfId="577" priority="1055" operator="equal">
      <formula>2</formula>
    </cfRule>
    <cfRule type="cellIs" dxfId="576" priority="1056" operator="lessThan">
      <formula>1</formula>
    </cfRule>
    <cfRule type="cellIs" dxfId="575" priority="1057" operator="equal">
      <formula>1</formula>
    </cfRule>
    <cfRule type="cellIs" dxfId="574" priority="1065" operator="equal">
      <formula>3</formula>
    </cfRule>
  </conditionalFormatting>
  <conditionalFormatting sqref="DM3:DM14">
    <cfRule type="iconSet" priority="1058">
      <iconSet iconSet="4Arrows">
        <cfvo type="percent" val="0"/>
        <cfvo type="percent" val="25"/>
        <cfvo type="percent" val="50"/>
        <cfvo type="percent" val="75"/>
      </iconSet>
    </cfRule>
    <cfRule type="cellIs" dxfId="573" priority="1061" operator="equal">
      <formula>0</formula>
    </cfRule>
    <cfRule type="cellIs" dxfId="572" priority="1062" operator="equal">
      <formula>1</formula>
    </cfRule>
    <cfRule type="cellIs" dxfId="571" priority="1063" operator="equal">
      <formula>2</formula>
    </cfRule>
    <cfRule type="cellIs" dxfId="570" priority="1064" operator="equal">
      <formula>3</formula>
    </cfRule>
  </conditionalFormatting>
  <conditionalFormatting sqref="DM3:DM14">
    <cfRule type="containsText" dxfId="569" priority="1060" operator="containsText" text="f">
      <formula>NOT(ISERROR(SEARCH("f",DM3)))</formula>
    </cfRule>
  </conditionalFormatting>
  <conditionalFormatting sqref="DM3">
    <cfRule type="iconSet" priority="1059">
      <iconSet iconSet="3Arrows">
        <cfvo type="percent" val="0"/>
        <cfvo type="percent" val="33"/>
        <cfvo type="percent" val="67"/>
      </iconSet>
    </cfRule>
  </conditionalFormatting>
  <conditionalFormatting sqref="EN3:EP13">
    <cfRule type="containsText" dxfId="568" priority="938" operator="containsText" text="f">
      <formula>NOT(ISERROR(SEARCH("f",EN3)))</formula>
    </cfRule>
  </conditionalFormatting>
  <conditionalFormatting sqref="DR3:DR14">
    <cfRule type="iconSet" priority="1028">
      <iconSet iconSet="5Arrows">
        <cfvo type="percent" val="0"/>
        <cfvo type="percent" val="20"/>
        <cfvo type="percent" val="40"/>
        <cfvo type="percent" val="60"/>
        <cfvo type="percent" val="80"/>
      </iconSet>
    </cfRule>
    <cfRule type="cellIs" dxfId="567" priority="1029" operator="greaterThan">
      <formula>4</formula>
    </cfRule>
    <cfRule type="cellIs" dxfId="566" priority="1030" operator="greaterThan">
      <formula>3</formula>
    </cfRule>
    <cfRule type="cellIs" dxfId="565" priority="1031" operator="greaterThan">
      <formula>3</formula>
    </cfRule>
    <cfRule type="cellIs" dxfId="564" priority="1032" operator="equal">
      <formula>2</formula>
    </cfRule>
    <cfRule type="cellIs" dxfId="563" priority="1033" operator="lessThan">
      <formula>1</formula>
    </cfRule>
    <cfRule type="cellIs" dxfId="562" priority="1034" operator="equal">
      <formula>1</formula>
    </cfRule>
    <cfRule type="cellIs" dxfId="561" priority="1042" operator="equal">
      <formula>3</formula>
    </cfRule>
  </conditionalFormatting>
  <conditionalFormatting sqref="DR3:DR14">
    <cfRule type="iconSet" priority="1035">
      <iconSet iconSet="4Arrows">
        <cfvo type="percent" val="0"/>
        <cfvo type="percent" val="25"/>
        <cfvo type="percent" val="50"/>
        <cfvo type="percent" val="75"/>
      </iconSet>
    </cfRule>
    <cfRule type="cellIs" dxfId="560" priority="1038" operator="equal">
      <formula>0</formula>
    </cfRule>
    <cfRule type="cellIs" dxfId="559" priority="1039" operator="equal">
      <formula>1</formula>
    </cfRule>
    <cfRule type="cellIs" dxfId="558" priority="1040" operator="equal">
      <formula>2</formula>
    </cfRule>
    <cfRule type="cellIs" dxfId="557" priority="1041" operator="equal">
      <formula>3</formula>
    </cfRule>
  </conditionalFormatting>
  <conditionalFormatting sqref="DR3:DR14">
    <cfRule type="containsText" dxfId="556" priority="1037" operator="containsText" text="f">
      <formula>NOT(ISERROR(SEARCH("f",DR3)))</formula>
    </cfRule>
  </conditionalFormatting>
  <conditionalFormatting sqref="DR3">
    <cfRule type="iconSet" priority="1036">
      <iconSet iconSet="3Arrows">
        <cfvo type="percent" val="0"/>
        <cfvo type="percent" val="33"/>
        <cfvo type="percent" val="67"/>
      </iconSet>
    </cfRule>
  </conditionalFormatting>
  <conditionalFormatting sqref="DN1">
    <cfRule type="containsText" dxfId="555" priority="1026" operator="containsText" text="f">
      <formula>NOT(ISERROR(SEARCH("f",DN1)))</formula>
    </cfRule>
  </conditionalFormatting>
  <conditionalFormatting sqref="DN1">
    <cfRule type="containsText" dxfId="554" priority="1027" operator="containsText" text="f">
      <formula>NOT(ISERROR(SEARCH("f",DN1)))</formula>
    </cfRule>
  </conditionalFormatting>
  <conditionalFormatting sqref="FU3:FU14">
    <cfRule type="containsText" dxfId="553" priority="756" operator="containsText" text="f">
      <formula>NOT(ISERROR(SEARCH("f",FU3)))</formula>
    </cfRule>
  </conditionalFormatting>
  <conditionalFormatting sqref="DY3:EA14">
    <cfRule type="containsText" dxfId="552" priority="1010" operator="containsText" text="f">
      <formula>NOT(ISERROR(SEARCH("f",DY3)))</formula>
    </cfRule>
  </conditionalFormatting>
  <conditionalFormatting sqref="DW3:DW14">
    <cfRule type="iconSet" priority="987">
      <iconSet iconSet="5Arrows">
        <cfvo type="percent" val="0"/>
        <cfvo type="percent" val="20"/>
        <cfvo type="percent" val="40"/>
        <cfvo type="percent" val="60"/>
        <cfvo type="percent" val="80"/>
      </iconSet>
    </cfRule>
    <cfRule type="cellIs" dxfId="551" priority="988" operator="greaterThan">
      <formula>4</formula>
    </cfRule>
    <cfRule type="cellIs" dxfId="550" priority="989" operator="greaterThan">
      <formula>3</formula>
    </cfRule>
    <cfRule type="cellIs" dxfId="549" priority="990" operator="greaterThan">
      <formula>3</formula>
    </cfRule>
    <cfRule type="cellIs" dxfId="548" priority="991" operator="equal">
      <formula>2</formula>
    </cfRule>
    <cfRule type="cellIs" dxfId="547" priority="992" operator="lessThan">
      <formula>1</formula>
    </cfRule>
    <cfRule type="cellIs" dxfId="546" priority="993" operator="equal">
      <formula>1</formula>
    </cfRule>
    <cfRule type="cellIs" dxfId="545" priority="1001" operator="equal">
      <formula>3</formula>
    </cfRule>
  </conditionalFormatting>
  <conditionalFormatting sqref="DW3:DW14">
    <cfRule type="iconSet" priority="994">
      <iconSet iconSet="4Arrows">
        <cfvo type="percent" val="0"/>
        <cfvo type="percent" val="25"/>
        <cfvo type="percent" val="50"/>
        <cfvo type="percent" val="75"/>
      </iconSet>
    </cfRule>
    <cfRule type="cellIs" dxfId="544" priority="997" operator="equal">
      <formula>0</formula>
    </cfRule>
    <cfRule type="cellIs" dxfId="543" priority="998" operator="equal">
      <formula>1</formula>
    </cfRule>
    <cfRule type="cellIs" dxfId="542" priority="999" operator="equal">
      <formula>2</formula>
    </cfRule>
    <cfRule type="cellIs" dxfId="541" priority="1000" operator="equal">
      <formula>3</formula>
    </cfRule>
  </conditionalFormatting>
  <conditionalFormatting sqref="DW3:DW14">
    <cfRule type="containsText" dxfId="540" priority="996" operator="containsText" text="f">
      <formula>NOT(ISERROR(SEARCH("f",DW3)))</formula>
    </cfRule>
  </conditionalFormatting>
  <conditionalFormatting sqref="DW3">
    <cfRule type="iconSet" priority="995">
      <iconSet iconSet="3Arrows">
        <cfvo type="percent" val="0"/>
        <cfvo type="percent" val="33"/>
        <cfvo type="percent" val="67"/>
      </iconSet>
    </cfRule>
  </conditionalFormatting>
  <conditionalFormatting sqref="ED3:EF14">
    <cfRule type="containsText" dxfId="539" priority="986" operator="containsText" text="f">
      <formula>NOT(ISERROR(SEARCH("f",ED3)))</formula>
    </cfRule>
  </conditionalFormatting>
  <conditionalFormatting sqref="EB3:EB14">
    <cfRule type="iconSet" priority="963">
      <iconSet iconSet="5Arrows">
        <cfvo type="percent" val="0"/>
        <cfvo type="percent" val="20"/>
        <cfvo type="percent" val="40"/>
        <cfvo type="percent" val="60"/>
        <cfvo type="percent" val="80"/>
      </iconSet>
    </cfRule>
    <cfRule type="cellIs" dxfId="538" priority="964" operator="greaterThan">
      <formula>4</formula>
    </cfRule>
    <cfRule type="cellIs" dxfId="537" priority="965" operator="greaterThan">
      <formula>3</formula>
    </cfRule>
    <cfRule type="cellIs" dxfId="536" priority="966" operator="greaterThan">
      <formula>3</formula>
    </cfRule>
    <cfRule type="cellIs" dxfId="535" priority="967" operator="equal">
      <formula>2</formula>
    </cfRule>
    <cfRule type="cellIs" dxfId="534" priority="968" operator="lessThan">
      <formula>1</formula>
    </cfRule>
    <cfRule type="cellIs" dxfId="533" priority="969" operator="equal">
      <formula>1</formula>
    </cfRule>
    <cfRule type="cellIs" dxfId="532" priority="977" operator="equal">
      <formula>3</formula>
    </cfRule>
  </conditionalFormatting>
  <conditionalFormatting sqref="EB3:EB14">
    <cfRule type="iconSet" priority="970">
      <iconSet iconSet="4Arrows">
        <cfvo type="percent" val="0"/>
        <cfvo type="percent" val="25"/>
        <cfvo type="percent" val="50"/>
        <cfvo type="percent" val="75"/>
      </iconSet>
    </cfRule>
    <cfRule type="cellIs" dxfId="531" priority="973" operator="equal">
      <formula>0</formula>
    </cfRule>
    <cfRule type="cellIs" dxfId="530" priority="974" operator="equal">
      <formula>1</formula>
    </cfRule>
    <cfRule type="cellIs" dxfId="529" priority="975" operator="equal">
      <formula>2</formula>
    </cfRule>
    <cfRule type="cellIs" dxfId="528" priority="976" operator="equal">
      <formula>3</formula>
    </cfRule>
  </conditionalFormatting>
  <conditionalFormatting sqref="EB3:EB14">
    <cfRule type="containsText" dxfId="527" priority="972" operator="containsText" text="f">
      <formula>NOT(ISERROR(SEARCH("f",EB3)))</formula>
    </cfRule>
  </conditionalFormatting>
  <conditionalFormatting sqref="EB3">
    <cfRule type="iconSet" priority="971">
      <iconSet iconSet="3Arrows">
        <cfvo type="percent" val="0"/>
        <cfvo type="percent" val="33"/>
        <cfvo type="percent" val="67"/>
      </iconSet>
    </cfRule>
  </conditionalFormatting>
  <conditionalFormatting sqref="EI3:EK13">
    <cfRule type="containsText" dxfId="526" priority="962" operator="containsText" text="f">
      <formula>NOT(ISERROR(SEARCH("f",EI3)))</formula>
    </cfRule>
  </conditionalFormatting>
  <conditionalFormatting sqref="EG3:EG14">
    <cfRule type="iconSet" priority="939">
      <iconSet iconSet="5Arrows">
        <cfvo type="percent" val="0"/>
        <cfvo type="percent" val="20"/>
        <cfvo type="percent" val="40"/>
        <cfvo type="percent" val="60"/>
        <cfvo type="percent" val="80"/>
      </iconSet>
    </cfRule>
    <cfRule type="cellIs" dxfId="525" priority="940" operator="greaterThan">
      <formula>4</formula>
    </cfRule>
    <cfRule type="cellIs" dxfId="524" priority="941" operator="greaterThan">
      <formula>3</formula>
    </cfRule>
    <cfRule type="cellIs" dxfId="523" priority="942" operator="greaterThan">
      <formula>3</formula>
    </cfRule>
    <cfRule type="cellIs" dxfId="522" priority="943" operator="equal">
      <formula>2</formula>
    </cfRule>
    <cfRule type="cellIs" dxfId="521" priority="944" operator="lessThan">
      <formula>1</formula>
    </cfRule>
    <cfRule type="cellIs" dxfId="520" priority="945" operator="equal">
      <formula>1</formula>
    </cfRule>
    <cfRule type="cellIs" dxfId="519" priority="953" operator="equal">
      <formula>3</formula>
    </cfRule>
  </conditionalFormatting>
  <conditionalFormatting sqref="EG3:EG14">
    <cfRule type="iconSet" priority="946">
      <iconSet iconSet="4Arrows">
        <cfvo type="percent" val="0"/>
        <cfvo type="percent" val="25"/>
        <cfvo type="percent" val="50"/>
        <cfvo type="percent" val="75"/>
      </iconSet>
    </cfRule>
    <cfRule type="cellIs" dxfId="518" priority="949" operator="equal">
      <formula>0</formula>
    </cfRule>
    <cfRule type="cellIs" dxfId="517" priority="950" operator="equal">
      <formula>1</formula>
    </cfRule>
    <cfRule type="cellIs" dxfId="516" priority="951" operator="equal">
      <formula>2</formula>
    </cfRule>
    <cfRule type="cellIs" dxfId="515" priority="952" operator="equal">
      <formula>3</formula>
    </cfRule>
  </conditionalFormatting>
  <conditionalFormatting sqref="EG3:EG14">
    <cfRule type="containsText" dxfId="514" priority="948" operator="containsText" text="f">
      <formula>NOT(ISERROR(SEARCH("f",EG3)))</formula>
    </cfRule>
  </conditionalFormatting>
  <conditionalFormatting sqref="EG3">
    <cfRule type="iconSet" priority="947">
      <iconSet iconSet="3Arrows">
        <cfvo type="percent" val="0"/>
        <cfvo type="percent" val="33"/>
        <cfvo type="percent" val="67"/>
      </iconSet>
    </cfRule>
  </conditionalFormatting>
  <conditionalFormatting sqref="EL3:EL14">
    <cfRule type="iconSet" priority="915">
      <iconSet iconSet="5Arrows">
        <cfvo type="percent" val="0"/>
        <cfvo type="percent" val="20"/>
        <cfvo type="percent" val="40"/>
        <cfvo type="percent" val="60"/>
        <cfvo type="percent" val="80"/>
      </iconSet>
    </cfRule>
    <cfRule type="cellIs" dxfId="513" priority="916" operator="greaterThan">
      <formula>4</formula>
    </cfRule>
    <cfRule type="cellIs" dxfId="512" priority="917" operator="greaterThan">
      <formula>3</formula>
    </cfRule>
    <cfRule type="cellIs" dxfId="511" priority="918" operator="greaterThan">
      <formula>3</formula>
    </cfRule>
    <cfRule type="cellIs" dxfId="510" priority="919" operator="equal">
      <formula>2</formula>
    </cfRule>
    <cfRule type="cellIs" dxfId="509" priority="920" operator="lessThan">
      <formula>1</formula>
    </cfRule>
    <cfRule type="cellIs" dxfId="508" priority="921" operator="equal">
      <formula>1</formula>
    </cfRule>
    <cfRule type="cellIs" dxfId="507" priority="929" operator="equal">
      <formula>3</formula>
    </cfRule>
  </conditionalFormatting>
  <conditionalFormatting sqref="EL3:EL14">
    <cfRule type="iconSet" priority="922">
      <iconSet iconSet="4Arrows">
        <cfvo type="percent" val="0"/>
        <cfvo type="percent" val="25"/>
        <cfvo type="percent" val="50"/>
        <cfvo type="percent" val="75"/>
      </iconSet>
    </cfRule>
    <cfRule type="cellIs" dxfId="506" priority="925" operator="equal">
      <formula>0</formula>
    </cfRule>
    <cfRule type="cellIs" dxfId="505" priority="926" operator="equal">
      <formula>1</formula>
    </cfRule>
    <cfRule type="cellIs" dxfId="504" priority="927" operator="equal">
      <formula>2</formula>
    </cfRule>
    <cfRule type="cellIs" dxfId="503" priority="928" operator="equal">
      <formula>3</formula>
    </cfRule>
  </conditionalFormatting>
  <conditionalFormatting sqref="EL3:EL14">
    <cfRule type="containsText" dxfId="502" priority="924" operator="containsText" text="f">
      <formula>NOT(ISERROR(SEARCH("f",EL3)))</formula>
    </cfRule>
  </conditionalFormatting>
  <conditionalFormatting sqref="EL3">
    <cfRule type="iconSet" priority="923">
      <iconSet iconSet="3Arrows">
        <cfvo type="percent" val="0"/>
        <cfvo type="percent" val="33"/>
        <cfvo type="percent" val="67"/>
      </iconSet>
    </cfRule>
  </conditionalFormatting>
  <conditionalFormatting sqref="ES3:EU14">
    <cfRule type="containsText" dxfId="501" priority="914" operator="containsText" text="f">
      <formula>NOT(ISERROR(SEARCH("f",ES3)))</formula>
    </cfRule>
  </conditionalFormatting>
  <conditionalFormatting sqref="EQ3:EQ14">
    <cfRule type="iconSet" priority="891">
      <iconSet iconSet="5Arrows">
        <cfvo type="percent" val="0"/>
        <cfvo type="percent" val="20"/>
        <cfvo type="percent" val="40"/>
        <cfvo type="percent" val="60"/>
        <cfvo type="percent" val="80"/>
      </iconSet>
    </cfRule>
    <cfRule type="cellIs" dxfId="500" priority="892" operator="greaterThan">
      <formula>4</formula>
    </cfRule>
    <cfRule type="cellIs" dxfId="499" priority="893" operator="greaterThan">
      <formula>3</formula>
    </cfRule>
    <cfRule type="cellIs" dxfId="498" priority="894" operator="greaterThan">
      <formula>3</formula>
    </cfRule>
    <cfRule type="cellIs" dxfId="497" priority="895" operator="equal">
      <formula>2</formula>
    </cfRule>
    <cfRule type="cellIs" dxfId="496" priority="896" operator="lessThan">
      <formula>1</formula>
    </cfRule>
    <cfRule type="cellIs" dxfId="495" priority="897" operator="equal">
      <formula>1</formula>
    </cfRule>
    <cfRule type="cellIs" dxfId="494" priority="905" operator="equal">
      <formula>3</formula>
    </cfRule>
  </conditionalFormatting>
  <conditionalFormatting sqref="EQ3:EQ14">
    <cfRule type="iconSet" priority="898">
      <iconSet iconSet="4Arrows">
        <cfvo type="percent" val="0"/>
        <cfvo type="percent" val="25"/>
        <cfvo type="percent" val="50"/>
        <cfvo type="percent" val="75"/>
      </iconSet>
    </cfRule>
    <cfRule type="cellIs" dxfId="493" priority="901" operator="equal">
      <formula>0</formula>
    </cfRule>
    <cfRule type="cellIs" dxfId="492" priority="902" operator="equal">
      <formula>1</formula>
    </cfRule>
    <cfRule type="cellIs" dxfId="491" priority="903" operator="equal">
      <formula>2</formula>
    </cfRule>
    <cfRule type="cellIs" dxfId="490" priority="904" operator="equal">
      <formula>3</formula>
    </cfRule>
  </conditionalFormatting>
  <conditionalFormatting sqref="EQ3:EQ14">
    <cfRule type="containsText" dxfId="489" priority="900" operator="containsText" text="f">
      <formula>NOT(ISERROR(SEARCH("f",EQ3)))</formula>
    </cfRule>
  </conditionalFormatting>
  <conditionalFormatting sqref="EQ3">
    <cfRule type="iconSet" priority="899">
      <iconSet iconSet="3Arrows">
        <cfvo type="percent" val="0"/>
        <cfvo type="percent" val="33"/>
        <cfvo type="percent" val="67"/>
      </iconSet>
    </cfRule>
  </conditionalFormatting>
  <conditionalFormatting sqref="EX3:EZ13">
    <cfRule type="containsText" dxfId="488" priority="890" operator="containsText" text="f">
      <formula>NOT(ISERROR(SEARCH("f",EX3)))</formula>
    </cfRule>
  </conditionalFormatting>
  <conditionalFormatting sqref="EV3:EV14">
    <cfRule type="iconSet" priority="867">
      <iconSet iconSet="5Arrows">
        <cfvo type="percent" val="0"/>
        <cfvo type="percent" val="20"/>
        <cfvo type="percent" val="40"/>
        <cfvo type="percent" val="60"/>
        <cfvo type="percent" val="80"/>
      </iconSet>
    </cfRule>
    <cfRule type="cellIs" dxfId="487" priority="868" operator="greaterThan">
      <formula>4</formula>
    </cfRule>
    <cfRule type="cellIs" dxfId="486" priority="869" operator="greaterThan">
      <formula>3</formula>
    </cfRule>
    <cfRule type="cellIs" dxfId="485" priority="870" operator="greaterThan">
      <formula>3</formula>
    </cfRule>
    <cfRule type="cellIs" dxfId="484" priority="871" operator="equal">
      <formula>2</formula>
    </cfRule>
    <cfRule type="cellIs" dxfId="483" priority="872" operator="lessThan">
      <formula>1</formula>
    </cfRule>
    <cfRule type="cellIs" dxfId="482" priority="873" operator="equal">
      <formula>1</formula>
    </cfRule>
    <cfRule type="cellIs" dxfId="481" priority="881" operator="equal">
      <formula>3</formula>
    </cfRule>
  </conditionalFormatting>
  <conditionalFormatting sqref="EV3:EV14">
    <cfRule type="iconSet" priority="874">
      <iconSet iconSet="4Arrows">
        <cfvo type="percent" val="0"/>
        <cfvo type="percent" val="25"/>
        <cfvo type="percent" val="50"/>
        <cfvo type="percent" val="75"/>
      </iconSet>
    </cfRule>
    <cfRule type="cellIs" dxfId="480" priority="877" operator="equal">
      <formula>0</formula>
    </cfRule>
    <cfRule type="cellIs" dxfId="479" priority="878" operator="equal">
      <formula>1</formula>
    </cfRule>
    <cfRule type="cellIs" dxfId="478" priority="879" operator="equal">
      <formula>2</formula>
    </cfRule>
    <cfRule type="cellIs" dxfId="477" priority="880" operator="equal">
      <formula>3</formula>
    </cfRule>
  </conditionalFormatting>
  <conditionalFormatting sqref="EV3:EV14">
    <cfRule type="containsText" dxfId="476" priority="876" operator="containsText" text="f">
      <formula>NOT(ISERROR(SEARCH("f",EV3)))</formula>
    </cfRule>
  </conditionalFormatting>
  <conditionalFormatting sqref="EV3">
    <cfRule type="iconSet" priority="875">
      <iconSet iconSet="3Arrows">
        <cfvo type="percent" val="0"/>
        <cfvo type="percent" val="33"/>
        <cfvo type="percent" val="67"/>
      </iconSet>
    </cfRule>
  </conditionalFormatting>
  <conditionalFormatting sqref="FC3:FE13">
    <cfRule type="containsText" dxfId="475" priority="866" operator="containsText" text="f">
      <formula>NOT(ISERROR(SEARCH("f",FC3)))</formula>
    </cfRule>
  </conditionalFormatting>
  <conditionalFormatting sqref="FA3:FA14">
    <cfRule type="iconSet" priority="843">
      <iconSet iconSet="5Arrows">
        <cfvo type="percent" val="0"/>
        <cfvo type="percent" val="20"/>
        <cfvo type="percent" val="40"/>
        <cfvo type="percent" val="60"/>
        <cfvo type="percent" val="80"/>
      </iconSet>
    </cfRule>
    <cfRule type="cellIs" dxfId="474" priority="844" operator="greaterThan">
      <formula>4</formula>
    </cfRule>
    <cfRule type="cellIs" dxfId="473" priority="845" operator="greaterThan">
      <formula>3</formula>
    </cfRule>
    <cfRule type="cellIs" dxfId="472" priority="846" operator="greaterThan">
      <formula>3</formula>
    </cfRule>
    <cfRule type="cellIs" dxfId="471" priority="847" operator="equal">
      <formula>2</formula>
    </cfRule>
    <cfRule type="cellIs" dxfId="470" priority="848" operator="lessThan">
      <formula>1</formula>
    </cfRule>
    <cfRule type="cellIs" dxfId="469" priority="849" operator="equal">
      <formula>1</formula>
    </cfRule>
    <cfRule type="cellIs" dxfId="468" priority="857" operator="equal">
      <formula>3</formula>
    </cfRule>
  </conditionalFormatting>
  <conditionalFormatting sqref="FA3:FA14">
    <cfRule type="iconSet" priority="850">
      <iconSet iconSet="4Arrows">
        <cfvo type="percent" val="0"/>
        <cfvo type="percent" val="25"/>
        <cfvo type="percent" val="50"/>
        <cfvo type="percent" val="75"/>
      </iconSet>
    </cfRule>
    <cfRule type="cellIs" dxfId="467" priority="853" operator="equal">
      <formula>0</formula>
    </cfRule>
    <cfRule type="cellIs" dxfId="466" priority="854" operator="equal">
      <formula>1</formula>
    </cfRule>
    <cfRule type="cellIs" dxfId="465" priority="855" operator="equal">
      <formula>2</formula>
    </cfRule>
    <cfRule type="cellIs" dxfId="464" priority="856" operator="equal">
      <formula>3</formula>
    </cfRule>
  </conditionalFormatting>
  <conditionalFormatting sqref="FA3:FA14">
    <cfRule type="containsText" dxfId="463" priority="852" operator="containsText" text="f">
      <formula>NOT(ISERROR(SEARCH("f",FA3)))</formula>
    </cfRule>
  </conditionalFormatting>
  <conditionalFormatting sqref="FA3">
    <cfRule type="iconSet" priority="851">
      <iconSet iconSet="3Arrows">
        <cfvo type="percent" val="0"/>
        <cfvo type="percent" val="33"/>
        <cfvo type="percent" val="67"/>
      </iconSet>
    </cfRule>
  </conditionalFormatting>
  <conditionalFormatting sqref="FH3:FJ14">
    <cfRule type="containsText" dxfId="462" priority="842" operator="containsText" text="f">
      <formula>NOT(ISERROR(SEARCH("f",FH3)))</formula>
    </cfRule>
  </conditionalFormatting>
  <conditionalFormatting sqref="FF3:FF14">
    <cfRule type="iconSet" priority="819">
      <iconSet iconSet="5Arrows">
        <cfvo type="percent" val="0"/>
        <cfvo type="percent" val="20"/>
        <cfvo type="percent" val="40"/>
        <cfvo type="percent" val="60"/>
        <cfvo type="percent" val="80"/>
      </iconSet>
    </cfRule>
    <cfRule type="cellIs" dxfId="461" priority="820" operator="greaterThan">
      <formula>4</formula>
    </cfRule>
    <cfRule type="cellIs" dxfId="460" priority="821" operator="greaterThan">
      <formula>3</formula>
    </cfRule>
    <cfRule type="cellIs" dxfId="459" priority="822" operator="greaterThan">
      <formula>3</formula>
    </cfRule>
    <cfRule type="cellIs" dxfId="458" priority="823" operator="equal">
      <formula>2</formula>
    </cfRule>
    <cfRule type="cellIs" dxfId="457" priority="824" operator="lessThan">
      <formula>1</formula>
    </cfRule>
    <cfRule type="cellIs" dxfId="456" priority="825" operator="equal">
      <formula>1</formula>
    </cfRule>
    <cfRule type="cellIs" dxfId="455" priority="833" operator="equal">
      <formula>3</formula>
    </cfRule>
  </conditionalFormatting>
  <conditionalFormatting sqref="FF3:FF14">
    <cfRule type="iconSet" priority="826">
      <iconSet iconSet="4Arrows">
        <cfvo type="percent" val="0"/>
        <cfvo type="percent" val="25"/>
        <cfvo type="percent" val="50"/>
        <cfvo type="percent" val="75"/>
      </iconSet>
    </cfRule>
    <cfRule type="cellIs" dxfId="454" priority="829" operator="equal">
      <formula>0</formula>
    </cfRule>
    <cfRule type="cellIs" dxfId="453" priority="830" operator="equal">
      <formula>1</formula>
    </cfRule>
    <cfRule type="cellIs" dxfId="452" priority="831" operator="equal">
      <formula>2</formula>
    </cfRule>
    <cfRule type="cellIs" dxfId="451" priority="832" operator="equal">
      <formula>3</formula>
    </cfRule>
  </conditionalFormatting>
  <conditionalFormatting sqref="FF3:FF14">
    <cfRule type="containsText" dxfId="450" priority="828" operator="containsText" text="f">
      <formula>NOT(ISERROR(SEARCH("f",FF3)))</formula>
    </cfRule>
  </conditionalFormatting>
  <conditionalFormatting sqref="FF3">
    <cfRule type="iconSet" priority="827">
      <iconSet iconSet="3Arrows">
        <cfvo type="percent" val="0"/>
        <cfvo type="percent" val="33"/>
        <cfvo type="percent" val="67"/>
      </iconSet>
    </cfRule>
  </conditionalFormatting>
  <conditionalFormatting sqref="FM3:FO14">
    <cfRule type="containsText" dxfId="449" priority="818" operator="containsText" text="f">
      <formula>NOT(ISERROR(SEARCH("f",FM3)))</formula>
    </cfRule>
  </conditionalFormatting>
  <conditionalFormatting sqref="FK3:FK14">
    <cfRule type="iconSet" priority="795">
      <iconSet iconSet="5Arrows">
        <cfvo type="percent" val="0"/>
        <cfvo type="percent" val="20"/>
        <cfvo type="percent" val="40"/>
        <cfvo type="percent" val="60"/>
        <cfvo type="percent" val="80"/>
      </iconSet>
    </cfRule>
    <cfRule type="cellIs" dxfId="448" priority="796" operator="greaterThan">
      <formula>4</formula>
    </cfRule>
    <cfRule type="cellIs" dxfId="447" priority="797" operator="greaterThan">
      <formula>3</formula>
    </cfRule>
    <cfRule type="cellIs" dxfId="446" priority="798" operator="greaterThan">
      <formula>3</formula>
    </cfRule>
    <cfRule type="cellIs" dxfId="445" priority="799" operator="equal">
      <formula>2</formula>
    </cfRule>
    <cfRule type="cellIs" dxfId="444" priority="800" operator="lessThan">
      <formula>1</formula>
    </cfRule>
    <cfRule type="cellIs" dxfId="443" priority="801" operator="equal">
      <formula>1</formula>
    </cfRule>
    <cfRule type="cellIs" dxfId="442" priority="809" operator="equal">
      <formula>3</formula>
    </cfRule>
  </conditionalFormatting>
  <conditionalFormatting sqref="FK3:FK14">
    <cfRule type="iconSet" priority="802">
      <iconSet iconSet="4Arrows">
        <cfvo type="percent" val="0"/>
        <cfvo type="percent" val="25"/>
        <cfvo type="percent" val="50"/>
        <cfvo type="percent" val="75"/>
      </iconSet>
    </cfRule>
    <cfRule type="cellIs" dxfId="441" priority="805" operator="equal">
      <formula>0</formula>
    </cfRule>
    <cfRule type="cellIs" dxfId="440" priority="806" operator="equal">
      <formula>1</formula>
    </cfRule>
    <cfRule type="cellIs" dxfId="439" priority="807" operator="equal">
      <formula>2</formula>
    </cfRule>
    <cfRule type="cellIs" dxfId="438" priority="808" operator="equal">
      <formula>3</formula>
    </cfRule>
  </conditionalFormatting>
  <conditionalFormatting sqref="FK3:FK14">
    <cfRule type="containsText" dxfId="437" priority="804" operator="containsText" text="f">
      <formula>NOT(ISERROR(SEARCH("f",FK3)))</formula>
    </cfRule>
  </conditionalFormatting>
  <conditionalFormatting sqref="FK3">
    <cfRule type="iconSet" priority="803">
      <iconSet iconSet="3Arrows">
        <cfvo type="percent" val="0"/>
        <cfvo type="percent" val="33"/>
        <cfvo type="percent" val="67"/>
      </iconSet>
    </cfRule>
  </conditionalFormatting>
  <conditionalFormatting sqref="FR3:FT14">
    <cfRule type="containsText" dxfId="436" priority="794" operator="containsText" text="f">
      <formula>NOT(ISERROR(SEARCH("f",FR3)))</formula>
    </cfRule>
  </conditionalFormatting>
  <conditionalFormatting sqref="FP3:FP14">
    <cfRule type="iconSet" priority="771">
      <iconSet iconSet="5Arrows">
        <cfvo type="percent" val="0"/>
        <cfvo type="percent" val="20"/>
        <cfvo type="percent" val="40"/>
        <cfvo type="percent" val="60"/>
        <cfvo type="percent" val="80"/>
      </iconSet>
    </cfRule>
    <cfRule type="cellIs" dxfId="435" priority="772" operator="greaterThan">
      <formula>4</formula>
    </cfRule>
    <cfRule type="cellIs" dxfId="434" priority="773" operator="greaterThan">
      <formula>3</formula>
    </cfRule>
    <cfRule type="cellIs" dxfId="433" priority="774" operator="greaterThan">
      <formula>3</formula>
    </cfRule>
    <cfRule type="cellIs" dxfId="432" priority="775" operator="equal">
      <formula>2</formula>
    </cfRule>
    <cfRule type="cellIs" dxfId="431" priority="776" operator="lessThan">
      <formula>1</formula>
    </cfRule>
    <cfRule type="cellIs" dxfId="430" priority="777" operator="equal">
      <formula>1</formula>
    </cfRule>
    <cfRule type="cellIs" dxfId="429" priority="785" operator="equal">
      <formula>3</formula>
    </cfRule>
  </conditionalFormatting>
  <conditionalFormatting sqref="FP3:FP14">
    <cfRule type="iconSet" priority="778">
      <iconSet iconSet="4Arrows">
        <cfvo type="percent" val="0"/>
        <cfvo type="percent" val="25"/>
        <cfvo type="percent" val="50"/>
        <cfvo type="percent" val="75"/>
      </iconSet>
    </cfRule>
    <cfRule type="cellIs" dxfId="428" priority="781" operator="equal">
      <formula>0</formula>
    </cfRule>
    <cfRule type="cellIs" dxfId="427" priority="782" operator="equal">
      <formula>1</formula>
    </cfRule>
    <cfRule type="cellIs" dxfId="426" priority="783" operator="equal">
      <formula>2</formula>
    </cfRule>
    <cfRule type="cellIs" dxfId="425" priority="784" operator="equal">
      <formula>3</formula>
    </cfRule>
  </conditionalFormatting>
  <conditionalFormatting sqref="FP3:FP14">
    <cfRule type="containsText" dxfId="424" priority="780" operator="containsText" text="f">
      <formula>NOT(ISERROR(SEARCH("f",FP3)))</formula>
    </cfRule>
  </conditionalFormatting>
  <conditionalFormatting sqref="FP3">
    <cfRule type="iconSet" priority="779">
      <iconSet iconSet="3Arrows">
        <cfvo type="percent" val="0"/>
        <cfvo type="percent" val="33"/>
        <cfvo type="percent" val="67"/>
      </iconSet>
    </cfRule>
  </conditionalFormatting>
  <conditionalFormatting sqref="FW3:FY14">
    <cfRule type="containsText" dxfId="423" priority="770" operator="containsText" text="f">
      <formula>NOT(ISERROR(SEARCH("f",FW3)))</formula>
    </cfRule>
  </conditionalFormatting>
  <conditionalFormatting sqref="FU3:FU14">
    <cfRule type="iconSet" priority="747">
      <iconSet iconSet="5Arrows">
        <cfvo type="percent" val="0"/>
        <cfvo type="percent" val="20"/>
        <cfvo type="percent" val="40"/>
        <cfvo type="percent" val="60"/>
        <cfvo type="percent" val="80"/>
      </iconSet>
    </cfRule>
    <cfRule type="cellIs" dxfId="422" priority="748" operator="greaterThan">
      <formula>4</formula>
    </cfRule>
    <cfRule type="cellIs" dxfId="421" priority="749" operator="greaterThan">
      <formula>3</formula>
    </cfRule>
    <cfRule type="cellIs" dxfId="420" priority="750" operator="greaterThan">
      <formula>3</formula>
    </cfRule>
    <cfRule type="cellIs" dxfId="419" priority="751" operator="equal">
      <formula>2</formula>
    </cfRule>
    <cfRule type="cellIs" dxfId="418" priority="752" operator="lessThan">
      <formula>1</formula>
    </cfRule>
    <cfRule type="cellIs" dxfId="417" priority="753" operator="equal">
      <formula>1</formula>
    </cfRule>
    <cfRule type="cellIs" dxfId="416" priority="761" operator="equal">
      <formula>3</formula>
    </cfRule>
  </conditionalFormatting>
  <conditionalFormatting sqref="FU3:FU14">
    <cfRule type="iconSet" priority="754">
      <iconSet iconSet="4Arrows">
        <cfvo type="percent" val="0"/>
        <cfvo type="percent" val="25"/>
        <cfvo type="percent" val="50"/>
        <cfvo type="percent" val="75"/>
      </iconSet>
    </cfRule>
    <cfRule type="cellIs" dxfId="415" priority="757" operator="equal">
      <formula>0</formula>
    </cfRule>
    <cfRule type="cellIs" dxfId="414" priority="758" operator="equal">
      <formula>1</formula>
    </cfRule>
    <cfRule type="cellIs" dxfId="413" priority="759" operator="equal">
      <formula>2</formula>
    </cfRule>
    <cfRule type="cellIs" dxfId="412" priority="760" operator="equal">
      <formula>3</formula>
    </cfRule>
  </conditionalFormatting>
  <conditionalFormatting sqref="FU3">
    <cfRule type="iconSet" priority="755">
      <iconSet iconSet="3Arrows">
        <cfvo type="percent" val="0"/>
        <cfvo type="percent" val="33"/>
        <cfvo type="percent" val="67"/>
      </iconSet>
    </cfRule>
  </conditionalFormatting>
  <conditionalFormatting sqref="FZ3:FZ14">
    <cfRule type="containsText" dxfId="411" priority="732" operator="containsText" text="f">
      <formula>NOT(ISERROR(SEARCH("f",FZ3)))</formula>
    </cfRule>
  </conditionalFormatting>
  <conditionalFormatting sqref="GB3:GD14">
    <cfRule type="containsText" dxfId="410" priority="746" operator="containsText" text="f">
      <formula>NOT(ISERROR(SEARCH("f",GB3)))</formula>
    </cfRule>
  </conditionalFormatting>
  <conditionalFormatting sqref="FZ3:FZ14">
    <cfRule type="iconSet" priority="723">
      <iconSet iconSet="5Arrows">
        <cfvo type="percent" val="0"/>
        <cfvo type="percent" val="20"/>
        <cfvo type="percent" val="40"/>
        <cfvo type="percent" val="60"/>
        <cfvo type="percent" val="80"/>
      </iconSet>
    </cfRule>
    <cfRule type="cellIs" dxfId="409" priority="724" operator="greaterThan">
      <formula>4</formula>
    </cfRule>
    <cfRule type="cellIs" dxfId="408" priority="725" operator="greaterThan">
      <formula>3</formula>
    </cfRule>
    <cfRule type="cellIs" dxfId="407" priority="726" operator="greaterThan">
      <formula>3</formula>
    </cfRule>
    <cfRule type="cellIs" dxfId="406" priority="727" operator="equal">
      <formula>2</formula>
    </cfRule>
    <cfRule type="cellIs" dxfId="405" priority="728" operator="lessThan">
      <formula>1</formula>
    </cfRule>
    <cfRule type="cellIs" dxfId="404" priority="729" operator="equal">
      <formula>1</formula>
    </cfRule>
    <cfRule type="cellIs" dxfId="403" priority="737" operator="equal">
      <formula>3</formula>
    </cfRule>
  </conditionalFormatting>
  <conditionalFormatting sqref="FZ3:FZ14">
    <cfRule type="iconSet" priority="730">
      <iconSet iconSet="4Arrows">
        <cfvo type="percent" val="0"/>
        <cfvo type="percent" val="25"/>
        <cfvo type="percent" val="50"/>
        <cfvo type="percent" val="75"/>
      </iconSet>
    </cfRule>
    <cfRule type="cellIs" dxfId="402" priority="733" operator="equal">
      <formula>0</formula>
    </cfRule>
    <cfRule type="cellIs" dxfId="401" priority="734" operator="equal">
      <formula>1</formula>
    </cfRule>
    <cfRule type="cellIs" dxfId="400" priority="735" operator="equal">
      <formula>2</formula>
    </cfRule>
    <cfRule type="cellIs" dxfId="399" priority="736" operator="equal">
      <formula>3</formula>
    </cfRule>
  </conditionalFormatting>
  <conditionalFormatting sqref="FZ3">
    <cfRule type="iconSet" priority="731">
      <iconSet iconSet="3Arrows">
        <cfvo type="percent" val="0"/>
        <cfvo type="percent" val="33"/>
        <cfvo type="percent" val="67"/>
      </iconSet>
    </cfRule>
  </conditionalFormatting>
  <conditionalFormatting sqref="GE3:GE14">
    <cfRule type="containsText" dxfId="398" priority="708" operator="containsText" text="f">
      <formula>NOT(ISERROR(SEARCH("f",GE3)))</formula>
    </cfRule>
  </conditionalFormatting>
  <conditionalFormatting sqref="GG3:GI14">
    <cfRule type="containsText" dxfId="397" priority="722" operator="containsText" text="f">
      <formula>NOT(ISERROR(SEARCH("f",GG3)))</formula>
    </cfRule>
  </conditionalFormatting>
  <conditionalFormatting sqref="GE3:GE14">
    <cfRule type="iconSet" priority="699">
      <iconSet iconSet="5Arrows">
        <cfvo type="percent" val="0"/>
        <cfvo type="percent" val="20"/>
        <cfvo type="percent" val="40"/>
        <cfvo type="percent" val="60"/>
        <cfvo type="percent" val="80"/>
      </iconSet>
    </cfRule>
    <cfRule type="cellIs" dxfId="396" priority="700" operator="greaterThan">
      <formula>4</formula>
    </cfRule>
    <cfRule type="cellIs" dxfId="395" priority="701" operator="greaterThan">
      <formula>3</formula>
    </cfRule>
    <cfRule type="cellIs" dxfId="394" priority="702" operator="greaterThan">
      <formula>3</formula>
    </cfRule>
    <cfRule type="cellIs" dxfId="393" priority="703" operator="equal">
      <formula>2</formula>
    </cfRule>
    <cfRule type="cellIs" dxfId="392" priority="704" operator="lessThan">
      <formula>1</formula>
    </cfRule>
    <cfRule type="cellIs" dxfId="391" priority="705" operator="equal">
      <formula>1</formula>
    </cfRule>
    <cfRule type="cellIs" dxfId="390" priority="713" operator="equal">
      <formula>3</formula>
    </cfRule>
  </conditionalFormatting>
  <conditionalFormatting sqref="GE3:GE14">
    <cfRule type="iconSet" priority="706">
      <iconSet iconSet="4Arrows">
        <cfvo type="percent" val="0"/>
        <cfvo type="percent" val="25"/>
        <cfvo type="percent" val="50"/>
        <cfvo type="percent" val="75"/>
      </iconSet>
    </cfRule>
    <cfRule type="cellIs" dxfId="389" priority="709" operator="equal">
      <formula>0</formula>
    </cfRule>
    <cfRule type="cellIs" dxfId="388" priority="710" operator="equal">
      <formula>1</formula>
    </cfRule>
    <cfRule type="cellIs" dxfId="387" priority="711" operator="equal">
      <formula>2</formula>
    </cfRule>
    <cfRule type="cellIs" dxfId="386" priority="712" operator="equal">
      <formula>3</formula>
    </cfRule>
  </conditionalFormatting>
  <conditionalFormatting sqref="GE3">
    <cfRule type="iconSet" priority="707">
      <iconSet iconSet="3Arrows">
        <cfvo type="percent" val="0"/>
        <cfvo type="percent" val="33"/>
        <cfvo type="percent" val="67"/>
      </iconSet>
    </cfRule>
  </conditionalFormatting>
  <conditionalFormatting sqref="GJ3:GJ14">
    <cfRule type="containsText" dxfId="385" priority="684" operator="containsText" text="f">
      <formula>NOT(ISERROR(SEARCH("f",GJ3)))</formula>
    </cfRule>
  </conditionalFormatting>
  <conditionalFormatting sqref="GL3:GN14">
    <cfRule type="containsText" dxfId="384" priority="698" operator="containsText" text="f">
      <formula>NOT(ISERROR(SEARCH("f",GL3)))</formula>
    </cfRule>
  </conditionalFormatting>
  <conditionalFormatting sqref="GJ3:GJ14">
    <cfRule type="iconSet" priority="675">
      <iconSet iconSet="5Arrows">
        <cfvo type="percent" val="0"/>
        <cfvo type="percent" val="20"/>
        <cfvo type="percent" val="40"/>
        <cfvo type="percent" val="60"/>
        <cfvo type="percent" val="80"/>
      </iconSet>
    </cfRule>
    <cfRule type="cellIs" dxfId="383" priority="676" operator="greaterThan">
      <formula>4</formula>
    </cfRule>
    <cfRule type="cellIs" dxfId="382" priority="677" operator="greaterThan">
      <formula>3</formula>
    </cfRule>
    <cfRule type="cellIs" dxfId="381" priority="678" operator="greaterThan">
      <formula>3</formula>
    </cfRule>
    <cfRule type="cellIs" dxfId="380" priority="679" operator="equal">
      <formula>2</formula>
    </cfRule>
    <cfRule type="cellIs" dxfId="379" priority="680" operator="lessThan">
      <formula>1</formula>
    </cfRule>
    <cfRule type="cellIs" dxfId="378" priority="681" operator="equal">
      <formula>1</formula>
    </cfRule>
    <cfRule type="cellIs" dxfId="377" priority="689" operator="equal">
      <formula>3</formula>
    </cfRule>
  </conditionalFormatting>
  <conditionalFormatting sqref="GJ3:GJ14">
    <cfRule type="iconSet" priority="682">
      <iconSet iconSet="4Arrows">
        <cfvo type="percent" val="0"/>
        <cfvo type="percent" val="25"/>
        <cfvo type="percent" val="50"/>
        <cfvo type="percent" val="75"/>
      </iconSet>
    </cfRule>
    <cfRule type="cellIs" dxfId="376" priority="685" operator="equal">
      <formula>0</formula>
    </cfRule>
    <cfRule type="cellIs" dxfId="375" priority="686" operator="equal">
      <formula>1</formula>
    </cfRule>
    <cfRule type="cellIs" dxfId="374" priority="687" operator="equal">
      <formula>2</formula>
    </cfRule>
    <cfRule type="cellIs" dxfId="373" priority="688" operator="equal">
      <formula>3</formula>
    </cfRule>
  </conditionalFormatting>
  <conditionalFormatting sqref="GJ3">
    <cfRule type="iconSet" priority="683">
      <iconSet iconSet="3Arrows">
        <cfvo type="percent" val="0"/>
        <cfvo type="percent" val="33"/>
        <cfvo type="percent" val="67"/>
      </iconSet>
    </cfRule>
  </conditionalFormatting>
  <conditionalFormatting sqref="GO3:GO14">
    <cfRule type="containsText" dxfId="372" priority="660" operator="containsText" text="f">
      <formula>NOT(ISERROR(SEARCH("f",GO3)))</formula>
    </cfRule>
  </conditionalFormatting>
  <conditionalFormatting sqref="GR3:GT14">
    <cfRule type="containsText" dxfId="371" priority="674" operator="containsText" text="f">
      <formula>NOT(ISERROR(SEARCH("f",GR3)))</formula>
    </cfRule>
  </conditionalFormatting>
  <conditionalFormatting sqref="GO3:GO14">
    <cfRule type="iconSet" priority="651">
      <iconSet iconSet="5Arrows">
        <cfvo type="percent" val="0"/>
        <cfvo type="percent" val="20"/>
        <cfvo type="percent" val="40"/>
        <cfvo type="percent" val="60"/>
        <cfvo type="percent" val="80"/>
      </iconSet>
    </cfRule>
    <cfRule type="cellIs" dxfId="370" priority="652" operator="greaterThan">
      <formula>4</formula>
    </cfRule>
    <cfRule type="cellIs" dxfId="369" priority="653" operator="greaterThan">
      <formula>3</formula>
    </cfRule>
    <cfRule type="cellIs" dxfId="368" priority="654" operator="greaterThan">
      <formula>3</formula>
    </cfRule>
    <cfRule type="cellIs" dxfId="367" priority="655" operator="equal">
      <formula>2</formula>
    </cfRule>
    <cfRule type="cellIs" dxfId="366" priority="656" operator="lessThan">
      <formula>1</formula>
    </cfRule>
    <cfRule type="cellIs" dxfId="365" priority="657" operator="equal">
      <formula>1</formula>
    </cfRule>
    <cfRule type="cellIs" dxfId="364" priority="665" operator="equal">
      <formula>3</formula>
    </cfRule>
  </conditionalFormatting>
  <conditionalFormatting sqref="GO3:GO14">
    <cfRule type="iconSet" priority="658">
      <iconSet iconSet="4Arrows">
        <cfvo type="percent" val="0"/>
        <cfvo type="percent" val="25"/>
        <cfvo type="percent" val="50"/>
        <cfvo type="percent" val="75"/>
      </iconSet>
    </cfRule>
    <cfRule type="cellIs" dxfId="363" priority="661" operator="equal">
      <formula>0</formula>
    </cfRule>
    <cfRule type="cellIs" dxfId="362" priority="662" operator="equal">
      <formula>1</formula>
    </cfRule>
    <cfRule type="cellIs" dxfId="361" priority="663" operator="equal">
      <formula>2</formula>
    </cfRule>
    <cfRule type="cellIs" dxfId="360" priority="664" operator="equal">
      <formula>3</formula>
    </cfRule>
  </conditionalFormatting>
  <conditionalFormatting sqref="GO3">
    <cfRule type="iconSet" priority="659">
      <iconSet iconSet="3Arrows">
        <cfvo type="percent" val="0"/>
        <cfvo type="percent" val="33"/>
        <cfvo type="percent" val="67"/>
      </iconSet>
    </cfRule>
  </conditionalFormatting>
  <conditionalFormatting sqref="GU3:GU14">
    <cfRule type="containsText" dxfId="359" priority="636" operator="containsText" text="f">
      <formula>NOT(ISERROR(SEARCH("f",GU3)))</formula>
    </cfRule>
  </conditionalFormatting>
  <conditionalFormatting sqref="GX3:GZ14">
    <cfRule type="containsText" dxfId="358" priority="650" operator="containsText" text="f">
      <formula>NOT(ISERROR(SEARCH("f",GX3)))</formula>
    </cfRule>
  </conditionalFormatting>
  <conditionalFormatting sqref="GU3:GU14">
    <cfRule type="iconSet" priority="627">
      <iconSet iconSet="5Arrows">
        <cfvo type="percent" val="0"/>
        <cfvo type="percent" val="20"/>
        <cfvo type="percent" val="40"/>
        <cfvo type="percent" val="60"/>
        <cfvo type="percent" val="80"/>
      </iconSet>
    </cfRule>
    <cfRule type="cellIs" dxfId="357" priority="628" operator="greaterThan">
      <formula>4</formula>
    </cfRule>
    <cfRule type="cellIs" dxfId="356" priority="629" operator="greaterThan">
      <formula>3</formula>
    </cfRule>
    <cfRule type="cellIs" dxfId="355" priority="630" operator="greaterThan">
      <formula>3</formula>
    </cfRule>
    <cfRule type="cellIs" dxfId="354" priority="631" operator="equal">
      <formula>2</formula>
    </cfRule>
    <cfRule type="cellIs" dxfId="353" priority="632" operator="lessThan">
      <formula>1</formula>
    </cfRule>
    <cfRule type="cellIs" dxfId="352" priority="633" operator="equal">
      <formula>1</formula>
    </cfRule>
    <cfRule type="cellIs" dxfId="351" priority="641" operator="equal">
      <formula>3</formula>
    </cfRule>
  </conditionalFormatting>
  <conditionalFormatting sqref="GU3:GU14">
    <cfRule type="iconSet" priority="634">
      <iconSet iconSet="4Arrows">
        <cfvo type="percent" val="0"/>
        <cfvo type="percent" val="25"/>
        <cfvo type="percent" val="50"/>
        <cfvo type="percent" val="75"/>
      </iconSet>
    </cfRule>
    <cfRule type="cellIs" dxfId="350" priority="637" operator="equal">
      <formula>0</formula>
    </cfRule>
    <cfRule type="cellIs" dxfId="349" priority="638" operator="equal">
      <formula>1</formula>
    </cfRule>
    <cfRule type="cellIs" dxfId="348" priority="639" operator="equal">
      <formula>2</formula>
    </cfRule>
    <cfRule type="cellIs" dxfId="347" priority="640" operator="equal">
      <formula>3</formula>
    </cfRule>
  </conditionalFormatting>
  <conditionalFormatting sqref="GU3">
    <cfRule type="iconSet" priority="635">
      <iconSet iconSet="3Arrows">
        <cfvo type="percent" val="0"/>
        <cfvo type="percent" val="33"/>
        <cfvo type="percent" val="67"/>
      </iconSet>
    </cfRule>
  </conditionalFormatting>
  <conditionalFormatting sqref="HA3:HB14">
    <cfRule type="containsText" dxfId="346" priority="612" operator="containsText" text="f">
      <formula>NOT(ISERROR(SEARCH("f",HA3)))</formula>
    </cfRule>
  </conditionalFormatting>
  <conditionalFormatting sqref="HD3:HF14">
    <cfRule type="containsText" dxfId="345" priority="626" operator="containsText" text="f">
      <formula>NOT(ISERROR(SEARCH("f",HD3)))</formula>
    </cfRule>
  </conditionalFormatting>
  <conditionalFormatting sqref="HA3:HB14">
    <cfRule type="iconSet" priority="603">
      <iconSet iconSet="5Arrows">
        <cfvo type="percent" val="0"/>
        <cfvo type="percent" val="20"/>
        <cfvo type="percent" val="40"/>
        <cfvo type="percent" val="60"/>
        <cfvo type="percent" val="80"/>
      </iconSet>
    </cfRule>
    <cfRule type="cellIs" dxfId="344" priority="604" operator="greaterThan">
      <formula>4</formula>
    </cfRule>
    <cfRule type="cellIs" dxfId="343" priority="605" operator="greaterThan">
      <formula>3</formula>
    </cfRule>
    <cfRule type="cellIs" dxfId="342" priority="606" operator="greaterThan">
      <formula>3</formula>
    </cfRule>
    <cfRule type="cellIs" dxfId="341" priority="607" operator="equal">
      <formula>2</formula>
    </cfRule>
    <cfRule type="cellIs" dxfId="340" priority="608" operator="lessThan">
      <formula>1</formula>
    </cfRule>
    <cfRule type="cellIs" dxfId="339" priority="609" operator="equal">
      <formula>1</formula>
    </cfRule>
    <cfRule type="cellIs" dxfId="338" priority="617" operator="equal">
      <formula>3</formula>
    </cfRule>
  </conditionalFormatting>
  <conditionalFormatting sqref="HA3:HB14">
    <cfRule type="iconSet" priority="610">
      <iconSet iconSet="4Arrows">
        <cfvo type="percent" val="0"/>
        <cfvo type="percent" val="25"/>
        <cfvo type="percent" val="50"/>
        <cfvo type="percent" val="75"/>
      </iconSet>
    </cfRule>
    <cfRule type="cellIs" dxfId="337" priority="613" operator="equal">
      <formula>0</formula>
    </cfRule>
    <cfRule type="cellIs" dxfId="336" priority="614" operator="equal">
      <formula>1</formula>
    </cfRule>
    <cfRule type="cellIs" dxfId="335" priority="615" operator="equal">
      <formula>2</formula>
    </cfRule>
    <cfRule type="cellIs" dxfId="334" priority="616" operator="equal">
      <formula>3</formula>
    </cfRule>
  </conditionalFormatting>
  <conditionalFormatting sqref="HA3:HB3">
    <cfRule type="iconSet" priority="611">
      <iconSet iconSet="3Arrows">
        <cfvo type="percent" val="0"/>
        <cfvo type="percent" val="33"/>
        <cfvo type="percent" val="67"/>
      </iconSet>
    </cfRule>
  </conditionalFormatting>
  <conditionalFormatting sqref="HG3:HH14">
    <cfRule type="containsText" dxfId="333" priority="588" operator="containsText" text="f">
      <formula>NOT(ISERROR(SEARCH("f",HG3)))</formula>
    </cfRule>
  </conditionalFormatting>
  <conditionalFormatting sqref="HJ3:HL14">
    <cfRule type="containsText" dxfId="332" priority="602" operator="containsText" text="f">
      <formula>NOT(ISERROR(SEARCH("f",HJ3)))</formula>
    </cfRule>
  </conditionalFormatting>
  <conditionalFormatting sqref="HG3:HH14">
    <cfRule type="iconSet" priority="579">
      <iconSet iconSet="5Arrows">
        <cfvo type="percent" val="0"/>
        <cfvo type="percent" val="20"/>
        <cfvo type="percent" val="40"/>
        <cfvo type="percent" val="60"/>
        <cfvo type="percent" val="80"/>
      </iconSet>
    </cfRule>
    <cfRule type="cellIs" dxfId="331" priority="580" operator="greaterThan">
      <formula>4</formula>
    </cfRule>
    <cfRule type="cellIs" dxfId="330" priority="581" operator="greaterThan">
      <formula>3</formula>
    </cfRule>
    <cfRule type="cellIs" dxfId="329" priority="582" operator="greaterThan">
      <formula>3</formula>
    </cfRule>
    <cfRule type="cellIs" dxfId="328" priority="583" operator="equal">
      <formula>2</formula>
    </cfRule>
    <cfRule type="cellIs" dxfId="327" priority="584" operator="lessThan">
      <formula>1</formula>
    </cfRule>
    <cfRule type="cellIs" dxfId="326" priority="585" operator="equal">
      <formula>1</formula>
    </cfRule>
    <cfRule type="cellIs" dxfId="325" priority="593" operator="equal">
      <formula>3</formula>
    </cfRule>
  </conditionalFormatting>
  <conditionalFormatting sqref="HG3:HH14">
    <cfRule type="iconSet" priority="586">
      <iconSet iconSet="4Arrows">
        <cfvo type="percent" val="0"/>
        <cfvo type="percent" val="25"/>
        <cfvo type="percent" val="50"/>
        <cfvo type="percent" val="75"/>
      </iconSet>
    </cfRule>
    <cfRule type="cellIs" dxfId="324" priority="589" operator="equal">
      <formula>0</formula>
    </cfRule>
    <cfRule type="cellIs" dxfId="323" priority="590" operator="equal">
      <formula>1</formula>
    </cfRule>
    <cfRule type="cellIs" dxfId="322" priority="591" operator="equal">
      <formula>2</formula>
    </cfRule>
    <cfRule type="cellIs" dxfId="321" priority="592" operator="equal">
      <formula>3</formula>
    </cfRule>
  </conditionalFormatting>
  <conditionalFormatting sqref="HG3:HH3">
    <cfRule type="iconSet" priority="587">
      <iconSet iconSet="3Arrows">
        <cfvo type="percent" val="0"/>
        <cfvo type="percent" val="33"/>
        <cfvo type="percent" val="67"/>
      </iconSet>
    </cfRule>
  </conditionalFormatting>
  <conditionalFormatting sqref="HM3:HN14">
    <cfRule type="containsText" dxfId="320" priority="564" operator="containsText" text="f">
      <formula>NOT(ISERROR(SEARCH("f",HM3)))</formula>
    </cfRule>
  </conditionalFormatting>
  <conditionalFormatting sqref="HP3:HR14">
    <cfRule type="containsText" dxfId="319" priority="578" operator="containsText" text="f">
      <formula>NOT(ISERROR(SEARCH("f",HP3)))</formula>
    </cfRule>
  </conditionalFormatting>
  <conditionalFormatting sqref="HM3:HN14">
    <cfRule type="iconSet" priority="555">
      <iconSet iconSet="5Arrows">
        <cfvo type="percent" val="0"/>
        <cfvo type="percent" val="20"/>
        <cfvo type="percent" val="40"/>
        <cfvo type="percent" val="60"/>
        <cfvo type="percent" val="80"/>
      </iconSet>
    </cfRule>
    <cfRule type="cellIs" dxfId="318" priority="556" operator="greaterThan">
      <formula>4</formula>
    </cfRule>
    <cfRule type="cellIs" dxfId="317" priority="557" operator="greaterThan">
      <formula>3</formula>
    </cfRule>
    <cfRule type="cellIs" dxfId="316" priority="558" operator="greaterThan">
      <formula>3</formula>
    </cfRule>
    <cfRule type="cellIs" dxfId="315" priority="559" operator="equal">
      <formula>2</formula>
    </cfRule>
    <cfRule type="cellIs" dxfId="314" priority="560" operator="lessThan">
      <formula>1</formula>
    </cfRule>
    <cfRule type="cellIs" dxfId="313" priority="561" operator="equal">
      <formula>1</formula>
    </cfRule>
    <cfRule type="cellIs" dxfId="312" priority="569" operator="equal">
      <formula>3</formula>
    </cfRule>
  </conditionalFormatting>
  <conditionalFormatting sqref="HM3:HN14">
    <cfRule type="iconSet" priority="562">
      <iconSet iconSet="4Arrows">
        <cfvo type="percent" val="0"/>
        <cfvo type="percent" val="25"/>
        <cfvo type="percent" val="50"/>
        <cfvo type="percent" val="75"/>
      </iconSet>
    </cfRule>
    <cfRule type="cellIs" dxfId="311" priority="565" operator="equal">
      <formula>0</formula>
    </cfRule>
    <cfRule type="cellIs" dxfId="310" priority="566" operator="equal">
      <formula>1</formula>
    </cfRule>
    <cfRule type="cellIs" dxfId="309" priority="567" operator="equal">
      <formula>2</formula>
    </cfRule>
    <cfRule type="cellIs" dxfId="308" priority="568" operator="equal">
      <formula>3</formula>
    </cfRule>
  </conditionalFormatting>
  <conditionalFormatting sqref="HM3:HN3">
    <cfRule type="iconSet" priority="563">
      <iconSet iconSet="3Arrows">
        <cfvo type="percent" val="0"/>
        <cfvo type="percent" val="33"/>
        <cfvo type="percent" val="67"/>
      </iconSet>
    </cfRule>
  </conditionalFormatting>
  <conditionalFormatting sqref="HS3:HT14">
    <cfRule type="containsText" dxfId="307" priority="516" operator="containsText" text="f">
      <formula>NOT(ISERROR(SEARCH("f",HS3)))</formula>
    </cfRule>
  </conditionalFormatting>
  <conditionalFormatting sqref="HV3:HX14">
    <cfRule type="containsText" dxfId="306" priority="530" operator="containsText" text="f">
      <formula>NOT(ISERROR(SEARCH("f",HV3)))</formula>
    </cfRule>
  </conditionalFormatting>
  <conditionalFormatting sqref="HS3:HT14">
    <cfRule type="iconSet" priority="507">
      <iconSet iconSet="5Arrows">
        <cfvo type="percent" val="0"/>
        <cfvo type="percent" val="20"/>
        <cfvo type="percent" val="40"/>
        <cfvo type="percent" val="60"/>
        <cfvo type="percent" val="80"/>
      </iconSet>
    </cfRule>
    <cfRule type="cellIs" dxfId="305" priority="508" operator="greaterThan">
      <formula>4</formula>
    </cfRule>
    <cfRule type="cellIs" dxfId="304" priority="509" operator="greaterThan">
      <formula>3</formula>
    </cfRule>
    <cfRule type="cellIs" dxfId="303" priority="510" operator="greaterThan">
      <formula>3</formula>
    </cfRule>
    <cfRule type="cellIs" dxfId="302" priority="511" operator="equal">
      <formula>2</formula>
    </cfRule>
    <cfRule type="cellIs" dxfId="301" priority="512" operator="lessThan">
      <formula>1</formula>
    </cfRule>
    <cfRule type="cellIs" dxfId="300" priority="513" operator="equal">
      <formula>1</formula>
    </cfRule>
    <cfRule type="cellIs" dxfId="299" priority="521" operator="equal">
      <formula>3</formula>
    </cfRule>
  </conditionalFormatting>
  <conditionalFormatting sqref="HS3:HT14">
    <cfRule type="iconSet" priority="514">
      <iconSet iconSet="4Arrows">
        <cfvo type="percent" val="0"/>
        <cfvo type="percent" val="25"/>
        <cfvo type="percent" val="50"/>
        <cfvo type="percent" val="75"/>
      </iconSet>
    </cfRule>
    <cfRule type="cellIs" dxfId="298" priority="517" operator="equal">
      <formula>0</formula>
    </cfRule>
    <cfRule type="cellIs" dxfId="297" priority="518" operator="equal">
      <formula>1</formula>
    </cfRule>
    <cfRule type="cellIs" dxfId="296" priority="519" operator="equal">
      <formula>2</formula>
    </cfRule>
    <cfRule type="cellIs" dxfId="295" priority="520" operator="equal">
      <formula>3</formula>
    </cfRule>
  </conditionalFormatting>
  <conditionalFormatting sqref="HS3:HT3">
    <cfRule type="iconSet" priority="515">
      <iconSet iconSet="3Arrows">
        <cfvo type="percent" val="0"/>
        <cfvo type="percent" val="33"/>
        <cfvo type="percent" val="67"/>
      </iconSet>
    </cfRule>
  </conditionalFormatting>
  <conditionalFormatting sqref="EI14:EK14">
    <cfRule type="containsText" dxfId="294" priority="443" operator="containsText" text="f">
      <formula>NOT(ISERROR(SEARCH("f",EI14)))</formula>
    </cfRule>
  </conditionalFormatting>
  <conditionalFormatting sqref="EN14:EP14">
    <cfRule type="containsText" dxfId="293" priority="442" operator="containsText" text="f">
      <formula>NOT(ISERROR(SEARCH("f",EN14)))</formula>
    </cfRule>
  </conditionalFormatting>
  <conditionalFormatting sqref="EX14:EZ14">
    <cfRule type="containsText" dxfId="292" priority="441" operator="containsText" text="f">
      <formula>NOT(ISERROR(SEARCH("f",EX14)))</formula>
    </cfRule>
  </conditionalFormatting>
  <conditionalFormatting sqref="FC14:FE14">
    <cfRule type="containsText" dxfId="291" priority="440" operator="containsText" text="f">
      <formula>NOT(ISERROR(SEARCH("f",FC14)))</formula>
    </cfRule>
  </conditionalFormatting>
  <conditionalFormatting sqref="I3:J14">
    <cfRule type="containsText" dxfId="290" priority="431" operator="containsText" text="f">
      <formula>NOT(ISERROR(SEARCH("f",I3)))</formula>
    </cfRule>
  </conditionalFormatting>
  <conditionalFormatting sqref="I3:J14">
    <cfRule type="cellIs" dxfId="289" priority="437" operator="equal">
      <formula>3</formula>
    </cfRule>
  </conditionalFormatting>
  <conditionalFormatting sqref="I3:J14">
    <cfRule type="iconSet" priority="432">
      <iconSet iconSet="4Arrows">
        <cfvo type="percent" val="0"/>
        <cfvo type="percent" val="25"/>
        <cfvo type="percent" val="50"/>
        <cfvo type="percent" val="75"/>
      </iconSet>
    </cfRule>
    <cfRule type="cellIs" dxfId="288" priority="433" operator="equal">
      <formula>0</formula>
    </cfRule>
    <cfRule type="cellIs" dxfId="287" priority="434" operator="equal">
      <formula>1</formula>
    </cfRule>
    <cfRule type="cellIs" dxfId="286" priority="435" operator="equal">
      <formula>2</formula>
    </cfRule>
    <cfRule type="cellIs" dxfId="285" priority="436" operator="equal">
      <formula>3</formula>
    </cfRule>
  </conditionalFormatting>
  <conditionalFormatting sqref="I3:J14">
    <cfRule type="cellIs" dxfId="284" priority="430" operator="greaterThan">
      <formula>3</formula>
    </cfRule>
  </conditionalFormatting>
  <conditionalFormatting sqref="CH3:CI14">
    <cfRule type="containsText" dxfId="283" priority="423" operator="containsText" text="f">
      <formula>NOT(ISERROR(SEARCH("f",CH3)))</formula>
    </cfRule>
  </conditionalFormatting>
  <conditionalFormatting sqref="CH3:CI14">
    <cfRule type="cellIs" dxfId="282" priority="429" operator="equal">
      <formula>3</formula>
    </cfRule>
  </conditionalFormatting>
  <conditionalFormatting sqref="CH3:CI14">
    <cfRule type="iconSet" priority="424">
      <iconSet iconSet="4Arrows">
        <cfvo type="percent" val="0"/>
        <cfvo type="percent" val="25"/>
        <cfvo type="percent" val="50"/>
        <cfvo type="percent" val="75"/>
      </iconSet>
    </cfRule>
    <cfRule type="cellIs" dxfId="281" priority="425" operator="equal">
      <formula>0</formula>
    </cfRule>
    <cfRule type="cellIs" dxfId="280" priority="426" operator="equal">
      <formula>1</formula>
    </cfRule>
    <cfRule type="cellIs" dxfId="279" priority="427" operator="equal">
      <formula>2</formula>
    </cfRule>
    <cfRule type="cellIs" dxfId="278" priority="428" operator="equal">
      <formula>3</formula>
    </cfRule>
  </conditionalFormatting>
  <conditionalFormatting sqref="CH3:CI14">
    <cfRule type="cellIs" dxfId="277" priority="422" operator="greaterThan">
      <formula>3</formula>
    </cfRule>
  </conditionalFormatting>
  <conditionalFormatting sqref="DS1">
    <cfRule type="containsText" dxfId="276" priority="411" operator="containsText" text="f">
      <formula>NOT(ISERROR(SEARCH("f",DS1)))</formula>
    </cfRule>
  </conditionalFormatting>
  <conditionalFormatting sqref="DS1">
    <cfRule type="containsText" dxfId="275" priority="412" operator="containsText" text="f">
      <formula>NOT(ISERROR(SEARCH("f",DS1)))</formula>
    </cfRule>
  </conditionalFormatting>
  <conditionalFormatting sqref="DX1">
    <cfRule type="containsText" dxfId="274" priority="409" operator="containsText" text="f">
      <formula>NOT(ISERROR(SEARCH("f",DX1)))</formula>
    </cfRule>
  </conditionalFormatting>
  <conditionalFormatting sqref="DX1">
    <cfRule type="containsText" dxfId="273" priority="410" operator="containsText" text="f">
      <formula>NOT(ISERROR(SEARCH("f",DX1)))</formula>
    </cfRule>
  </conditionalFormatting>
  <conditionalFormatting sqref="EC1">
    <cfRule type="containsText" dxfId="272" priority="407" operator="containsText" text="f">
      <formula>NOT(ISERROR(SEARCH("f",EC1)))</formula>
    </cfRule>
  </conditionalFormatting>
  <conditionalFormatting sqref="EC1">
    <cfRule type="containsText" dxfId="271" priority="408" operator="containsText" text="f">
      <formula>NOT(ISERROR(SEARCH("f",EC1)))</formula>
    </cfRule>
  </conditionalFormatting>
  <conditionalFormatting sqref="EH1">
    <cfRule type="containsText" dxfId="270" priority="405" operator="containsText" text="f">
      <formula>NOT(ISERROR(SEARCH("f",EH1)))</formula>
    </cfRule>
  </conditionalFormatting>
  <conditionalFormatting sqref="EH1">
    <cfRule type="containsText" dxfId="269" priority="406" operator="containsText" text="f">
      <formula>NOT(ISERROR(SEARCH("f",EH1)))</formula>
    </cfRule>
  </conditionalFormatting>
  <conditionalFormatting sqref="CG8">
    <cfRule type="cellIs" dxfId="268" priority="402" operator="greaterThan">
      <formula>0</formula>
    </cfRule>
  </conditionalFormatting>
  <conditionalFormatting sqref="CJ4">
    <cfRule type="containsText" dxfId="267" priority="401" operator="containsText" text="f">
      <formula>NOT(ISERROR(SEARCH("f",CJ4)))</formula>
    </cfRule>
  </conditionalFormatting>
  <conditionalFormatting sqref="CJ5">
    <cfRule type="containsText" dxfId="266" priority="400" operator="containsText" text="f">
      <formula>NOT(ISERROR(SEARCH("f",CJ5)))</formula>
    </cfRule>
  </conditionalFormatting>
  <conditionalFormatting sqref="CI3:CI14">
    <cfRule type="iconSet" priority="397">
      <iconSet iconSet="4Arrows">
        <cfvo type="percent" val="0"/>
        <cfvo type="percent" val="25"/>
        <cfvo type="percent" val="50"/>
        <cfvo type="percent" val="75"/>
      </iconSet>
    </cfRule>
  </conditionalFormatting>
  <conditionalFormatting sqref="J3:J14">
    <cfRule type="iconSet" priority="390">
      <iconSet iconSet="4Arrows">
        <cfvo type="percent" val="0"/>
        <cfvo type="percent" val="25"/>
        <cfvo type="percent" val="50"/>
        <cfvo type="percent" val="75"/>
      </iconSet>
    </cfRule>
    <cfRule type="iconSet" priority="391">
      <iconSet iconSet="3Symbols">
        <cfvo type="percent" val="0"/>
        <cfvo type="percent" val="2"/>
        <cfvo type="percent" val="2" gte="0"/>
      </iconSet>
    </cfRule>
  </conditionalFormatting>
  <conditionalFormatting sqref="J5">
    <cfRule type="iconSet" priority="392">
      <iconSet iconSet="3Symbols">
        <cfvo type="percent" val="0"/>
        <cfvo type="percent" val="$DD$5"/>
        <cfvo type="percent" val="2"/>
      </iconSet>
    </cfRule>
    <cfRule type="iconSet" priority="394">
      <iconSet iconSet="3Symbols">
        <cfvo type="percent" val="0"/>
        <cfvo type="percent" val="2"/>
        <cfvo type="percent" val="3"/>
      </iconSet>
    </cfRule>
  </conditionalFormatting>
  <conditionalFormatting sqref="GP3:GP14">
    <cfRule type="containsText" dxfId="265" priority="265" operator="containsText" text="f">
      <formula>NOT(ISERROR(SEARCH("f",GP3)))</formula>
    </cfRule>
  </conditionalFormatting>
  <conditionalFormatting sqref="GP3:GP14">
    <cfRule type="iconSet" priority="256">
      <iconSet iconSet="5Arrows">
        <cfvo type="percent" val="0"/>
        <cfvo type="percent" val="20"/>
        <cfvo type="percent" val="40"/>
        <cfvo type="percent" val="60"/>
        <cfvo type="percent" val="80"/>
      </iconSet>
    </cfRule>
    <cfRule type="cellIs" dxfId="264" priority="257" operator="greaterThan">
      <formula>4</formula>
    </cfRule>
    <cfRule type="cellIs" dxfId="263" priority="258" operator="greaterThan">
      <formula>3</formula>
    </cfRule>
    <cfRule type="cellIs" dxfId="262" priority="259" operator="greaterThan">
      <formula>3</formula>
    </cfRule>
    <cfRule type="cellIs" dxfId="261" priority="260" operator="equal">
      <formula>2</formula>
    </cfRule>
    <cfRule type="cellIs" dxfId="260" priority="261" operator="lessThan">
      <formula>1</formula>
    </cfRule>
    <cfRule type="cellIs" dxfId="259" priority="262" operator="equal">
      <formula>1</formula>
    </cfRule>
    <cfRule type="cellIs" dxfId="258" priority="270" operator="equal">
      <formula>3</formula>
    </cfRule>
  </conditionalFormatting>
  <conditionalFormatting sqref="GP3:GP14">
    <cfRule type="iconSet" priority="263">
      <iconSet iconSet="4Arrows">
        <cfvo type="percent" val="0"/>
        <cfvo type="percent" val="25"/>
        <cfvo type="percent" val="50"/>
        <cfvo type="percent" val="75"/>
      </iconSet>
    </cfRule>
    <cfRule type="cellIs" dxfId="257" priority="266" operator="equal">
      <formula>0</formula>
    </cfRule>
    <cfRule type="cellIs" dxfId="256" priority="267" operator="equal">
      <formula>1</formula>
    </cfRule>
    <cfRule type="cellIs" dxfId="255" priority="268" operator="equal">
      <formula>2</formula>
    </cfRule>
    <cfRule type="cellIs" dxfId="254" priority="269" operator="equal">
      <formula>3</formula>
    </cfRule>
  </conditionalFormatting>
  <conditionalFormatting sqref="GP3">
    <cfRule type="iconSet" priority="264">
      <iconSet iconSet="3Arrows">
        <cfvo type="percent" val="0"/>
        <cfvo type="percent" val="33"/>
        <cfvo type="percent" val="67"/>
      </iconSet>
    </cfRule>
  </conditionalFormatting>
  <conditionalFormatting sqref="GV3:GV14">
    <cfRule type="containsText" dxfId="253" priority="250" operator="containsText" text="f">
      <formula>NOT(ISERROR(SEARCH("f",GV3)))</formula>
    </cfRule>
  </conditionalFormatting>
  <conditionalFormatting sqref="GV3:GV14">
    <cfRule type="iconSet" priority="241">
      <iconSet iconSet="5Arrows">
        <cfvo type="percent" val="0"/>
        <cfvo type="percent" val="20"/>
        <cfvo type="percent" val="40"/>
        <cfvo type="percent" val="60"/>
        <cfvo type="percent" val="80"/>
      </iconSet>
    </cfRule>
    <cfRule type="cellIs" dxfId="252" priority="242" operator="greaterThan">
      <formula>4</formula>
    </cfRule>
    <cfRule type="cellIs" dxfId="251" priority="243" operator="greaterThan">
      <formula>3</formula>
    </cfRule>
    <cfRule type="cellIs" dxfId="250" priority="244" operator="greaterThan">
      <formula>3</formula>
    </cfRule>
    <cfRule type="cellIs" dxfId="249" priority="245" operator="equal">
      <formula>2</formula>
    </cfRule>
    <cfRule type="cellIs" dxfId="248" priority="246" operator="lessThan">
      <formula>1</formula>
    </cfRule>
    <cfRule type="cellIs" dxfId="247" priority="247" operator="equal">
      <formula>1</formula>
    </cfRule>
    <cfRule type="cellIs" dxfId="246" priority="255" operator="equal">
      <formula>3</formula>
    </cfRule>
  </conditionalFormatting>
  <conditionalFormatting sqref="GV3:GV14">
    <cfRule type="iconSet" priority="248">
      <iconSet iconSet="4Arrows">
        <cfvo type="percent" val="0"/>
        <cfvo type="percent" val="25"/>
        <cfvo type="percent" val="50"/>
        <cfvo type="percent" val="75"/>
      </iconSet>
    </cfRule>
    <cfRule type="cellIs" dxfId="245" priority="251" operator="equal">
      <formula>0</formula>
    </cfRule>
    <cfRule type="cellIs" dxfId="244" priority="252" operator="equal">
      <formula>1</formula>
    </cfRule>
    <cfRule type="cellIs" dxfId="243" priority="253" operator="equal">
      <formula>2</formula>
    </cfRule>
    <cfRule type="cellIs" dxfId="242" priority="254" operator="equal">
      <formula>3</formula>
    </cfRule>
  </conditionalFormatting>
  <conditionalFormatting sqref="GV3">
    <cfRule type="iconSet" priority="249">
      <iconSet iconSet="3Arrows">
        <cfvo type="percent" val="0"/>
        <cfvo type="percent" val="33"/>
        <cfvo type="percent" val="67"/>
      </iconSet>
    </cfRule>
  </conditionalFormatting>
  <conditionalFormatting sqref="DI14">
    <cfRule type="containsText" dxfId="241" priority="184" operator="containsText" text="f">
      <formula>NOT(ISERROR(SEARCH("f",DI14)))</formula>
    </cfRule>
  </conditionalFormatting>
  <conditionalFormatting sqref="DI3:DI14">
    <cfRule type="cellIs" dxfId="240" priority="183" operator="equal">
      <formula>3</formula>
    </cfRule>
  </conditionalFormatting>
  <conditionalFormatting sqref="DI3:DI14">
    <cfRule type="iconSet" priority="178">
      <iconSet iconSet="4Arrows">
        <cfvo type="percent" val="0"/>
        <cfvo type="percent" val="25"/>
        <cfvo type="percent" val="50"/>
        <cfvo type="percent" val="75"/>
      </iconSet>
    </cfRule>
    <cfRule type="cellIs" dxfId="239" priority="179" operator="equal">
      <formula>0</formula>
    </cfRule>
    <cfRule type="cellIs" dxfId="238" priority="180" operator="equal">
      <formula>1</formula>
    </cfRule>
    <cfRule type="cellIs" dxfId="237" priority="181" operator="equal">
      <formula>2</formula>
    </cfRule>
    <cfRule type="cellIs" dxfId="236" priority="182" operator="equal">
      <formula>3</formula>
    </cfRule>
  </conditionalFormatting>
  <conditionalFormatting sqref="DI3:DI14">
    <cfRule type="containsText" dxfId="235" priority="177" operator="containsText" text="f">
      <formula>NOT(ISERROR(SEARCH("f",DI3)))</formula>
    </cfRule>
  </conditionalFormatting>
  <conditionalFormatting sqref="DN14">
    <cfRule type="containsText" dxfId="234" priority="176" operator="containsText" text="f">
      <formula>NOT(ISERROR(SEARCH("f",DN14)))</formula>
    </cfRule>
  </conditionalFormatting>
  <conditionalFormatting sqref="DN3:DN14">
    <cfRule type="cellIs" dxfId="233" priority="175" operator="equal">
      <formula>3</formula>
    </cfRule>
  </conditionalFormatting>
  <conditionalFormatting sqref="DN3:DN14">
    <cfRule type="iconSet" priority="170">
      <iconSet iconSet="4Arrows">
        <cfvo type="percent" val="0"/>
        <cfvo type="percent" val="25"/>
        <cfvo type="percent" val="50"/>
        <cfvo type="percent" val="75"/>
      </iconSet>
    </cfRule>
    <cfRule type="cellIs" dxfId="232" priority="171" operator="equal">
      <formula>0</formula>
    </cfRule>
    <cfRule type="cellIs" dxfId="231" priority="172" operator="equal">
      <formula>1</formula>
    </cfRule>
    <cfRule type="cellIs" dxfId="230" priority="173" operator="equal">
      <formula>2</formula>
    </cfRule>
    <cfRule type="cellIs" dxfId="229" priority="174" operator="equal">
      <formula>3</formula>
    </cfRule>
  </conditionalFormatting>
  <conditionalFormatting sqref="DN3:DN14">
    <cfRule type="containsText" dxfId="228" priority="169" operator="containsText" text="f">
      <formula>NOT(ISERROR(SEARCH("f",DN3)))</formula>
    </cfRule>
  </conditionalFormatting>
  <conditionalFormatting sqref="DS14">
    <cfRule type="containsText" dxfId="227" priority="168" operator="containsText" text="f">
      <formula>NOT(ISERROR(SEARCH("f",DS14)))</formula>
    </cfRule>
  </conditionalFormatting>
  <conditionalFormatting sqref="DS3:DS14">
    <cfRule type="cellIs" dxfId="226" priority="167" operator="equal">
      <formula>3</formula>
    </cfRule>
  </conditionalFormatting>
  <conditionalFormatting sqref="DS3:DS14">
    <cfRule type="iconSet" priority="162">
      <iconSet iconSet="4Arrows">
        <cfvo type="percent" val="0"/>
        <cfvo type="percent" val="25"/>
        <cfvo type="percent" val="50"/>
        <cfvo type="percent" val="75"/>
      </iconSet>
    </cfRule>
    <cfRule type="cellIs" dxfId="225" priority="163" operator="equal">
      <formula>0</formula>
    </cfRule>
    <cfRule type="cellIs" dxfId="224" priority="164" operator="equal">
      <formula>1</formula>
    </cfRule>
    <cfRule type="cellIs" dxfId="223" priority="165" operator="equal">
      <formula>2</formula>
    </cfRule>
    <cfRule type="cellIs" dxfId="222" priority="166" operator="equal">
      <formula>3</formula>
    </cfRule>
  </conditionalFormatting>
  <conditionalFormatting sqref="DS3:DS14">
    <cfRule type="containsText" dxfId="221" priority="161" operator="containsText" text="f">
      <formula>NOT(ISERROR(SEARCH("f",DS3)))</formula>
    </cfRule>
  </conditionalFormatting>
  <conditionalFormatting sqref="DX14">
    <cfRule type="containsText" dxfId="220" priority="160" operator="containsText" text="f">
      <formula>NOT(ISERROR(SEARCH("f",DX14)))</formula>
    </cfRule>
  </conditionalFormatting>
  <conditionalFormatting sqref="DX3:DX14">
    <cfRule type="cellIs" dxfId="219" priority="159" operator="equal">
      <formula>3</formula>
    </cfRule>
  </conditionalFormatting>
  <conditionalFormatting sqref="DX3:DX14">
    <cfRule type="iconSet" priority="154">
      <iconSet iconSet="4Arrows">
        <cfvo type="percent" val="0"/>
        <cfvo type="percent" val="25"/>
        <cfvo type="percent" val="50"/>
        <cfvo type="percent" val="75"/>
      </iconSet>
    </cfRule>
    <cfRule type="cellIs" dxfId="218" priority="155" operator="equal">
      <formula>0</formula>
    </cfRule>
    <cfRule type="cellIs" dxfId="217" priority="156" operator="equal">
      <formula>1</formula>
    </cfRule>
    <cfRule type="cellIs" dxfId="216" priority="157" operator="equal">
      <formula>2</formula>
    </cfRule>
    <cfRule type="cellIs" dxfId="215" priority="158" operator="equal">
      <formula>3</formula>
    </cfRule>
  </conditionalFormatting>
  <conditionalFormatting sqref="DX3:DX14">
    <cfRule type="containsText" dxfId="214" priority="153" operator="containsText" text="f">
      <formula>NOT(ISERROR(SEARCH("f",DX3)))</formula>
    </cfRule>
  </conditionalFormatting>
  <conditionalFormatting sqref="EC14">
    <cfRule type="containsText" dxfId="213" priority="152" operator="containsText" text="f">
      <formula>NOT(ISERROR(SEARCH("f",EC14)))</formula>
    </cfRule>
  </conditionalFormatting>
  <conditionalFormatting sqref="EC3:EC14">
    <cfRule type="cellIs" dxfId="212" priority="151" operator="equal">
      <formula>3</formula>
    </cfRule>
  </conditionalFormatting>
  <conditionalFormatting sqref="EC3:EC14">
    <cfRule type="iconSet" priority="146">
      <iconSet iconSet="4Arrows">
        <cfvo type="percent" val="0"/>
        <cfvo type="percent" val="25"/>
        <cfvo type="percent" val="50"/>
        <cfvo type="percent" val="75"/>
      </iconSet>
    </cfRule>
    <cfRule type="cellIs" dxfId="211" priority="147" operator="equal">
      <formula>0</formula>
    </cfRule>
    <cfRule type="cellIs" dxfId="210" priority="148" operator="equal">
      <formula>1</formula>
    </cfRule>
    <cfRule type="cellIs" dxfId="209" priority="149" operator="equal">
      <formula>2</formula>
    </cfRule>
    <cfRule type="cellIs" dxfId="208" priority="150" operator="equal">
      <formula>3</formula>
    </cfRule>
  </conditionalFormatting>
  <conditionalFormatting sqref="EC3:EC14">
    <cfRule type="containsText" dxfId="207" priority="145" operator="containsText" text="f">
      <formula>NOT(ISERROR(SEARCH("f",EC3)))</formula>
    </cfRule>
  </conditionalFormatting>
  <conditionalFormatting sqref="EH14">
    <cfRule type="containsText" dxfId="206" priority="144" operator="containsText" text="f">
      <formula>NOT(ISERROR(SEARCH("f",EH14)))</formula>
    </cfRule>
  </conditionalFormatting>
  <conditionalFormatting sqref="EH3:EH14">
    <cfRule type="cellIs" dxfId="205" priority="143" operator="equal">
      <formula>3</formula>
    </cfRule>
  </conditionalFormatting>
  <conditionalFormatting sqref="EH3:EH14">
    <cfRule type="iconSet" priority="138">
      <iconSet iconSet="4Arrows">
        <cfvo type="percent" val="0"/>
        <cfvo type="percent" val="25"/>
        <cfvo type="percent" val="50"/>
        <cfvo type="percent" val="75"/>
      </iconSet>
    </cfRule>
    <cfRule type="cellIs" dxfId="204" priority="139" operator="equal">
      <formula>0</formula>
    </cfRule>
    <cfRule type="cellIs" dxfId="203" priority="140" operator="equal">
      <formula>1</formula>
    </cfRule>
    <cfRule type="cellIs" dxfId="202" priority="141" operator="equal">
      <formula>2</formula>
    </cfRule>
    <cfRule type="cellIs" dxfId="201" priority="142" operator="equal">
      <formula>3</formula>
    </cfRule>
  </conditionalFormatting>
  <conditionalFormatting sqref="EH3:EH14">
    <cfRule type="containsText" dxfId="200" priority="137" operator="containsText" text="f">
      <formula>NOT(ISERROR(SEARCH("f",EH3)))</formula>
    </cfRule>
  </conditionalFormatting>
  <conditionalFormatting sqref="EM14">
    <cfRule type="containsText" dxfId="199" priority="136" operator="containsText" text="f">
      <formula>NOT(ISERROR(SEARCH("f",EM14)))</formula>
    </cfRule>
  </conditionalFormatting>
  <conditionalFormatting sqref="EM3:EM14">
    <cfRule type="cellIs" dxfId="198" priority="135" operator="equal">
      <formula>3</formula>
    </cfRule>
  </conditionalFormatting>
  <conditionalFormatting sqref="EM3:EM14">
    <cfRule type="iconSet" priority="130">
      <iconSet iconSet="4Arrows">
        <cfvo type="percent" val="0"/>
        <cfvo type="percent" val="25"/>
        <cfvo type="percent" val="50"/>
        <cfvo type="percent" val="75"/>
      </iconSet>
    </cfRule>
    <cfRule type="cellIs" dxfId="197" priority="131" operator="equal">
      <formula>0</formula>
    </cfRule>
    <cfRule type="cellIs" dxfId="196" priority="132" operator="equal">
      <formula>1</formula>
    </cfRule>
    <cfRule type="cellIs" dxfId="195" priority="133" operator="equal">
      <formula>2</formula>
    </cfRule>
    <cfRule type="cellIs" dxfId="194" priority="134" operator="equal">
      <formula>3</formula>
    </cfRule>
  </conditionalFormatting>
  <conditionalFormatting sqref="EM3:EM14">
    <cfRule type="containsText" dxfId="193" priority="129" operator="containsText" text="f">
      <formula>NOT(ISERROR(SEARCH("f",EM3)))</formula>
    </cfRule>
  </conditionalFormatting>
  <conditionalFormatting sqref="ER14">
    <cfRule type="containsText" dxfId="192" priority="128" operator="containsText" text="f">
      <formula>NOT(ISERROR(SEARCH("f",ER14)))</formula>
    </cfRule>
  </conditionalFormatting>
  <conditionalFormatting sqref="ER3:ER14">
    <cfRule type="cellIs" dxfId="191" priority="127" operator="equal">
      <formula>3</formula>
    </cfRule>
  </conditionalFormatting>
  <conditionalFormatting sqref="ER3:ER14">
    <cfRule type="iconSet" priority="122">
      <iconSet iconSet="4Arrows">
        <cfvo type="percent" val="0"/>
        <cfvo type="percent" val="25"/>
        <cfvo type="percent" val="50"/>
        <cfvo type="percent" val="75"/>
      </iconSet>
    </cfRule>
    <cfRule type="cellIs" dxfId="190" priority="123" operator="equal">
      <formula>0</formula>
    </cfRule>
    <cfRule type="cellIs" dxfId="189" priority="124" operator="equal">
      <formula>1</formula>
    </cfRule>
    <cfRule type="cellIs" dxfId="188" priority="125" operator="equal">
      <formula>2</formula>
    </cfRule>
    <cfRule type="cellIs" dxfId="187" priority="126" operator="equal">
      <formula>3</formula>
    </cfRule>
  </conditionalFormatting>
  <conditionalFormatting sqref="ER3:ER14">
    <cfRule type="containsText" dxfId="186" priority="121" operator="containsText" text="f">
      <formula>NOT(ISERROR(SEARCH("f",ER3)))</formula>
    </cfRule>
  </conditionalFormatting>
  <conditionalFormatting sqref="EW14">
    <cfRule type="containsText" dxfId="185" priority="120" operator="containsText" text="f">
      <formula>NOT(ISERROR(SEARCH("f",EW14)))</formula>
    </cfRule>
  </conditionalFormatting>
  <conditionalFormatting sqref="EW3:EW14">
    <cfRule type="cellIs" dxfId="184" priority="119" operator="equal">
      <formula>3</formula>
    </cfRule>
  </conditionalFormatting>
  <conditionalFormatting sqref="EW3:EW14">
    <cfRule type="iconSet" priority="114">
      <iconSet iconSet="4Arrows">
        <cfvo type="percent" val="0"/>
        <cfvo type="percent" val="25"/>
        <cfvo type="percent" val="50"/>
        <cfvo type="percent" val="75"/>
      </iconSet>
    </cfRule>
    <cfRule type="cellIs" dxfId="183" priority="115" operator="equal">
      <formula>0</formula>
    </cfRule>
    <cfRule type="cellIs" dxfId="182" priority="116" operator="equal">
      <formula>1</formula>
    </cfRule>
    <cfRule type="cellIs" dxfId="181" priority="117" operator="equal">
      <formula>2</formula>
    </cfRule>
    <cfRule type="cellIs" dxfId="180" priority="118" operator="equal">
      <formula>3</formula>
    </cfRule>
  </conditionalFormatting>
  <conditionalFormatting sqref="EW3:EW14">
    <cfRule type="containsText" dxfId="179" priority="113" operator="containsText" text="f">
      <formula>NOT(ISERROR(SEARCH("f",EW3)))</formula>
    </cfRule>
  </conditionalFormatting>
  <conditionalFormatting sqref="FB14">
    <cfRule type="containsText" dxfId="178" priority="112" operator="containsText" text="f">
      <formula>NOT(ISERROR(SEARCH("f",FB14)))</formula>
    </cfRule>
  </conditionalFormatting>
  <conditionalFormatting sqref="FB3:FB14">
    <cfRule type="cellIs" dxfId="177" priority="111" operator="equal">
      <formula>3</formula>
    </cfRule>
  </conditionalFormatting>
  <conditionalFormatting sqref="FB3:FB14">
    <cfRule type="iconSet" priority="106">
      <iconSet iconSet="4Arrows">
        <cfvo type="percent" val="0"/>
        <cfvo type="percent" val="25"/>
        <cfvo type="percent" val="50"/>
        <cfvo type="percent" val="75"/>
      </iconSet>
    </cfRule>
    <cfRule type="cellIs" dxfId="176" priority="107" operator="equal">
      <formula>0</formula>
    </cfRule>
    <cfRule type="cellIs" dxfId="175" priority="108" operator="equal">
      <formula>1</formula>
    </cfRule>
    <cfRule type="cellIs" dxfId="174" priority="109" operator="equal">
      <formula>2</formula>
    </cfRule>
    <cfRule type="cellIs" dxfId="173" priority="110" operator="equal">
      <formula>3</formula>
    </cfRule>
  </conditionalFormatting>
  <conditionalFormatting sqref="FB3:FB14">
    <cfRule type="containsText" dxfId="172" priority="105" operator="containsText" text="f">
      <formula>NOT(ISERROR(SEARCH("f",FB3)))</formula>
    </cfRule>
  </conditionalFormatting>
  <conditionalFormatting sqref="FG14">
    <cfRule type="containsText" dxfId="171" priority="104" operator="containsText" text="f">
      <formula>NOT(ISERROR(SEARCH("f",FG14)))</formula>
    </cfRule>
  </conditionalFormatting>
  <conditionalFormatting sqref="FG3:FG14">
    <cfRule type="cellIs" dxfId="170" priority="103" operator="equal">
      <formula>3</formula>
    </cfRule>
  </conditionalFormatting>
  <conditionalFormatting sqref="FG3:FG14">
    <cfRule type="iconSet" priority="98">
      <iconSet iconSet="4Arrows">
        <cfvo type="percent" val="0"/>
        <cfvo type="percent" val="25"/>
        <cfvo type="percent" val="50"/>
        <cfvo type="percent" val="75"/>
      </iconSet>
    </cfRule>
    <cfRule type="cellIs" dxfId="169" priority="99" operator="equal">
      <formula>0</formula>
    </cfRule>
    <cfRule type="cellIs" dxfId="168" priority="100" operator="equal">
      <formula>1</formula>
    </cfRule>
    <cfRule type="cellIs" dxfId="167" priority="101" operator="equal">
      <formula>2</formula>
    </cfRule>
    <cfRule type="cellIs" dxfId="166" priority="102" operator="equal">
      <formula>3</formula>
    </cfRule>
  </conditionalFormatting>
  <conditionalFormatting sqref="FG3:FG14">
    <cfRule type="containsText" dxfId="165" priority="97" operator="containsText" text="f">
      <formula>NOT(ISERROR(SEARCH("f",FG3)))</formula>
    </cfRule>
  </conditionalFormatting>
  <conditionalFormatting sqref="FL14">
    <cfRule type="containsText" dxfId="164" priority="96" operator="containsText" text="f">
      <formula>NOT(ISERROR(SEARCH("f",FL14)))</formula>
    </cfRule>
  </conditionalFormatting>
  <conditionalFormatting sqref="FL3:FL14">
    <cfRule type="cellIs" dxfId="163" priority="95" operator="equal">
      <formula>3</formula>
    </cfRule>
  </conditionalFormatting>
  <conditionalFormatting sqref="FL3:FL14">
    <cfRule type="iconSet" priority="90">
      <iconSet iconSet="4Arrows">
        <cfvo type="percent" val="0"/>
        <cfvo type="percent" val="25"/>
        <cfvo type="percent" val="50"/>
        <cfvo type="percent" val="75"/>
      </iconSet>
    </cfRule>
    <cfRule type="cellIs" dxfId="162" priority="91" operator="equal">
      <formula>0</formula>
    </cfRule>
    <cfRule type="cellIs" dxfId="161" priority="92" operator="equal">
      <formula>1</formula>
    </cfRule>
    <cfRule type="cellIs" dxfId="160" priority="93" operator="equal">
      <formula>2</formula>
    </cfRule>
    <cfRule type="cellIs" dxfId="159" priority="94" operator="equal">
      <formula>3</formula>
    </cfRule>
  </conditionalFormatting>
  <conditionalFormatting sqref="FL3:FL14">
    <cfRule type="containsText" dxfId="158" priority="89" operator="containsText" text="f">
      <formula>NOT(ISERROR(SEARCH("f",FL3)))</formula>
    </cfRule>
  </conditionalFormatting>
  <conditionalFormatting sqref="FQ14">
    <cfRule type="containsText" dxfId="157" priority="88" operator="containsText" text="f">
      <formula>NOT(ISERROR(SEARCH("f",FQ14)))</formula>
    </cfRule>
  </conditionalFormatting>
  <conditionalFormatting sqref="FQ3:FQ14">
    <cfRule type="cellIs" dxfId="156" priority="87" operator="equal">
      <formula>3</formula>
    </cfRule>
  </conditionalFormatting>
  <conditionalFormatting sqref="FQ3:FQ14">
    <cfRule type="iconSet" priority="82">
      <iconSet iconSet="4Arrows">
        <cfvo type="percent" val="0"/>
        <cfvo type="percent" val="25"/>
        <cfvo type="percent" val="50"/>
        <cfvo type="percent" val="75"/>
      </iconSet>
    </cfRule>
    <cfRule type="cellIs" dxfId="155" priority="83" operator="equal">
      <formula>0</formula>
    </cfRule>
    <cfRule type="cellIs" dxfId="154" priority="84" operator="equal">
      <formula>1</formula>
    </cfRule>
    <cfRule type="cellIs" dxfId="153" priority="85" operator="equal">
      <formula>2</formula>
    </cfRule>
    <cfRule type="cellIs" dxfId="152" priority="86" operator="equal">
      <formula>3</formula>
    </cfRule>
  </conditionalFormatting>
  <conditionalFormatting sqref="FQ3:FQ14">
    <cfRule type="containsText" dxfId="151" priority="81" operator="containsText" text="f">
      <formula>NOT(ISERROR(SEARCH("f",FQ3)))</formula>
    </cfRule>
  </conditionalFormatting>
  <conditionalFormatting sqref="FV14">
    <cfRule type="containsText" dxfId="150" priority="80" operator="containsText" text="f">
      <formula>NOT(ISERROR(SEARCH("f",FV14)))</formula>
    </cfRule>
  </conditionalFormatting>
  <conditionalFormatting sqref="FV3:FV14">
    <cfRule type="cellIs" dxfId="149" priority="79" operator="equal">
      <formula>3</formula>
    </cfRule>
  </conditionalFormatting>
  <conditionalFormatting sqref="FV3:FV14">
    <cfRule type="iconSet" priority="74">
      <iconSet iconSet="4Arrows">
        <cfvo type="percent" val="0"/>
        <cfvo type="percent" val="25"/>
        <cfvo type="percent" val="50"/>
        <cfvo type="percent" val="75"/>
      </iconSet>
    </cfRule>
    <cfRule type="cellIs" dxfId="148" priority="75" operator="equal">
      <formula>0</formula>
    </cfRule>
    <cfRule type="cellIs" dxfId="147" priority="76" operator="equal">
      <formula>1</formula>
    </cfRule>
    <cfRule type="cellIs" dxfId="146" priority="77" operator="equal">
      <formula>2</formula>
    </cfRule>
    <cfRule type="cellIs" dxfId="145" priority="78" operator="equal">
      <formula>3</formula>
    </cfRule>
  </conditionalFormatting>
  <conditionalFormatting sqref="FV3:FV14">
    <cfRule type="containsText" dxfId="144" priority="73" operator="containsText" text="f">
      <formula>NOT(ISERROR(SEARCH("f",FV3)))</formula>
    </cfRule>
  </conditionalFormatting>
  <conditionalFormatting sqref="GA14">
    <cfRule type="containsText" dxfId="143" priority="72" operator="containsText" text="f">
      <formula>NOT(ISERROR(SEARCH("f",GA14)))</formula>
    </cfRule>
  </conditionalFormatting>
  <conditionalFormatting sqref="GA3:GA14">
    <cfRule type="cellIs" dxfId="142" priority="71" operator="equal">
      <formula>3</formula>
    </cfRule>
  </conditionalFormatting>
  <conditionalFormatting sqref="GA3:GA14">
    <cfRule type="iconSet" priority="66">
      <iconSet iconSet="4Arrows">
        <cfvo type="percent" val="0"/>
        <cfvo type="percent" val="25"/>
        <cfvo type="percent" val="50"/>
        <cfvo type="percent" val="75"/>
      </iconSet>
    </cfRule>
    <cfRule type="cellIs" dxfId="141" priority="67" operator="equal">
      <formula>0</formula>
    </cfRule>
    <cfRule type="cellIs" dxfId="140" priority="68" operator="equal">
      <formula>1</formula>
    </cfRule>
    <cfRule type="cellIs" dxfId="139" priority="69" operator="equal">
      <formula>2</formula>
    </cfRule>
    <cfRule type="cellIs" dxfId="138" priority="70" operator="equal">
      <formula>3</formula>
    </cfRule>
  </conditionalFormatting>
  <conditionalFormatting sqref="GA3:GA14">
    <cfRule type="containsText" dxfId="137" priority="65" operator="containsText" text="f">
      <formula>NOT(ISERROR(SEARCH("f",GA3)))</formula>
    </cfRule>
  </conditionalFormatting>
  <conditionalFormatting sqref="GF14">
    <cfRule type="containsText" dxfId="136" priority="64" operator="containsText" text="f">
      <formula>NOT(ISERROR(SEARCH("f",GF14)))</formula>
    </cfRule>
  </conditionalFormatting>
  <conditionalFormatting sqref="GF3:GF14">
    <cfRule type="cellIs" dxfId="135" priority="63" operator="equal">
      <formula>3</formula>
    </cfRule>
  </conditionalFormatting>
  <conditionalFormatting sqref="GF3:GF14">
    <cfRule type="iconSet" priority="58">
      <iconSet iconSet="4Arrows">
        <cfvo type="percent" val="0"/>
        <cfvo type="percent" val="25"/>
        <cfvo type="percent" val="50"/>
        <cfvo type="percent" val="75"/>
      </iconSet>
    </cfRule>
    <cfRule type="cellIs" dxfId="134" priority="59" operator="equal">
      <formula>0</formula>
    </cfRule>
    <cfRule type="cellIs" dxfId="133" priority="60" operator="equal">
      <formula>1</formula>
    </cfRule>
    <cfRule type="cellIs" dxfId="132" priority="61" operator="equal">
      <formula>2</formula>
    </cfRule>
    <cfRule type="cellIs" dxfId="131" priority="62" operator="equal">
      <formula>3</formula>
    </cfRule>
  </conditionalFormatting>
  <conditionalFormatting sqref="GF3:GF14">
    <cfRule type="containsText" dxfId="130" priority="57" operator="containsText" text="f">
      <formula>NOT(ISERROR(SEARCH("f",GF3)))</formula>
    </cfRule>
  </conditionalFormatting>
  <conditionalFormatting sqref="GK14">
    <cfRule type="containsText" dxfId="129" priority="56" operator="containsText" text="f">
      <formula>NOT(ISERROR(SEARCH("f",GK14)))</formula>
    </cfRule>
  </conditionalFormatting>
  <conditionalFormatting sqref="GK3:GK14">
    <cfRule type="cellIs" dxfId="128" priority="55" operator="equal">
      <formula>3</formula>
    </cfRule>
  </conditionalFormatting>
  <conditionalFormatting sqref="GK3:GK14">
    <cfRule type="iconSet" priority="50">
      <iconSet iconSet="4Arrows">
        <cfvo type="percent" val="0"/>
        <cfvo type="percent" val="25"/>
        <cfvo type="percent" val="50"/>
        <cfvo type="percent" val="75"/>
      </iconSet>
    </cfRule>
    <cfRule type="cellIs" dxfId="127" priority="51" operator="equal">
      <formula>0</formula>
    </cfRule>
    <cfRule type="cellIs" dxfId="126" priority="52" operator="equal">
      <formula>1</formula>
    </cfRule>
    <cfRule type="cellIs" dxfId="125" priority="53" operator="equal">
      <formula>2</formula>
    </cfRule>
    <cfRule type="cellIs" dxfId="124" priority="54" operator="equal">
      <formula>3</formula>
    </cfRule>
  </conditionalFormatting>
  <conditionalFormatting sqref="GK3:GK14">
    <cfRule type="containsText" dxfId="123" priority="49" operator="containsText" text="f">
      <formula>NOT(ISERROR(SEARCH("f",GK3)))</formula>
    </cfRule>
  </conditionalFormatting>
  <conditionalFormatting sqref="GQ14">
    <cfRule type="containsText" dxfId="122" priority="48" operator="containsText" text="f">
      <formula>NOT(ISERROR(SEARCH("f",GQ14)))</formula>
    </cfRule>
  </conditionalFormatting>
  <conditionalFormatting sqref="GQ3:GQ14">
    <cfRule type="cellIs" dxfId="121" priority="47" operator="equal">
      <formula>3</formula>
    </cfRule>
  </conditionalFormatting>
  <conditionalFormatting sqref="GQ3:GQ14">
    <cfRule type="iconSet" priority="42">
      <iconSet iconSet="4Arrows">
        <cfvo type="percent" val="0"/>
        <cfvo type="percent" val="25"/>
        <cfvo type="percent" val="50"/>
        <cfvo type="percent" val="75"/>
      </iconSet>
    </cfRule>
    <cfRule type="cellIs" dxfId="120" priority="43" operator="equal">
      <formula>0</formula>
    </cfRule>
    <cfRule type="cellIs" dxfId="119" priority="44" operator="equal">
      <formula>1</formula>
    </cfRule>
    <cfRule type="cellIs" dxfId="118" priority="45" operator="equal">
      <formula>2</formula>
    </cfRule>
    <cfRule type="cellIs" dxfId="117" priority="46" operator="equal">
      <formula>3</formula>
    </cfRule>
  </conditionalFormatting>
  <conditionalFormatting sqref="GQ3:GQ14">
    <cfRule type="containsText" dxfId="116" priority="41" operator="containsText" text="f">
      <formula>NOT(ISERROR(SEARCH("f",GQ3)))</formula>
    </cfRule>
  </conditionalFormatting>
  <conditionalFormatting sqref="GW14">
    <cfRule type="containsText" dxfId="115" priority="40" operator="containsText" text="f">
      <formula>NOT(ISERROR(SEARCH("f",GW14)))</formula>
    </cfRule>
  </conditionalFormatting>
  <conditionalFormatting sqref="GW3:GW14">
    <cfRule type="cellIs" dxfId="114" priority="39" operator="equal">
      <formula>3</formula>
    </cfRule>
  </conditionalFormatting>
  <conditionalFormatting sqref="GW3:GW14">
    <cfRule type="iconSet" priority="34">
      <iconSet iconSet="4Arrows">
        <cfvo type="percent" val="0"/>
        <cfvo type="percent" val="25"/>
        <cfvo type="percent" val="50"/>
        <cfvo type="percent" val="75"/>
      </iconSet>
    </cfRule>
    <cfRule type="cellIs" dxfId="113" priority="35" operator="equal">
      <formula>0</formula>
    </cfRule>
    <cfRule type="cellIs" dxfId="112" priority="36" operator="equal">
      <formula>1</formula>
    </cfRule>
    <cfRule type="cellIs" dxfId="111" priority="37" operator="equal">
      <formula>2</formula>
    </cfRule>
    <cfRule type="cellIs" dxfId="110" priority="38" operator="equal">
      <formula>3</formula>
    </cfRule>
  </conditionalFormatting>
  <conditionalFormatting sqref="GW3:GW14">
    <cfRule type="containsText" dxfId="109" priority="33" operator="containsText" text="f">
      <formula>NOT(ISERROR(SEARCH("f",GW3)))</formula>
    </cfRule>
  </conditionalFormatting>
  <conditionalFormatting sqref="HC14">
    <cfRule type="containsText" dxfId="108" priority="32" operator="containsText" text="f">
      <formula>NOT(ISERROR(SEARCH("f",HC14)))</formula>
    </cfRule>
  </conditionalFormatting>
  <conditionalFormatting sqref="HC3:HC14">
    <cfRule type="cellIs" dxfId="107" priority="31" operator="equal">
      <formula>3</formula>
    </cfRule>
  </conditionalFormatting>
  <conditionalFormatting sqref="HC3:HC14">
    <cfRule type="iconSet" priority="26">
      <iconSet iconSet="4Arrows">
        <cfvo type="percent" val="0"/>
        <cfvo type="percent" val="25"/>
        <cfvo type="percent" val="50"/>
        <cfvo type="percent" val="75"/>
      </iconSet>
    </cfRule>
    <cfRule type="cellIs" dxfId="106" priority="27" operator="equal">
      <formula>0</formula>
    </cfRule>
    <cfRule type="cellIs" dxfId="105" priority="28" operator="equal">
      <formula>1</formula>
    </cfRule>
    <cfRule type="cellIs" dxfId="104" priority="29" operator="equal">
      <formula>2</formula>
    </cfRule>
    <cfRule type="cellIs" dxfId="103" priority="30" operator="equal">
      <formula>3</formula>
    </cfRule>
  </conditionalFormatting>
  <conditionalFormatting sqref="HC3:HC14">
    <cfRule type="containsText" dxfId="102" priority="25" operator="containsText" text="f">
      <formula>NOT(ISERROR(SEARCH("f",HC3)))</formula>
    </cfRule>
  </conditionalFormatting>
  <conditionalFormatting sqref="HI14">
    <cfRule type="containsText" dxfId="101" priority="24" operator="containsText" text="f">
      <formula>NOT(ISERROR(SEARCH("f",HI14)))</formula>
    </cfRule>
  </conditionalFormatting>
  <conditionalFormatting sqref="HI3:HI14">
    <cfRule type="cellIs" dxfId="100" priority="23" operator="equal">
      <formula>3</formula>
    </cfRule>
  </conditionalFormatting>
  <conditionalFormatting sqref="HI3:HI14">
    <cfRule type="iconSet" priority="18">
      <iconSet iconSet="4Arrows">
        <cfvo type="percent" val="0"/>
        <cfvo type="percent" val="25"/>
        <cfvo type="percent" val="50"/>
        <cfvo type="percent" val="75"/>
      </iconSet>
    </cfRule>
    <cfRule type="cellIs" dxfId="99" priority="19" operator="equal">
      <formula>0</formula>
    </cfRule>
    <cfRule type="cellIs" dxfId="98" priority="20" operator="equal">
      <formula>1</formula>
    </cfRule>
    <cfRule type="cellIs" dxfId="97" priority="21" operator="equal">
      <formula>2</formula>
    </cfRule>
    <cfRule type="cellIs" dxfId="96" priority="22" operator="equal">
      <formula>3</formula>
    </cfRule>
  </conditionalFormatting>
  <conditionalFormatting sqref="HI3:HI14">
    <cfRule type="containsText" dxfId="95" priority="17" operator="containsText" text="f">
      <formula>NOT(ISERROR(SEARCH("f",HI3)))</formula>
    </cfRule>
  </conditionalFormatting>
  <conditionalFormatting sqref="HO14">
    <cfRule type="containsText" dxfId="94" priority="16" operator="containsText" text="f">
      <formula>NOT(ISERROR(SEARCH("f",HO14)))</formula>
    </cfRule>
  </conditionalFormatting>
  <conditionalFormatting sqref="HO3:HO14">
    <cfRule type="cellIs" dxfId="93" priority="15" operator="equal">
      <formula>3</formula>
    </cfRule>
  </conditionalFormatting>
  <conditionalFormatting sqref="HO3:HO14">
    <cfRule type="iconSet" priority="10">
      <iconSet iconSet="4Arrows">
        <cfvo type="percent" val="0"/>
        <cfvo type="percent" val="25"/>
        <cfvo type="percent" val="50"/>
        <cfvo type="percent" val="75"/>
      </iconSet>
    </cfRule>
    <cfRule type="cellIs" dxfId="92" priority="11" operator="equal">
      <formula>0</formula>
    </cfRule>
    <cfRule type="cellIs" dxfId="91" priority="12" operator="equal">
      <formula>1</formula>
    </cfRule>
    <cfRule type="cellIs" dxfId="90" priority="13" operator="equal">
      <formula>2</formula>
    </cfRule>
    <cfRule type="cellIs" dxfId="89" priority="14" operator="equal">
      <formula>3</formula>
    </cfRule>
  </conditionalFormatting>
  <conditionalFormatting sqref="HO3:HO14">
    <cfRule type="containsText" dxfId="88" priority="9" operator="containsText" text="f">
      <formula>NOT(ISERROR(SEARCH("f",HO3)))</formula>
    </cfRule>
  </conditionalFormatting>
  <conditionalFormatting sqref="HU14">
    <cfRule type="containsText" dxfId="87" priority="8" operator="containsText" text="f">
      <formula>NOT(ISERROR(SEARCH("f",HU14)))</formula>
    </cfRule>
  </conditionalFormatting>
  <conditionalFormatting sqref="HU3:HU14">
    <cfRule type="cellIs" dxfId="86" priority="7" operator="equal">
      <formula>3</formula>
    </cfRule>
  </conditionalFormatting>
  <conditionalFormatting sqref="HU3:HU14">
    <cfRule type="iconSet" priority="2">
      <iconSet iconSet="4Arrows">
        <cfvo type="percent" val="0"/>
        <cfvo type="percent" val="25"/>
        <cfvo type="percent" val="50"/>
        <cfvo type="percent" val="75"/>
      </iconSet>
    </cfRule>
    <cfRule type="cellIs" dxfId="85" priority="3" operator="equal">
      <formula>0</formula>
    </cfRule>
    <cfRule type="cellIs" dxfId="84" priority="4" operator="equal">
      <formula>1</formula>
    </cfRule>
    <cfRule type="cellIs" dxfId="83" priority="5" operator="equal">
      <formula>2</formula>
    </cfRule>
    <cfRule type="cellIs" dxfId="82" priority="6" operator="equal">
      <formula>3</formula>
    </cfRule>
  </conditionalFormatting>
  <conditionalFormatting sqref="HU3:HU14">
    <cfRule type="containsText" dxfId="81" priority="1" operator="containsText" text="f">
      <formula>NOT(ISERROR(SEARCH("f",HU3)))</formula>
    </cfRule>
  </conditionalFormatting>
  <pageMargins left="0.7" right="0.7" top="0.78740157499999996" bottom="0.78740157499999996" header="0.3" footer="0.3"/>
  <pageSetup paperSize="9" orientation="portrait" r:id="rId1"/>
  <drawing r:id="rId2"/>
  <legacyDrawing r:id="rId3"/>
  <controls>
    <mc:AlternateContent xmlns:mc="http://schemas.openxmlformats.org/markup-compatibility/2006">
      <mc:Choice Requires="x14">
        <control shapeId="2049" r:id="rId4" name="SpinButton1">
          <controlPr defaultSize="0" autoLine="0" r:id="rId5">
            <anchor moveWithCells="1">
              <from>
                <xdr:col>0</xdr:col>
                <xdr:colOff>76200</xdr:colOff>
                <xdr:row>0</xdr:row>
                <xdr:rowOff>38100</xdr:rowOff>
              </from>
              <to>
                <xdr:col>2</xdr:col>
                <xdr:colOff>19050</xdr:colOff>
                <xdr:row>0</xdr:row>
                <xdr:rowOff>609600</xdr:rowOff>
              </to>
            </anchor>
          </controlPr>
        </control>
      </mc:Choice>
      <mc:Fallback>
        <control shapeId="2049" r:id="rId4" name="Spi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10"/>
  <sheetViews>
    <sheetView workbookViewId="0">
      <selection activeCell="F26" sqref="F26"/>
    </sheetView>
  </sheetViews>
  <sheetFormatPr baseColWidth="10" defaultRowHeight="14.25"/>
  <sheetData>
    <row r="1" spans="1:8" ht="21.75" thickBot="1">
      <c r="A1" s="111" t="s">
        <v>341</v>
      </c>
      <c r="B1" s="112" t="s">
        <v>342</v>
      </c>
      <c r="C1" s="112" t="s">
        <v>343</v>
      </c>
      <c r="D1" s="113"/>
      <c r="E1" s="114" t="s">
        <v>344</v>
      </c>
      <c r="F1" s="112" t="s">
        <v>345</v>
      </c>
      <c r="G1" s="112" t="s">
        <v>342</v>
      </c>
      <c r="H1" s="112" t="s">
        <v>343</v>
      </c>
    </row>
    <row r="2" spans="1:8" ht="15.75" thickTop="1" thickBot="1">
      <c r="A2" s="115">
        <f>C2+ROW()%%</f>
        <v>659.00019999999995</v>
      </c>
      <c r="B2" s="111" t="str">
        <f>'1 Runde'!CU2</f>
        <v>Adde</v>
      </c>
      <c r="C2" s="116">
        <f>'1 Runde'!CV2</f>
        <v>659</v>
      </c>
      <c r="D2" s="116"/>
      <c r="E2" s="114">
        <v>1</v>
      </c>
      <c r="F2" s="115">
        <f t="shared" ref="F2:F9" si="0">RANK(H2,$H$2:$H$9)</f>
        <v>1</v>
      </c>
      <c r="G2" s="115" t="str">
        <f t="shared" ref="G2:G9" si="1">VLOOKUP(LARGE($A$2:$A$9,ROW(A1)),$A$1:$C$9,2,0)</f>
        <v>Adde</v>
      </c>
      <c r="H2" s="115">
        <f t="shared" ref="H2:H9" si="2">VLOOKUP(LARGE($A$2:$A$9,ROW(A1)),$A$2:$C$9,3,0)</f>
        <v>659</v>
      </c>
    </row>
    <row r="3" spans="1:8" ht="15.75" thickTop="1" thickBot="1">
      <c r="A3" s="115">
        <f t="shared" ref="A3:A9" si="3">C3+ROW()%%</f>
        <v>2.9999999999999997E-4</v>
      </c>
      <c r="B3" s="111" t="str">
        <f>'1 Runde'!CU3</f>
        <v>Rommet</v>
      </c>
      <c r="C3" s="116">
        <f>'1 Runde'!CV3</f>
        <v>0</v>
      </c>
      <c r="D3" s="116"/>
      <c r="E3" s="114">
        <v>2</v>
      </c>
      <c r="F3" s="115">
        <f t="shared" si="0"/>
        <v>2</v>
      </c>
      <c r="G3" s="115" t="str">
        <f t="shared" si="1"/>
        <v>Manfred</v>
      </c>
      <c r="H3" s="115">
        <f t="shared" si="2"/>
        <v>0</v>
      </c>
    </row>
    <row r="4" spans="1:8" ht="15.75" thickTop="1" thickBot="1">
      <c r="A4" s="115">
        <f t="shared" si="3"/>
        <v>4.0000000000000002E-4</v>
      </c>
      <c r="B4" s="111" t="str">
        <f>'1 Runde'!CU4</f>
        <v xml:space="preserve">Dieter </v>
      </c>
      <c r="C4" s="116">
        <f>'1 Runde'!CV4</f>
        <v>0</v>
      </c>
      <c r="D4" s="116"/>
      <c r="E4" s="114">
        <v>3</v>
      </c>
      <c r="F4" s="115">
        <f t="shared" si="0"/>
        <v>2</v>
      </c>
      <c r="G4" s="115" t="str">
        <f t="shared" si="1"/>
        <v>Lukas</v>
      </c>
      <c r="H4" s="115">
        <f t="shared" si="2"/>
        <v>0</v>
      </c>
    </row>
    <row r="5" spans="1:8" ht="15.75" thickTop="1" thickBot="1">
      <c r="A5" s="115">
        <f t="shared" si="3"/>
        <v>5.0000000000000001E-4</v>
      </c>
      <c r="B5" s="111" t="str">
        <f>'1 Runde'!CU5</f>
        <v>Rainer</v>
      </c>
      <c r="C5" s="116">
        <f>'1 Runde'!CV5</f>
        <v>0</v>
      </c>
      <c r="D5" s="116"/>
      <c r="E5" s="114">
        <v>3</v>
      </c>
      <c r="F5" s="115">
        <f t="shared" si="0"/>
        <v>2</v>
      </c>
      <c r="G5" s="115" t="str">
        <f t="shared" si="1"/>
        <v>Marco</v>
      </c>
      <c r="H5" s="115">
        <f t="shared" si="2"/>
        <v>0</v>
      </c>
    </row>
    <row r="6" spans="1:8" ht="15.75" thickTop="1" thickBot="1">
      <c r="A6" s="115">
        <f t="shared" si="3"/>
        <v>5.9999999999999995E-4</v>
      </c>
      <c r="B6" s="111" t="str">
        <f>'1 Runde'!CU6</f>
        <v>Gerd</v>
      </c>
      <c r="C6" s="116">
        <f>'1 Runde'!CV6</f>
        <v>0</v>
      </c>
      <c r="D6" s="116"/>
      <c r="E6" s="114">
        <v>4</v>
      </c>
      <c r="F6" s="115">
        <f t="shared" si="0"/>
        <v>2</v>
      </c>
      <c r="G6" s="115" t="str">
        <f t="shared" si="1"/>
        <v>Gerd</v>
      </c>
      <c r="H6" s="115">
        <f t="shared" si="2"/>
        <v>0</v>
      </c>
    </row>
    <row r="7" spans="1:8" ht="15.75" thickTop="1" thickBot="1">
      <c r="A7" s="115">
        <f t="shared" si="3"/>
        <v>7.000000000000001E-4</v>
      </c>
      <c r="B7" s="111" t="str">
        <f>'1 Runde'!CU7</f>
        <v>Marco</v>
      </c>
      <c r="C7" s="116">
        <f>'1 Runde'!CV7</f>
        <v>0</v>
      </c>
      <c r="D7" s="116"/>
      <c r="E7" s="114">
        <v>5</v>
      </c>
      <c r="F7" s="115">
        <f t="shared" si="0"/>
        <v>2</v>
      </c>
      <c r="G7" s="115" t="str">
        <f t="shared" si="1"/>
        <v>Rainer</v>
      </c>
      <c r="H7" s="115">
        <f t="shared" si="2"/>
        <v>0</v>
      </c>
    </row>
    <row r="8" spans="1:8" ht="15.75" thickTop="1" thickBot="1">
      <c r="A8" s="115">
        <f t="shared" si="3"/>
        <v>8.0000000000000004E-4</v>
      </c>
      <c r="B8" s="111" t="str">
        <f>'1 Runde'!CU8</f>
        <v>Lukas</v>
      </c>
      <c r="C8" s="116">
        <f>'1 Runde'!CV8</f>
        <v>0</v>
      </c>
      <c r="D8" s="116"/>
      <c r="E8" s="114">
        <v>6</v>
      </c>
      <c r="F8" s="115">
        <f t="shared" si="0"/>
        <v>2</v>
      </c>
      <c r="G8" s="115" t="str">
        <f t="shared" si="1"/>
        <v xml:space="preserve">Dieter </v>
      </c>
      <c r="H8" s="115">
        <f t="shared" si="2"/>
        <v>0</v>
      </c>
    </row>
    <row r="9" spans="1:8" ht="15.75" thickTop="1" thickBot="1">
      <c r="A9" s="115">
        <f t="shared" si="3"/>
        <v>8.9999999999999998E-4</v>
      </c>
      <c r="B9" s="111" t="str">
        <f>'1 Runde'!CU9</f>
        <v>Manfred</v>
      </c>
      <c r="C9" s="116">
        <f>'1 Runde'!CV9</f>
        <v>0</v>
      </c>
      <c r="D9" s="116"/>
      <c r="E9" s="114">
        <v>6</v>
      </c>
      <c r="F9" s="115">
        <f t="shared" si="0"/>
        <v>2</v>
      </c>
      <c r="G9" s="115" t="str">
        <f t="shared" si="1"/>
        <v>Rommet</v>
      </c>
      <c r="H9" s="115">
        <f t="shared" si="2"/>
        <v>0</v>
      </c>
    </row>
    <row r="10" spans="1:8" ht="15" thickTop="1"/>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10"/>
  <sheetViews>
    <sheetView workbookViewId="0">
      <selection activeCell="B3" sqref="B3"/>
    </sheetView>
  </sheetViews>
  <sheetFormatPr baseColWidth="10" defaultRowHeight="14.25"/>
  <sheetData>
    <row r="1" spans="1:8" ht="21.75" thickBot="1">
      <c r="A1" s="111" t="s">
        <v>341</v>
      </c>
      <c r="B1" s="112" t="s">
        <v>342</v>
      </c>
      <c r="C1" s="112" t="s">
        <v>343</v>
      </c>
      <c r="D1" s="113"/>
      <c r="E1" s="114" t="s">
        <v>344</v>
      </c>
      <c r="F1" s="112" t="s">
        <v>345</v>
      </c>
      <c r="G1" s="112" t="s">
        <v>342</v>
      </c>
      <c r="H1" s="112" t="s">
        <v>343</v>
      </c>
    </row>
    <row r="2" spans="1:8" ht="15.75" thickTop="1" thickBot="1">
      <c r="A2" s="115">
        <f>C2+ROW()%%</f>
        <v>2.0000000000000001E-4</v>
      </c>
      <c r="B2" s="111" t="str">
        <f>'1 Runde'!CW2</f>
        <v>Rommet</v>
      </c>
      <c r="C2" s="116">
        <f>'1 Runde'!CX2</f>
        <v>0</v>
      </c>
      <c r="D2" s="116"/>
      <c r="E2" s="114">
        <v>1</v>
      </c>
      <c r="F2" s="115">
        <f t="shared" ref="F2:F9" si="0">RANK(H2,$H$2:$H$9)</f>
        <v>1</v>
      </c>
      <c r="G2" s="115" t="str">
        <f t="shared" ref="G2:G9" si="1">VLOOKUP(LARGE($A$2:$A$9,ROW(A1)),$A$1:$C$9,2,0)</f>
        <v>Adde</v>
      </c>
      <c r="H2" s="115">
        <f t="shared" ref="H2:H9" si="2">VLOOKUP(LARGE($A$2:$A$9,ROW(A1)),$A$2:$C$9,3,0)</f>
        <v>0</v>
      </c>
    </row>
    <row r="3" spans="1:8" ht="15.75" thickTop="1" thickBot="1">
      <c r="A3" s="115">
        <f t="shared" ref="A3:A9" si="3">C3+ROW()%%</f>
        <v>2.9999999999999997E-4</v>
      </c>
      <c r="B3" s="111" t="str">
        <f>'1 Runde'!CW3</f>
        <v xml:space="preserve">Dieter </v>
      </c>
      <c r="C3" s="116">
        <f>'1 Runde'!CX3</f>
        <v>0</v>
      </c>
      <c r="D3" s="116"/>
      <c r="E3" s="114">
        <v>2</v>
      </c>
      <c r="F3" s="115">
        <f t="shared" si="0"/>
        <v>1</v>
      </c>
      <c r="G3" s="115" t="str">
        <f t="shared" si="1"/>
        <v>Manfred</v>
      </c>
      <c r="H3" s="115">
        <f t="shared" si="2"/>
        <v>0</v>
      </c>
    </row>
    <row r="4" spans="1:8" ht="15.75" thickTop="1" thickBot="1">
      <c r="A4" s="115">
        <f t="shared" si="3"/>
        <v>4.0000000000000002E-4</v>
      </c>
      <c r="B4" s="111" t="str">
        <f>'1 Runde'!CW4</f>
        <v>Rainer</v>
      </c>
      <c r="C4" s="116">
        <f>'1 Runde'!CX4</f>
        <v>0</v>
      </c>
      <c r="D4" s="116"/>
      <c r="E4" s="114">
        <v>3</v>
      </c>
      <c r="F4" s="115">
        <f t="shared" si="0"/>
        <v>1</v>
      </c>
      <c r="G4" s="115" t="str">
        <f t="shared" si="1"/>
        <v>Lukas</v>
      </c>
      <c r="H4" s="115">
        <f t="shared" si="2"/>
        <v>0</v>
      </c>
    </row>
    <row r="5" spans="1:8" ht="15.75" thickTop="1" thickBot="1">
      <c r="A5" s="115">
        <f t="shared" si="3"/>
        <v>5.0000000000000001E-4</v>
      </c>
      <c r="B5" s="111" t="str">
        <f>'1 Runde'!CW5</f>
        <v>Gerd</v>
      </c>
      <c r="C5" s="116">
        <f>'1 Runde'!CX5</f>
        <v>0</v>
      </c>
      <c r="D5" s="116"/>
      <c r="E5" s="114">
        <v>3</v>
      </c>
      <c r="F5" s="115">
        <f t="shared" si="0"/>
        <v>1</v>
      </c>
      <c r="G5" s="115" t="str">
        <f t="shared" si="1"/>
        <v>Marco</v>
      </c>
      <c r="H5" s="115">
        <f t="shared" si="2"/>
        <v>0</v>
      </c>
    </row>
    <row r="6" spans="1:8" ht="15.75" thickTop="1" thickBot="1">
      <c r="A6" s="115">
        <f t="shared" si="3"/>
        <v>5.9999999999999995E-4</v>
      </c>
      <c r="B6" s="111" t="str">
        <f>'1 Runde'!CW6</f>
        <v>Marco</v>
      </c>
      <c r="C6" s="116">
        <f>'1 Runde'!CX6</f>
        <v>0</v>
      </c>
      <c r="D6" s="116"/>
      <c r="E6" s="114">
        <v>4</v>
      </c>
      <c r="F6" s="115">
        <f t="shared" si="0"/>
        <v>1</v>
      </c>
      <c r="G6" s="115" t="str">
        <f t="shared" si="1"/>
        <v>Gerd</v>
      </c>
      <c r="H6" s="115">
        <f t="shared" si="2"/>
        <v>0</v>
      </c>
    </row>
    <row r="7" spans="1:8" ht="15.75" thickTop="1" thickBot="1">
      <c r="A7" s="115">
        <f t="shared" si="3"/>
        <v>7.000000000000001E-4</v>
      </c>
      <c r="B7" s="111" t="str">
        <f>'1 Runde'!CW7</f>
        <v>Lukas</v>
      </c>
      <c r="C7" s="116">
        <f>'1 Runde'!CX7</f>
        <v>0</v>
      </c>
      <c r="D7" s="116"/>
      <c r="E7" s="114">
        <v>5</v>
      </c>
      <c r="F7" s="115">
        <f t="shared" si="0"/>
        <v>1</v>
      </c>
      <c r="G7" s="115" t="str">
        <f t="shared" si="1"/>
        <v>Rainer</v>
      </c>
      <c r="H7" s="115">
        <f t="shared" si="2"/>
        <v>0</v>
      </c>
    </row>
    <row r="8" spans="1:8" ht="15.75" thickTop="1" thickBot="1">
      <c r="A8" s="115">
        <f t="shared" si="3"/>
        <v>8.0000000000000004E-4</v>
      </c>
      <c r="B8" s="111" t="str">
        <f>'1 Runde'!CW8</f>
        <v>Manfred</v>
      </c>
      <c r="C8" s="116">
        <f>'1 Runde'!CX8</f>
        <v>0</v>
      </c>
      <c r="D8" s="116"/>
      <c r="E8" s="114">
        <v>6</v>
      </c>
      <c r="F8" s="115">
        <f t="shared" si="0"/>
        <v>1</v>
      </c>
      <c r="G8" s="115" t="str">
        <f t="shared" si="1"/>
        <v xml:space="preserve">Dieter </v>
      </c>
      <c r="H8" s="115">
        <f t="shared" si="2"/>
        <v>0</v>
      </c>
    </row>
    <row r="9" spans="1:8" ht="15.75" thickTop="1" thickBot="1">
      <c r="A9" s="115">
        <f t="shared" si="3"/>
        <v>8.9999999999999998E-4</v>
      </c>
      <c r="B9" s="111" t="str">
        <f>'1 Runde'!CW9</f>
        <v>Adde</v>
      </c>
      <c r="C9" s="116">
        <f>'1 Runde'!CX9</f>
        <v>0</v>
      </c>
      <c r="D9" s="116"/>
      <c r="E9" s="114">
        <v>6</v>
      </c>
      <c r="F9" s="115">
        <f t="shared" si="0"/>
        <v>1</v>
      </c>
      <c r="G9" s="115" t="str">
        <f t="shared" si="1"/>
        <v>Rommet</v>
      </c>
      <c r="H9" s="115">
        <f t="shared" si="2"/>
        <v>0</v>
      </c>
    </row>
    <row r="10" spans="1:8" ht="15" thickTop="1"/>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10"/>
  <sheetViews>
    <sheetView workbookViewId="0">
      <selection activeCell="I7" sqref="I7"/>
    </sheetView>
  </sheetViews>
  <sheetFormatPr baseColWidth="10" defaultRowHeight="14.25"/>
  <sheetData>
    <row r="1" spans="1:8" ht="21.75" thickBot="1">
      <c r="A1" s="111" t="s">
        <v>341</v>
      </c>
      <c r="B1" s="112" t="s">
        <v>342</v>
      </c>
      <c r="C1" s="112" t="s">
        <v>343</v>
      </c>
      <c r="D1" s="113"/>
      <c r="E1" s="114" t="s">
        <v>344</v>
      </c>
      <c r="F1" s="112" t="s">
        <v>345</v>
      </c>
      <c r="G1" s="112" t="s">
        <v>342</v>
      </c>
      <c r="H1" s="112" t="s">
        <v>343</v>
      </c>
    </row>
    <row r="2" spans="1:8" ht="15.75" thickTop="1" thickBot="1">
      <c r="A2" s="115">
        <f>C2+ROW()%%</f>
        <v>2.0000000000000001E-4</v>
      </c>
      <c r="B2" s="111" t="str">
        <f>'1 Runde'!CY2</f>
        <v xml:space="preserve">Dieter </v>
      </c>
      <c r="C2" s="116">
        <f>'1 Runde'!CZ2</f>
        <v>0</v>
      </c>
      <c r="D2" s="116"/>
      <c r="E2" s="114">
        <v>1</v>
      </c>
      <c r="F2" s="115">
        <f t="shared" ref="F2:F9" si="0">RANK(H2,$H$2:$H$9)</f>
        <v>1</v>
      </c>
      <c r="G2" s="115" t="str">
        <f t="shared" ref="G2:G9" si="1">VLOOKUP(LARGE($A$2:$A$9,ROW(A1)),$A$1:$C$9,2,0)</f>
        <v>Rommet</v>
      </c>
      <c r="H2" s="115">
        <f t="shared" ref="H2:H9" si="2">VLOOKUP(LARGE($A$2:$A$9,ROW(A1)),$A$2:$C$9,3,0)</f>
        <v>0</v>
      </c>
    </row>
    <row r="3" spans="1:8" ht="15.75" thickTop="1" thickBot="1">
      <c r="A3" s="115">
        <f t="shared" ref="A3:A9" si="3">C3+ROW()%%</f>
        <v>2.9999999999999997E-4</v>
      </c>
      <c r="B3" s="111" t="str">
        <f>'1 Runde'!CY3</f>
        <v>Rainer</v>
      </c>
      <c r="C3" s="116">
        <f>'1 Runde'!CZ3</f>
        <v>0</v>
      </c>
      <c r="D3" s="116"/>
      <c r="E3" s="114">
        <v>2</v>
      </c>
      <c r="F3" s="115">
        <f t="shared" si="0"/>
        <v>1</v>
      </c>
      <c r="G3" s="115" t="str">
        <f t="shared" si="1"/>
        <v>Adde</v>
      </c>
      <c r="H3" s="115">
        <f t="shared" si="2"/>
        <v>0</v>
      </c>
    </row>
    <row r="4" spans="1:8" ht="15.75" thickTop="1" thickBot="1">
      <c r="A4" s="115">
        <f t="shared" si="3"/>
        <v>4.0000000000000002E-4</v>
      </c>
      <c r="B4" s="111" t="str">
        <f>'1 Runde'!CY4</f>
        <v>Gerd</v>
      </c>
      <c r="C4" s="116">
        <f>'1 Runde'!CZ4</f>
        <v>0</v>
      </c>
      <c r="D4" s="116"/>
      <c r="E4" s="114">
        <v>3</v>
      </c>
      <c r="F4" s="115">
        <f t="shared" si="0"/>
        <v>1</v>
      </c>
      <c r="G4" s="115" t="str">
        <f t="shared" si="1"/>
        <v>Manfred</v>
      </c>
      <c r="H4" s="115">
        <f t="shared" si="2"/>
        <v>0</v>
      </c>
    </row>
    <row r="5" spans="1:8" ht="15.75" thickTop="1" thickBot="1">
      <c r="A5" s="115">
        <f t="shared" si="3"/>
        <v>5.0000000000000001E-4</v>
      </c>
      <c r="B5" s="111" t="str">
        <f>'1 Runde'!CY5</f>
        <v>Marco</v>
      </c>
      <c r="C5" s="116">
        <f>'1 Runde'!CZ5</f>
        <v>0</v>
      </c>
      <c r="D5" s="116"/>
      <c r="E5" s="114">
        <v>3</v>
      </c>
      <c r="F5" s="115">
        <f t="shared" si="0"/>
        <v>1</v>
      </c>
      <c r="G5" s="115" t="str">
        <f t="shared" si="1"/>
        <v>Lukas</v>
      </c>
      <c r="H5" s="115">
        <f t="shared" si="2"/>
        <v>0</v>
      </c>
    </row>
    <row r="6" spans="1:8" ht="15.75" thickTop="1" thickBot="1">
      <c r="A6" s="115">
        <f t="shared" si="3"/>
        <v>5.9999999999999995E-4</v>
      </c>
      <c r="B6" s="111" t="str">
        <f>'1 Runde'!CY6</f>
        <v>Lukas</v>
      </c>
      <c r="C6" s="116">
        <f>'1 Runde'!CZ6</f>
        <v>0</v>
      </c>
      <c r="D6" s="116"/>
      <c r="E6" s="114">
        <v>4</v>
      </c>
      <c r="F6" s="115">
        <f t="shared" si="0"/>
        <v>1</v>
      </c>
      <c r="G6" s="115" t="str">
        <f t="shared" si="1"/>
        <v>Marco</v>
      </c>
      <c r="H6" s="115">
        <f t="shared" si="2"/>
        <v>0</v>
      </c>
    </row>
    <row r="7" spans="1:8" ht="15.75" thickTop="1" thickBot="1">
      <c r="A7" s="115">
        <f t="shared" si="3"/>
        <v>7.000000000000001E-4</v>
      </c>
      <c r="B7" s="111" t="str">
        <f>'1 Runde'!CY7</f>
        <v>Manfred</v>
      </c>
      <c r="C7" s="116">
        <f>'1 Runde'!CZ7</f>
        <v>0</v>
      </c>
      <c r="D7" s="116"/>
      <c r="E7" s="114">
        <v>5</v>
      </c>
      <c r="F7" s="115">
        <f t="shared" si="0"/>
        <v>1</v>
      </c>
      <c r="G7" s="115" t="str">
        <f t="shared" si="1"/>
        <v>Gerd</v>
      </c>
      <c r="H7" s="115">
        <f t="shared" si="2"/>
        <v>0</v>
      </c>
    </row>
    <row r="8" spans="1:8" ht="15.75" thickTop="1" thickBot="1">
      <c r="A8" s="115">
        <f t="shared" si="3"/>
        <v>8.0000000000000004E-4</v>
      </c>
      <c r="B8" s="111" t="str">
        <f>'1 Runde'!CY8</f>
        <v>Adde</v>
      </c>
      <c r="C8" s="116">
        <f>'1 Runde'!CZ8</f>
        <v>0</v>
      </c>
      <c r="D8" s="116"/>
      <c r="E8" s="114">
        <v>6</v>
      </c>
      <c r="F8" s="115">
        <f t="shared" si="0"/>
        <v>1</v>
      </c>
      <c r="G8" s="115" t="str">
        <f t="shared" si="1"/>
        <v>Rainer</v>
      </c>
      <c r="H8" s="115">
        <f t="shared" si="2"/>
        <v>0</v>
      </c>
    </row>
    <row r="9" spans="1:8" ht="15.75" thickTop="1" thickBot="1">
      <c r="A9" s="115">
        <f t="shared" si="3"/>
        <v>8.9999999999999998E-4</v>
      </c>
      <c r="B9" s="111" t="str">
        <f>'1 Runde'!CY9</f>
        <v>Rommet</v>
      </c>
      <c r="C9" s="116">
        <f>'1 Runde'!CZ9</f>
        <v>0</v>
      </c>
      <c r="D9" s="116"/>
      <c r="E9" s="114">
        <v>6</v>
      </c>
      <c r="F9" s="115">
        <f t="shared" si="0"/>
        <v>1</v>
      </c>
      <c r="G9" s="115" t="str">
        <f t="shared" si="1"/>
        <v xml:space="preserve">Dieter </v>
      </c>
      <c r="H9" s="115">
        <f t="shared" si="2"/>
        <v>0</v>
      </c>
    </row>
    <row r="10" spans="1:8" ht="15" thickTop="1"/>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CD152"/>
  <sheetViews>
    <sheetView zoomScaleNormal="100" workbookViewId="0">
      <pane xSplit="10" ySplit="3" topLeftCell="K4" activePane="bottomRight" state="frozen"/>
      <selection activeCell="B2" sqref="B2"/>
      <selection pane="topRight" activeCell="B2" sqref="B2"/>
      <selection pane="bottomLeft" activeCell="B2" sqref="B2"/>
      <selection pane="bottomRight" activeCell="B2" sqref="B2"/>
    </sheetView>
  </sheetViews>
  <sheetFormatPr baseColWidth="10" defaultRowHeight="14.25"/>
  <cols>
    <col min="1" max="9" width="5.375" customWidth="1"/>
    <col min="11" max="12" width="5.375" customWidth="1"/>
    <col min="13" max="13" width="5.25" customWidth="1"/>
    <col min="14" max="34" width="5.375" customWidth="1"/>
    <col min="35" max="35" width="5.875" customWidth="1"/>
    <col min="36" max="37" width="5" customWidth="1"/>
    <col min="38" max="38" width="5.5" customWidth="1"/>
    <col min="39" max="40" width="5" customWidth="1"/>
    <col min="41" max="41" width="5.75" customWidth="1"/>
    <col min="42" max="43" width="5" customWidth="1"/>
    <col min="44" max="44" width="5.375" customWidth="1"/>
    <col min="45" max="46" width="5" customWidth="1"/>
    <col min="47" max="70" width="6.125" customWidth="1"/>
  </cols>
  <sheetData>
    <row r="1" spans="1:82" ht="53.25" customHeight="1" thickTop="1" thickBot="1">
      <c r="A1" s="220">
        <f>J2</f>
        <v>301</v>
      </c>
      <c r="B1" s="220"/>
      <c r="C1" s="63" t="s">
        <v>177</v>
      </c>
      <c r="D1" s="221" t="s">
        <v>315</v>
      </c>
      <c r="E1" s="221"/>
      <c r="F1" s="2">
        <v>20</v>
      </c>
      <c r="G1" s="63">
        <v>3</v>
      </c>
      <c r="H1" s="2"/>
      <c r="I1" s="2"/>
      <c r="K1" s="191" t="str">
        <f>IF(ISERROR(VLOOKUP(K6,'Checkouttabelle 2'!$A$1:$B$171,1,0)),"",VLOOKUP(K6,'Checkouttabelle 2'!$A$1:$B$171,2,0))</f>
        <v>Checkout</v>
      </c>
      <c r="L1" s="191"/>
      <c r="M1" s="191"/>
      <c r="N1" s="191" t="str">
        <f>IF(ISERROR(VLOOKUP(N6,'Checkouttabelle 2'!$A$1:$B$171,1,0)),"",VLOOKUP(N6,'Checkouttabelle 2'!$A$1:$B$171,2,0))</f>
        <v/>
      </c>
      <c r="O1" s="191"/>
      <c r="P1" s="191"/>
      <c r="Q1" s="191" t="str">
        <f>IF(ISERROR(VLOOKUP(Q6,'Checkouttabelle 2'!$A$1:$B$171,1,0)),"",VLOOKUP(Q6,'Checkouttabelle 2'!$A$1:$B$171,2,0))</f>
        <v/>
      </c>
      <c r="R1" s="191"/>
      <c r="S1" s="191"/>
      <c r="T1" s="191" t="str">
        <f>IF(ISERROR(VLOOKUP(T6,'Checkouttabelle 2'!$A$1:$B$171,1,0)),"",VLOOKUP(T6,'Checkouttabelle 2'!$A$1:$B$171,2,0))</f>
        <v/>
      </c>
      <c r="U1" s="191"/>
      <c r="V1" s="191"/>
      <c r="W1" s="191" t="str">
        <f>IF(ISERROR(VLOOKUP(W6,'Checkouttabelle 2'!$A$1:$B$171,1,0)),"",VLOOKUP(W6,'Checkouttabelle 2'!$A$1:$B$171,2,0))</f>
        <v/>
      </c>
      <c r="X1" s="191"/>
      <c r="Y1" s="191"/>
      <c r="Z1" s="191" t="str">
        <f>IF(ISERROR(VLOOKUP(Z6,'Checkouttabelle 2'!$A$1:$B$171,1,0)),"",VLOOKUP(Z6,'Checkouttabelle 2'!$A$1:$B$171,2,0))</f>
        <v/>
      </c>
      <c r="AA1" s="191"/>
      <c r="AB1" s="191"/>
      <c r="AC1" s="191" t="str">
        <f>IF(ISERROR(VLOOKUP(AC6,'Checkouttabelle 2'!$A$1:$B$171,1,0)),"",VLOOKUP(AC6,'Checkouttabelle 2'!$A$1:$B$171,2,0))</f>
        <v/>
      </c>
      <c r="AD1" s="191"/>
      <c r="AE1" s="191"/>
      <c r="AF1" s="191" t="str">
        <f>IF(ISERROR(VLOOKUP(AF6,'Checkouttabelle 2'!$A$1:$B$171,1,0)),"",VLOOKUP(AF6,'Checkouttabelle 2'!$A$1:$B$171,2,0))</f>
        <v/>
      </c>
      <c r="AG1" s="191"/>
      <c r="AH1" s="191"/>
      <c r="AI1" s="191" t="str">
        <f>IF(ISERROR(VLOOKUP(AI6,'Checkouttabelle 2'!$A$1:$B$171,1,0)),"",VLOOKUP(AI6,'Checkouttabelle 2'!$A$1:$B$171,2,0))</f>
        <v/>
      </c>
      <c r="AJ1" s="191"/>
      <c r="AK1" s="191"/>
      <c r="AL1" s="191" t="str">
        <f>IF(ISERROR(VLOOKUP(AL6,'Checkouttabelle 2'!$A$1:$B$171,1,0)),"",VLOOKUP(AL6,'Checkouttabelle 2'!$A$1:$B$171,2,0))</f>
        <v/>
      </c>
      <c r="AM1" s="191"/>
      <c r="AN1" s="191"/>
      <c r="AO1" s="191" t="str">
        <f>IF(ISERROR(VLOOKUP(AO6,'Checkouttabelle 2'!$A$1:$B$171,1,0)),"",VLOOKUP(AO6,'Checkouttabelle 2'!$A$1:$B$171,2,0))</f>
        <v/>
      </c>
      <c r="AP1" s="191"/>
      <c r="AQ1" s="191"/>
      <c r="AR1" s="191" t="str">
        <f>IF(ISERROR(VLOOKUP(AR6,'Checkouttabelle 2'!$A$1:$B$171,1,0)),"",VLOOKUP(AR6,'Checkouttabelle 2'!$A$1:$B$171,2,0))</f>
        <v/>
      </c>
      <c r="AS1" s="191"/>
      <c r="AT1" s="191"/>
      <c r="AU1" s="191" t="str">
        <f>IF(ISERROR(VLOOKUP(AU6,'Checkouttabelle 2'!$A$1:$B$171,1,0)),"",VLOOKUP(AU6,'Checkouttabelle 2'!$A$1:$B$171,2,0))</f>
        <v/>
      </c>
      <c r="AV1" s="191"/>
      <c r="AW1" s="191"/>
      <c r="AX1" s="191" t="str">
        <f>IF(ISERROR(VLOOKUP(AX6,'Checkouttabelle 2'!$A$1:$B$171,1,0)),"",VLOOKUP(AX6,'Checkouttabelle 2'!$A$1:$B$171,2,0))</f>
        <v/>
      </c>
      <c r="AY1" s="191"/>
      <c r="AZ1" s="191"/>
      <c r="BA1" s="191" t="str">
        <f>IF(ISERROR(VLOOKUP(BA6,'Checkouttabelle 2'!$A$1:$B$171,1,0)),"",VLOOKUP(BA6,'Checkouttabelle 2'!$A$1:$B$171,2,0))</f>
        <v/>
      </c>
      <c r="BB1" s="191"/>
      <c r="BC1" s="191"/>
      <c r="BD1" s="191" t="str">
        <f>IF(ISERROR(VLOOKUP(BD6,'Checkouttabelle 2'!$A$1:$B$171,1,0)),"",VLOOKUP(BD6,'Checkouttabelle 2'!$A$1:$B$171,2,0))</f>
        <v/>
      </c>
      <c r="BE1" s="191"/>
      <c r="BF1" s="191"/>
      <c r="BG1" s="191" t="str">
        <f>IF(ISERROR(VLOOKUP(BG6,'Checkouttabelle 2'!$A$1:$B$171,1,0)),"",VLOOKUP(BG6,'Checkouttabelle 2'!$A$1:$B$171,2,0))</f>
        <v/>
      </c>
      <c r="BH1" s="191"/>
      <c r="BI1" s="191"/>
      <c r="BJ1" s="191" t="str">
        <f>IF(ISERROR(VLOOKUP(BJ6,'Checkouttabelle 2'!$A$1:$B$171,1,0)),"",VLOOKUP(BJ6,'Checkouttabelle 2'!$A$1:$B$171,2,0))</f>
        <v/>
      </c>
      <c r="BK1" s="191"/>
      <c r="BL1" s="191"/>
      <c r="BM1" s="191" t="str">
        <f>IF(ISERROR(VLOOKUP(BM6,'Checkouttabelle 2'!$A$1:$B$171,1,0)),"",VLOOKUP(BM6,'Checkouttabelle 2'!$A$1:$B$171,2,0))</f>
        <v/>
      </c>
      <c r="BN1" s="191"/>
      <c r="BO1" s="191"/>
      <c r="BP1" s="191" t="str">
        <f>IF(ISERROR(VLOOKUP(BP6,'Checkouttabelle 2'!$A$1:$B$171,1,0)),"",VLOOKUP(BP6,'Checkouttabelle 2'!$A$1:$B$171,2,0))</f>
        <v/>
      </c>
      <c r="BQ1" s="191"/>
      <c r="BR1" s="191"/>
    </row>
    <row r="2" spans="1:82" ht="52.5" customHeight="1" thickTop="1" thickBot="1">
      <c r="G2" s="62" t="s">
        <v>317</v>
      </c>
      <c r="H2" s="195" t="s">
        <v>316</v>
      </c>
      <c r="I2" s="195"/>
      <c r="J2" s="57">
        <v>301</v>
      </c>
      <c r="K2" s="219" t="s">
        <v>293</v>
      </c>
      <c r="L2" s="219"/>
      <c r="M2" s="219"/>
      <c r="N2" s="219" t="s">
        <v>294</v>
      </c>
      <c r="O2" s="219"/>
      <c r="P2" s="219"/>
      <c r="Q2" s="219" t="s">
        <v>295</v>
      </c>
      <c r="R2" s="219"/>
      <c r="S2" s="219"/>
      <c r="T2" s="219" t="s">
        <v>296</v>
      </c>
      <c r="U2" s="219"/>
      <c r="V2" s="219"/>
      <c r="W2" s="219" t="s">
        <v>297</v>
      </c>
      <c r="X2" s="219"/>
      <c r="Y2" s="219"/>
      <c r="Z2" s="219" t="s">
        <v>298</v>
      </c>
      <c r="AA2" s="219"/>
      <c r="AB2" s="219"/>
      <c r="AC2" s="219" t="s">
        <v>299</v>
      </c>
      <c r="AD2" s="219"/>
      <c r="AE2" s="219"/>
      <c r="AF2" s="219" t="s">
        <v>300</v>
      </c>
      <c r="AG2" s="219"/>
      <c r="AH2" s="219"/>
      <c r="AI2" s="219" t="s">
        <v>303</v>
      </c>
      <c r="AJ2" s="219"/>
      <c r="AK2" s="219"/>
      <c r="AL2" s="219" t="s">
        <v>304</v>
      </c>
      <c r="AM2" s="219"/>
      <c r="AN2" s="219"/>
      <c r="AO2" s="219" t="s">
        <v>305</v>
      </c>
      <c r="AP2" s="219"/>
      <c r="AQ2" s="219"/>
      <c r="AR2" s="219" t="s">
        <v>306</v>
      </c>
      <c r="AS2" s="219"/>
      <c r="AT2" s="219"/>
      <c r="AU2" s="219" t="s">
        <v>307</v>
      </c>
      <c r="AV2" s="219"/>
      <c r="AW2" s="219"/>
      <c r="AX2" s="219" t="s">
        <v>308</v>
      </c>
      <c r="AY2" s="219"/>
      <c r="AZ2" s="219"/>
      <c r="BA2" s="219" t="s">
        <v>309</v>
      </c>
      <c r="BB2" s="219"/>
      <c r="BC2" s="219"/>
      <c r="BD2" s="219" t="s">
        <v>310</v>
      </c>
      <c r="BE2" s="219"/>
      <c r="BF2" s="219"/>
      <c r="BG2" s="219" t="s">
        <v>311</v>
      </c>
      <c r="BH2" s="219"/>
      <c r="BI2" s="219"/>
      <c r="BJ2" s="219" t="s">
        <v>312</v>
      </c>
      <c r="BK2" s="219"/>
      <c r="BL2" s="219"/>
      <c r="BM2" s="219" t="s">
        <v>313</v>
      </c>
      <c r="BN2" s="219"/>
      <c r="BO2" s="219"/>
      <c r="BP2" s="219" t="s">
        <v>314</v>
      </c>
      <c r="BQ2" s="219"/>
      <c r="BR2" s="219"/>
    </row>
    <row r="3" spans="1:82" ht="36.75" customHeight="1" thickTop="1" thickBot="1">
      <c r="A3" s="18" t="str">
        <f>IFERROR(IF(G1=1,K3,IF(G1=2,N3,IF(G1=3,Q3,IF(G1=4,T3,IF(G1=5,W3,IF(G1=6,Z3,IF(G1=7,AC3,IF(G1=8,AF3,IF(G1=9,AI3,IF(G1=10,AL3,IF(G1=11,AO3,IF(G1=12,AR3,IF(G1=13,AU3,IF(G1=14,AX3,IF(G1=15,BA3,IF(G1=16,BD3,IF(G1=17,BG3,IF(G1=18,BJ3,IF(G1=19,BM3,IF(G1=20,BP3)))))))))))))))))))),"")&amp;" ist"&amp;" am"&amp;" Wurf"</f>
        <v>3 ist am Wurf</v>
      </c>
      <c r="B3" s="18"/>
      <c r="C3" s="18"/>
      <c r="D3" s="18"/>
      <c r="E3" s="18"/>
      <c r="F3" s="18"/>
      <c r="G3" s="18"/>
      <c r="H3" s="18"/>
      <c r="I3" s="18"/>
      <c r="J3" s="58" t="s">
        <v>318</v>
      </c>
      <c r="K3" s="193" t="s">
        <v>179</v>
      </c>
      <c r="L3" s="193"/>
      <c r="M3" s="193"/>
      <c r="N3" s="193" t="s">
        <v>180</v>
      </c>
      <c r="O3" s="193"/>
      <c r="P3" s="193"/>
      <c r="Q3" s="193">
        <v>3</v>
      </c>
      <c r="R3" s="193"/>
      <c r="S3" s="193"/>
      <c r="T3" s="193">
        <v>4</v>
      </c>
      <c r="U3" s="193"/>
      <c r="V3" s="193"/>
      <c r="W3" s="193">
        <v>5</v>
      </c>
      <c r="X3" s="193"/>
      <c r="Y3" s="193"/>
      <c r="Z3" s="193">
        <v>6</v>
      </c>
      <c r="AA3" s="193"/>
      <c r="AB3" s="193"/>
      <c r="AC3" s="193">
        <v>7</v>
      </c>
      <c r="AD3" s="193"/>
      <c r="AE3" s="193"/>
      <c r="AF3" s="193">
        <v>8</v>
      </c>
      <c r="AG3" s="193"/>
      <c r="AH3" s="193"/>
      <c r="AI3" s="193">
        <v>9</v>
      </c>
      <c r="AJ3" s="193"/>
      <c r="AK3" s="193"/>
      <c r="AL3" s="193">
        <v>10</v>
      </c>
      <c r="AM3" s="193"/>
      <c r="AN3" s="193"/>
      <c r="AO3" s="193">
        <v>11</v>
      </c>
      <c r="AP3" s="193"/>
      <c r="AQ3" s="193"/>
      <c r="AR3" s="193">
        <v>12</v>
      </c>
      <c r="AS3" s="193"/>
      <c r="AT3" s="193"/>
      <c r="AU3" s="193">
        <v>13</v>
      </c>
      <c r="AV3" s="193"/>
      <c r="AW3" s="193"/>
      <c r="AX3" s="193">
        <v>14</v>
      </c>
      <c r="AY3" s="193"/>
      <c r="AZ3" s="193"/>
      <c r="BA3" s="193">
        <v>15</v>
      </c>
      <c r="BB3" s="193"/>
      <c r="BC3" s="193"/>
      <c r="BD3" s="193">
        <v>16</v>
      </c>
      <c r="BE3" s="193"/>
      <c r="BF3" s="193"/>
      <c r="BG3" s="193">
        <v>17</v>
      </c>
      <c r="BH3" s="193"/>
      <c r="BI3" s="193"/>
      <c r="BJ3" s="193">
        <v>18</v>
      </c>
      <c r="BK3" s="193"/>
      <c r="BL3" s="193"/>
      <c r="BM3" s="193">
        <v>19</v>
      </c>
      <c r="BN3" s="193"/>
      <c r="BO3" s="193"/>
      <c r="BP3" s="193">
        <v>20</v>
      </c>
      <c r="BQ3" s="193"/>
      <c r="BR3" s="193"/>
    </row>
    <row r="4" spans="1:82" ht="20.25" customHeight="1" thickTop="1" thickBot="1">
      <c r="A4" s="47" t="s">
        <v>0</v>
      </c>
      <c r="B4" s="48" t="s">
        <v>1</v>
      </c>
      <c r="C4" s="49" t="s">
        <v>2</v>
      </c>
      <c r="D4" s="47" t="s">
        <v>0</v>
      </c>
      <c r="E4" s="48" t="s">
        <v>1</v>
      </c>
      <c r="F4" s="49" t="s">
        <v>2</v>
      </c>
      <c r="J4" s="63"/>
      <c r="K4" s="15">
        <f>$A$1</f>
        <v>301</v>
      </c>
      <c r="L4" s="15"/>
      <c r="M4" s="198">
        <f>IFERROR(K5/L5*3,"")</f>
        <v>60.2</v>
      </c>
      <c r="N4" s="15">
        <f>$A$1</f>
        <v>301</v>
      </c>
      <c r="O4" s="15"/>
      <c r="P4" s="198" t="str">
        <f>IFERROR(N5/O5*3,"")</f>
        <v/>
      </c>
      <c r="Q4" s="15">
        <f>$A$1</f>
        <v>301</v>
      </c>
      <c r="R4" s="15"/>
      <c r="S4" s="198" t="str">
        <f>IFERROR(Q5/R5*3,"")</f>
        <v/>
      </c>
      <c r="T4" s="15">
        <f>$A$1</f>
        <v>301</v>
      </c>
      <c r="U4" s="15"/>
      <c r="V4" s="198" t="str">
        <f>IFERROR(T5/U5*3,"")</f>
        <v/>
      </c>
      <c r="W4" s="15">
        <f>$A$1</f>
        <v>301</v>
      </c>
      <c r="X4" s="15"/>
      <c r="Y4" s="198" t="str">
        <f>IFERROR(W5/X5*3,"")</f>
        <v/>
      </c>
      <c r="Z4" s="15">
        <f>$A$1</f>
        <v>301</v>
      </c>
      <c r="AA4" s="15"/>
      <c r="AB4" s="198" t="str">
        <f>IFERROR(Z5/AA5*3,"")</f>
        <v/>
      </c>
      <c r="AC4" s="15">
        <f>$A$1</f>
        <v>301</v>
      </c>
      <c r="AD4" s="15"/>
      <c r="AE4" s="198" t="str">
        <f>IFERROR(AC5/AD5*3,"")</f>
        <v/>
      </c>
      <c r="AF4" s="15">
        <f>$A$1</f>
        <v>301</v>
      </c>
      <c r="AG4" s="15"/>
      <c r="AH4" s="198" t="str">
        <f>IFERROR(AF5/AG5*3,"")</f>
        <v/>
      </c>
      <c r="AI4" s="15">
        <f>$A$1</f>
        <v>301</v>
      </c>
      <c r="AJ4" s="15"/>
      <c r="AK4" s="198" t="str">
        <f>IFERROR(AI5/AJ5*3,"")</f>
        <v/>
      </c>
      <c r="AL4" s="15">
        <f>$A$1</f>
        <v>301</v>
      </c>
      <c r="AM4" s="15"/>
      <c r="AN4" s="198" t="str">
        <f>IFERROR(AL5/AM5*3,"")</f>
        <v/>
      </c>
      <c r="AO4" s="15">
        <f>$A$1</f>
        <v>301</v>
      </c>
      <c r="AP4" s="15"/>
      <c r="AQ4" s="198" t="str">
        <f>IFERROR(AO5/AP5*3,"")</f>
        <v/>
      </c>
      <c r="AR4" s="15">
        <f>$A$1</f>
        <v>301</v>
      </c>
      <c r="AS4" s="15"/>
      <c r="AT4" s="198" t="str">
        <f>IFERROR(AR5/AS5*3,"")</f>
        <v/>
      </c>
      <c r="AU4" s="15">
        <f>$A$1</f>
        <v>301</v>
      </c>
      <c r="AV4" s="15"/>
      <c r="AW4" s="198" t="str">
        <f>IFERROR(AU5/AV5*3,"")</f>
        <v/>
      </c>
      <c r="AX4" s="15">
        <f>$A$1</f>
        <v>301</v>
      </c>
      <c r="AY4" s="15"/>
      <c r="AZ4" s="198" t="str">
        <f>IFERROR(AX5/AY5*3,"")</f>
        <v/>
      </c>
      <c r="BA4" s="15">
        <f>$A$1</f>
        <v>301</v>
      </c>
      <c r="BB4" s="15"/>
      <c r="BC4" s="198" t="str">
        <f>IFERROR(BA5/BB5*3,"")</f>
        <v/>
      </c>
      <c r="BD4" s="15">
        <f>$A$1</f>
        <v>301</v>
      </c>
      <c r="BE4" s="15"/>
      <c r="BF4" s="198" t="str">
        <f>IFERROR(BD5/BE5*3,"")</f>
        <v/>
      </c>
      <c r="BG4" s="15">
        <f>$A$1</f>
        <v>301</v>
      </c>
      <c r="BH4" s="15"/>
      <c r="BI4" s="198" t="str">
        <f>IFERROR(BG5/BH5*3,"")</f>
        <v/>
      </c>
      <c r="BJ4" s="15">
        <f>$A$1</f>
        <v>301</v>
      </c>
      <c r="BK4" s="15"/>
      <c r="BL4" s="198" t="str">
        <f>IFERROR(BJ5/BK5*3,"")</f>
        <v/>
      </c>
      <c r="BM4" s="15">
        <f>$A$1</f>
        <v>301</v>
      </c>
      <c r="BN4" s="15"/>
      <c r="BO4" s="198" t="str">
        <f>IFERROR(BM5/BN5*3,"")</f>
        <v/>
      </c>
      <c r="BP4" s="15">
        <f>$A$1</f>
        <v>301</v>
      </c>
      <c r="BQ4" s="15"/>
      <c r="BR4" s="198" t="str">
        <f>IFERROR(BP5/BQ5*3,"")</f>
        <v/>
      </c>
    </row>
    <row r="5" spans="1:82" ht="33" thickTop="1" thickBot="1">
      <c r="A5" s="47">
        <v>1</v>
      </c>
      <c r="B5" s="60">
        <v>2</v>
      </c>
      <c r="C5" s="60">
        <v>3</v>
      </c>
      <c r="D5" s="47">
        <v>11</v>
      </c>
      <c r="E5" s="60">
        <v>22</v>
      </c>
      <c r="F5" s="60">
        <v>33</v>
      </c>
      <c r="J5" s="63"/>
      <c r="K5" s="16">
        <f>SUM(K19:M37)</f>
        <v>301</v>
      </c>
      <c r="L5" s="17">
        <f>K128</f>
        <v>15</v>
      </c>
      <c r="M5" s="198"/>
      <c r="N5" s="16">
        <f>SUM(N19:P37)</f>
        <v>0</v>
      </c>
      <c r="O5" s="17">
        <f>N128</f>
        <v>0</v>
      </c>
      <c r="P5" s="198"/>
      <c r="Q5" s="16">
        <f>SUM(Q19:S37)</f>
        <v>0</v>
      </c>
      <c r="R5" s="17">
        <f>Q128</f>
        <v>0</v>
      </c>
      <c r="S5" s="198"/>
      <c r="T5" s="16">
        <f>SUM(T19:V37)</f>
        <v>0</v>
      </c>
      <c r="U5" s="17">
        <f>T128</f>
        <v>0</v>
      </c>
      <c r="V5" s="198"/>
      <c r="W5" s="16">
        <f>SUM(W19:Y37)</f>
        <v>0</v>
      </c>
      <c r="X5" s="17">
        <f>W128</f>
        <v>0</v>
      </c>
      <c r="Y5" s="198"/>
      <c r="Z5" s="16">
        <f>SUM(Z19:AB37)</f>
        <v>0</v>
      </c>
      <c r="AA5" s="17">
        <f>Z128</f>
        <v>0</v>
      </c>
      <c r="AB5" s="198"/>
      <c r="AC5" s="16">
        <f>SUM(AC19:AE37)</f>
        <v>0</v>
      </c>
      <c r="AD5" s="17">
        <f>AC128</f>
        <v>0</v>
      </c>
      <c r="AE5" s="198"/>
      <c r="AF5" s="16">
        <f>SUM(AF19:AH37)</f>
        <v>0</v>
      </c>
      <c r="AG5" s="17">
        <f>AF128</f>
        <v>0</v>
      </c>
      <c r="AH5" s="198"/>
      <c r="AI5" s="16">
        <f>SUM(AI19:AK37)</f>
        <v>0</v>
      </c>
      <c r="AJ5" s="17">
        <f>AI128</f>
        <v>0</v>
      </c>
      <c r="AK5" s="198"/>
      <c r="AL5" s="16">
        <f>SUM(AL19:AN37)</f>
        <v>0</v>
      </c>
      <c r="AM5" s="17">
        <f>AL128</f>
        <v>0</v>
      </c>
      <c r="AN5" s="198"/>
      <c r="AO5" s="16">
        <f>SUM(AO19:AQ37)</f>
        <v>0</v>
      </c>
      <c r="AP5" s="17">
        <f>AO128</f>
        <v>0</v>
      </c>
      <c r="AQ5" s="198"/>
      <c r="AR5" s="16">
        <f>SUM(AR19:AT37)</f>
        <v>0</v>
      </c>
      <c r="AS5" s="17">
        <f>AR128</f>
        <v>0</v>
      </c>
      <c r="AT5" s="198"/>
      <c r="AU5" s="16">
        <f>SUM(AU19:AW37)</f>
        <v>0</v>
      </c>
      <c r="AV5" s="17">
        <f>AU128</f>
        <v>0</v>
      </c>
      <c r="AW5" s="198"/>
      <c r="AX5" s="16">
        <f>SUM(AX19:AZ37)</f>
        <v>0</v>
      </c>
      <c r="AY5" s="17">
        <f>AX128</f>
        <v>0</v>
      </c>
      <c r="AZ5" s="198"/>
      <c r="BA5" s="16">
        <f>SUM(BA19:BC37)</f>
        <v>0</v>
      </c>
      <c r="BB5" s="17">
        <f>BA128</f>
        <v>0</v>
      </c>
      <c r="BC5" s="198"/>
      <c r="BD5" s="16">
        <f>SUM(BD19:BF37)</f>
        <v>0</v>
      </c>
      <c r="BE5" s="17">
        <f>BD128</f>
        <v>0</v>
      </c>
      <c r="BF5" s="198"/>
      <c r="BG5" s="16">
        <f>SUM(BG19:BI37)</f>
        <v>0</v>
      </c>
      <c r="BH5" s="17">
        <f>BG128</f>
        <v>0</v>
      </c>
      <c r="BI5" s="198"/>
      <c r="BJ5" s="16">
        <f>SUM(BJ19:BL37)</f>
        <v>0</v>
      </c>
      <c r="BK5" s="17">
        <f>BJ128</f>
        <v>0</v>
      </c>
      <c r="BL5" s="198"/>
      <c r="BM5" s="16">
        <f>SUM(BM19:BO37)</f>
        <v>0</v>
      </c>
      <c r="BN5" s="17">
        <f>BM128</f>
        <v>0</v>
      </c>
      <c r="BO5" s="198"/>
      <c r="BP5" s="16">
        <f>SUM(BP19:BR37)</f>
        <v>0</v>
      </c>
      <c r="BQ5" s="17">
        <f>BP128</f>
        <v>0</v>
      </c>
      <c r="BR5" s="198"/>
    </row>
    <row r="6" spans="1:82" ht="27.75" customHeight="1" thickTop="1" thickBot="1">
      <c r="A6" s="51">
        <v>2</v>
      </c>
      <c r="B6" s="61">
        <v>4</v>
      </c>
      <c r="C6" s="61">
        <v>6</v>
      </c>
      <c r="D6" s="51">
        <v>12</v>
      </c>
      <c r="E6" s="61">
        <v>24</v>
      </c>
      <c r="F6" s="61">
        <v>36</v>
      </c>
      <c r="J6" s="63"/>
      <c r="K6" s="16"/>
      <c r="L6" s="15"/>
      <c r="M6" s="198"/>
      <c r="N6" s="16">
        <f>N4-N5</f>
        <v>301</v>
      </c>
      <c r="O6" s="15"/>
      <c r="P6" s="198"/>
      <c r="Q6" s="16">
        <f>Q4-Q5</f>
        <v>301</v>
      </c>
      <c r="R6" s="15"/>
      <c r="S6" s="198"/>
      <c r="T6" s="16">
        <f>T4-T5</f>
        <v>301</v>
      </c>
      <c r="U6" s="15"/>
      <c r="V6" s="198"/>
      <c r="W6" s="16">
        <f>W4-W5</f>
        <v>301</v>
      </c>
      <c r="X6" s="15"/>
      <c r="Y6" s="198"/>
      <c r="Z6" s="16">
        <f>Z4-Z5</f>
        <v>301</v>
      </c>
      <c r="AA6" s="15"/>
      <c r="AB6" s="198"/>
      <c r="AC6" s="16">
        <f>AC4-AC5</f>
        <v>301</v>
      </c>
      <c r="AD6" s="15"/>
      <c r="AE6" s="198"/>
      <c r="AF6" s="16">
        <f>AF4-AF5</f>
        <v>301</v>
      </c>
      <c r="AG6" s="15"/>
      <c r="AH6" s="198"/>
      <c r="AI6" s="16">
        <f>AI4-AI5</f>
        <v>301</v>
      </c>
      <c r="AJ6" s="15"/>
      <c r="AK6" s="198"/>
      <c r="AL6" s="16">
        <f>AL4-AL5</f>
        <v>301</v>
      </c>
      <c r="AM6" s="15"/>
      <c r="AN6" s="198"/>
      <c r="AO6" s="16">
        <f>AO4-AO5</f>
        <v>301</v>
      </c>
      <c r="AP6" s="15"/>
      <c r="AQ6" s="198"/>
      <c r="AR6" s="16">
        <f>AR4-AR5</f>
        <v>301</v>
      </c>
      <c r="AS6" s="15"/>
      <c r="AT6" s="198"/>
      <c r="AU6" s="16">
        <f>AU4-AU5</f>
        <v>301</v>
      </c>
      <c r="AV6" s="15"/>
      <c r="AW6" s="198"/>
      <c r="AX6" s="16">
        <f>AX4-AX5</f>
        <v>301</v>
      </c>
      <c r="AY6" s="15"/>
      <c r="AZ6" s="198"/>
      <c r="BA6" s="16">
        <f>BA4-BA5</f>
        <v>301</v>
      </c>
      <c r="BB6" s="15"/>
      <c r="BC6" s="198"/>
      <c r="BD6" s="16">
        <f>BD4-BD5</f>
        <v>301</v>
      </c>
      <c r="BE6" s="15"/>
      <c r="BF6" s="198"/>
      <c r="BG6" s="16">
        <f>BG4-BG5</f>
        <v>301</v>
      </c>
      <c r="BH6" s="15"/>
      <c r="BI6" s="198"/>
      <c r="BJ6" s="16">
        <f>BJ4-BJ5</f>
        <v>301</v>
      </c>
      <c r="BK6" s="15"/>
      <c r="BL6" s="198"/>
      <c r="BM6" s="16">
        <f>BM4-BM5</f>
        <v>301</v>
      </c>
      <c r="BN6" s="15"/>
      <c r="BO6" s="198"/>
      <c r="BP6" s="16">
        <f>BP4-BP5</f>
        <v>301</v>
      </c>
      <c r="BQ6" s="15"/>
      <c r="BR6" s="198"/>
    </row>
    <row r="7" spans="1:82" ht="53.25" thickTop="1" thickBot="1">
      <c r="A7" s="51">
        <v>3</v>
      </c>
      <c r="B7" s="61">
        <v>6</v>
      </c>
      <c r="C7" s="61">
        <v>9</v>
      </c>
      <c r="D7" s="51">
        <v>13</v>
      </c>
      <c r="E7" s="61">
        <v>26</v>
      </c>
      <c r="F7" s="61">
        <v>39</v>
      </c>
      <c r="H7" s="218" t="s">
        <v>301</v>
      </c>
      <c r="I7" s="218"/>
      <c r="J7" s="63"/>
      <c r="K7" s="95" t="s">
        <v>339</v>
      </c>
      <c r="L7" s="95" t="s">
        <v>176</v>
      </c>
      <c r="M7" s="95" t="s">
        <v>340</v>
      </c>
      <c r="N7" s="95" t="s">
        <v>339</v>
      </c>
      <c r="O7" s="95" t="s">
        <v>176</v>
      </c>
      <c r="P7" s="95" t="s">
        <v>340</v>
      </c>
      <c r="Q7" s="95" t="s">
        <v>339</v>
      </c>
      <c r="R7" s="95" t="s">
        <v>176</v>
      </c>
      <c r="S7" s="95" t="s">
        <v>340</v>
      </c>
      <c r="T7" s="95" t="s">
        <v>339</v>
      </c>
      <c r="U7" s="95" t="s">
        <v>176</v>
      </c>
      <c r="V7" s="95" t="s">
        <v>340</v>
      </c>
      <c r="W7" s="95" t="s">
        <v>339</v>
      </c>
      <c r="X7" s="95" t="s">
        <v>176</v>
      </c>
      <c r="Y7" s="95" t="s">
        <v>340</v>
      </c>
      <c r="Z7" s="95" t="s">
        <v>339</v>
      </c>
      <c r="AA7" s="95" t="s">
        <v>176</v>
      </c>
      <c r="AB7" s="95" t="s">
        <v>340</v>
      </c>
      <c r="AC7" s="95" t="s">
        <v>339</v>
      </c>
      <c r="AD7" s="95" t="s">
        <v>176</v>
      </c>
      <c r="AE7" s="95" t="s">
        <v>340</v>
      </c>
      <c r="AF7" s="95" t="s">
        <v>339</v>
      </c>
      <c r="AG7" s="95" t="s">
        <v>176</v>
      </c>
      <c r="AH7" s="95" t="s">
        <v>340</v>
      </c>
      <c r="AI7" s="95" t="s">
        <v>339</v>
      </c>
      <c r="AJ7" s="95" t="s">
        <v>176</v>
      </c>
      <c r="AK7" s="95" t="s">
        <v>340</v>
      </c>
      <c r="AL7" s="95" t="s">
        <v>339</v>
      </c>
      <c r="AM7" s="95" t="s">
        <v>176</v>
      </c>
      <c r="AN7" s="95" t="s">
        <v>340</v>
      </c>
      <c r="AO7" s="95" t="s">
        <v>339</v>
      </c>
      <c r="AP7" s="95" t="s">
        <v>176</v>
      </c>
      <c r="AQ7" s="95" t="s">
        <v>340</v>
      </c>
      <c r="AR7" s="95" t="s">
        <v>339</v>
      </c>
      <c r="AS7" s="95" t="s">
        <v>176</v>
      </c>
      <c r="AT7" s="95" t="s">
        <v>340</v>
      </c>
      <c r="AU7" s="95" t="s">
        <v>339</v>
      </c>
      <c r="AV7" s="95" t="s">
        <v>176</v>
      </c>
      <c r="AW7" s="95" t="s">
        <v>340</v>
      </c>
      <c r="AX7" s="95" t="s">
        <v>339</v>
      </c>
      <c r="AY7" s="95" t="s">
        <v>176</v>
      </c>
      <c r="AZ7" s="95" t="s">
        <v>340</v>
      </c>
      <c r="BA7" s="95" t="s">
        <v>339</v>
      </c>
      <c r="BB7" s="95" t="s">
        <v>176</v>
      </c>
      <c r="BC7" s="95" t="s">
        <v>340</v>
      </c>
      <c r="BD7" s="95" t="s">
        <v>339</v>
      </c>
      <c r="BE7" s="95" t="s">
        <v>176</v>
      </c>
      <c r="BF7" s="95" t="s">
        <v>340</v>
      </c>
      <c r="BG7" s="95" t="s">
        <v>339</v>
      </c>
      <c r="BH7" s="95" t="s">
        <v>176</v>
      </c>
      <c r="BI7" s="95" t="s">
        <v>340</v>
      </c>
      <c r="BJ7" s="95" t="s">
        <v>339</v>
      </c>
      <c r="BK7" s="95" t="s">
        <v>176</v>
      </c>
      <c r="BL7" s="95" t="s">
        <v>340</v>
      </c>
      <c r="BM7" s="95" t="s">
        <v>339</v>
      </c>
      <c r="BN7" s="95" t="s">
        <v>176</v>
      </c>
      <c r="BO7" s="95" t="s">
        <v>340</v>
      </c>
      <c r="BP7" s="95" t="s">
        <v>339</v>
      </c>
      <c r="BQ7" s="95" t="s">
        <v>176</v>
      </c>
      <c r="BR7" s="95" t="s">
        <v>340</v>
      </c>
    </row>
    <row r="8" spans="1:82" ht="33" customHeight="1" thickTop="1" thickBot="1">
      <c r="A8" s="47">
        <v>4</v>
      </c>
      <c r="B8" s="60">
        <v>8</v>
      </c>
      <c r="C8" s="60">
        <v>12</v>
      </c>
      <c r="D8" s="51">
        <v>14</v>
      </c>
      <c r="E8" s="61">
        <v>28</v>
      </c>
      <c r="F8" s="61">
        <v>42</v>
      </c>
      <c r="J8" s="63"/>
      <c r="K8" s="96">
        <f>K151</f>
        <v>95</v>
      </c>
      <c r="L8" s="97">
        <f>L5</f>
        <v>15</v>
      </c>
      <c r="M8" s="98">
        <f>M4</f>
        <v>60.2</v>
      </c>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row>
    <row r="9" spans="1:82" ht="33" thickTop="1" thickBot="1">
      <c r="A9" s="47">
        <v>5</v>
      </c>
      <c r="B9" s="60">
        <v>10</v>
      </c>
      <c r="C9" s="60">
        <v>15</v>
      </c>
      <c r="D9" s="47">
        <v>15</v>
      </c>
      <c r="E9" s="60">
        <v>30</v>
      </c>
      <c r="F9" s="60">
        <v>45</v>
      </c>
      <c r="J9" s="63"/>
      <c r="K9" s="196" t="s">
        <v>175</v>
      </c>
      <c r="L9" s="196" t="s">
        <v>181</v>
      </c>
      <c r="M9" s="196" t="s">
        <v>178</v>
      </c>
      <c r="N9" s="207" t="s">
        <v>175</v>
      </c>
      <c r="O9" s="196" t="s">
        <v>181</v>
      </c>
      <c r="P9" s="196" t="s">
        <v>178</v>
      </c>
      <c r="Q9" s="196" t="s">
        <v>175</v>
      </c>
      <c r="R9" s="196" t="s">
        <v>181</v>
      </c>
      <c r="S9" s="199" t="s">
        <v>178</v>
      </c>
      <c r="T9" s="196" t="s">
        <v>175</v>
      </c>
      <c r="U9" s="196" t="s">
        <v>181</v>
      </c>
      <c r="V9" s="199" t="s">
        <v>178</v>
      </c>
      <c r="W9" s="196" t="s">
        <v>175</v>
      </c>
      <c r="X9" s="196" t="s">
        <v>181</v>
      </c>
      <c r="Y9" s="199" t="s">
        <v>178</v>
      </c>
      <c r="Z9" s="196" t="s">
        <v>175</v>
      </c>
      <c r="AA9" s="196" t="s">
        <v>181</v>
      </c>
      <c r="AB9" s="199" t="s">
        <v>178</v>
      </c>
      <c r="AC9" s="196" t="s">
        <v>175</v>
      </c>
      <c r="AD9" s="196" t="s">
        <v>181</v>
      </c>
      <c r="AE9" s="199" t="s">
        <v>178</v>
      </c>
      <c r="AF9" s="196" t="s">
        <v>175</v>
      </c>
      <c r="AG9" s="196" t="s">
        <v>181</v>
      </c>
      <c r="AH9" s="199" t="s">
        <v>178</v>
      </c>
      <c r="AI9" s="196" t="s">
        <v>175</v>
      </c>
      <c r="AJ9" s="196" t="s">
        <v>181</v>
      </c>
      <c r="AK9" s="199" t="s">
        <v>178</v>
      </c>
      <c r="AL9" s="196" t="s">
        <v>175</v>
      </c>
      <c r="AM9" s="196" t="s">
        <v>181</v>
      </c>
      <c r="AN9" s="199" t="s">
        <v>178</v>
      </c>
      <c r="AO9" s="196" t="s">
        <v>175</v>
      </c>
      <c r="AP9" s="196" t="s">
        <v>181</v>
      </c>
      <c r="AQ9" s="199" t="s">
        <v>178</v>
      </c>
      <c r="AR9" s="196" t="s">
        <v>175</v>
      </c>
      <c r="AS9" s="196" t="s">
        <v>181</v>
      </c>
      <c r="AT9" s="199" t="s">
        <v>178</v>
      </c>
      <c r="AU9" s="196" t="s">
        <v>175</v>
      </c>
      <c r="AV9" s="196" t="s">
        <v>181</v>
      </c>
      <c r="AW9" s="199" t="s">
        <v>178</v>
      </c>
      <c r="AX9" s="196" t="s">
        <v>175</v>
      </c>
      <c r="AY9" s="196" t="s">
        <v>181</v>
      </c>
      <c r="AZ9" s="199" t="s">
        <v>178</v>
      </c>
      <c r="BA9" s="196" t="s">
        <v>175</v>
      </c>
      <c r="BB9" s="196" t="s">
        <v>181</v>
      </c>
      <c r="BC9" s="199" t="s">
        <v>178</v>
      </c>
      <c r="BD9" s="196" t="s">
        <v>175</v>
      </c>
      <c r="BE9" s="196" t="s">
        <v>181</v>
      </c>
      <c r="BF9" s="199" t="s">
        <v>178</v>
      </c>
      <c r="BG9" s="196" t="s">
        <v>175</v>
      </c>
      <c r="BH9" s="196" t="s">
        <v>181</v>
      </c>
      <c r="BI9" s="199" t="s">
        <v>178</v>
      </c>
      <c r="BJ9" s="196" t="s">
        <v>175</v>
      </c>
      <c r="BK9" s="196" t="s">
        <v>181</v>
      </c>
      <c r="BL9" s="199" t="s">
        <v>178</v>
      </c>
      <c r="BM9" s="196" t="s">
        <v>175</v>
      </c>
      <c r="BN9" s="196" t="s">
        <v>181</v>
      </c>
      <c r="BO9" s="199" t="s">
        <v>178</v>
      </c>
      <c r="BP9" s="196" t="s">
        <v>175</v>
      </c>
      <c r="BQ9" s="196" t="s">
        <v>181</v>
      </c>
      <c r="BR9" s="199" t="s">
        <v>178</v>
      </c>
    </row>
    <row r="10" spans="1:82" ht="32.25" thickBot="1">
      <c r="A10" s="47">
        <v>6</v>
      </c>
      <c r="B10" s="60">
        <v>12</v>
      </c>
      <c r="C10" s="60">
        <v>18</v>
      </c>
      <c r="D10" s="47">
        <v>16</v>
      </c>
      <c r="E10" s="60">
        <v>32</v>
      </c>
      <c r="F10" s="60">
        <v>48</v>
      </c>
      <c r="J10" s="63"/>
      <c r="K10" s="197"/>
      <c r="L10" s="197"/>
      <c r="M10" s="197"/>
      <c r="N10" s="208"/>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row>
    <row r="11" spans="1:82" ht="33" thickTop="1" thickBot="1">
      <c r="A11" s="51">
        <v>7</v>
      </c>
      <c r="B11" s="61">
        <v>14</v>
      </c>
      <c r="C11" s="61">
        <v>21</v>
      </c>
      <c r="D11" s="47">
        <v>17</v>
      </c>
      <c r="E11" s="60">
        <v>34</v>
      </c>
      <c r="F11" s="60">
        <v>51</v>
      </c>
      <c r="J11" s="63"/>
      <c r="K11" s="19">
        <f>COUNTIF($K$6,"0")</f>
        <v>0</v>
      </c>
      <c r="L11" s="14">
        <v>2</v>
      </c>
      <c r="M11" s="14">
        <v>4</v>
      </c>
      <c r="N11" s="12">
        <f>COUNTIF(N6,0)</f>
        <v>0</v>
      </c>
      <c r="O11" s="14">
        <v>0</v>
      </c>
      <c r="P11" s="19">
        <v>0</v>
      </c>
      <c r="Q11" s="19">
        <f>COUNTIF($Q$6,"0")</f>
        <v>0</v>
      </c>
      <c r="R11" s="14">
        <v>0</v>
      </c>
      <c r="S11" s="14">
        <v>0</v>
      </c>
      <c r="T11" s="19">
        <f>COUNTIF($T$6,"0")</f>
        <v>0</v>
      </c>
      <c r="U11" s="14">
        <f>COUNTIF($T$19:$V$37,"20")+COUNTIF($T$19:$V$37,"22")+COUNTIF($T$19:$V$37,"24")+COUNTIF($T$19:$V$37,"26")+COUNTIF($T$19:$V$37,"28")+COUNTIF($T$19:$V$37,"30")+COUNTIF($T$19:V37,"32")+COUNTIF($T$19:$V$37,"34")+COUNTIF($T$19:$V$37,"36")+COUNTIF($T$19:$V$37,"38")+COUNTIF($T$19:$V$37,"40")+COUNTIF($T$18:$V$37,"50")</f>
        <v>0</v>
      </c>
      <c r="V11" s="14">
        <f>COUNTIF($T$19:$V$37,"20")+COUNTIF($T$19:$V$37,"22")+COUNTIF($T$19:$V$37,"24")+COUNTIF($T$19:$V$37,"26")+COUNTIF($T$19:$V$37,"28")+COUNTIF($T$19:$V$37,"30")+COUNTIF($T$19:W37,"32")+COUNTIF($T$19:$V$37,"34")+COUNTIF($T$19:$V$37,"36")+COUNTIF($T$19:$V$37,"38")+COUNTIF($T$19:$V$37,"40")+COUNTIF($T$18:$V$37,"60")</f>
        <v>0</v>
      </c>
      <c r="W11" s="19">
        <f>COUNTIF($W$6,"0")</f>
        <v>0</v>
      </c>
      <c r="X11" s="14">
        <f>COUNTIF($W$19:$Y$37,"20")+COUNTIF($W$19:$Y$37,"22")+COUNTIF($W$19:$Y$37,"24")+COUNTIF($W$19:$Y$37,"26")+COUNTIF($W$19:$Y$37,"28")+COUNTIF($W$19:$Y$37,"30")+COUNTIF($W$19:$Y$37,"32")+COUNTIF(W19:Y37,"34")+COUNTIF($W$19:$Y$37,"36")+COUNTIF($W$19:$Y$37,"38")+COUNTIF($W$19:$Y$37,"40")+COUNTIF($W$18:$Y$37,"50")</f>
        <v>0</v>
      </c>
      <c r="Y11" s="14">
        <f>COUNTIF($W$19:$Y$37,"30")+COUNTIF($W$19:$Y$37,"33")+COUNTIF($W$19:$Y$37,"36")+COUNTIF($W$19:$Y$37,"39")+COUNTIF($W$19:$Y$37,"42")+COUNTIF($W$19:$Y$37,"45")+COUNTIF($W$19:$Y$37,"32")+COUNTIF(X19:Z37,"48")+COUNTIF($W$19:$Y$37,"51")+COUNTIF($W$19:$Y$37,"54")+COUNTIF($W$19:$Y$37,"57")+COUNTIF($W$18:$Y$37,"60")</f>
        <v>0</v>
      </c>
      <c r="Z11" s="19">
        <f>COUNTIF($Z$6,"0")</f>
        <v>0</v>
      </c>
      <c r="AA11" s="14">
        <f>COUNTIF($Z$19:$AB$37,"20")+COUNTIF($Z$19:$AB$37,"22")+COUNTIF($Z$19:$AB$37,"24")+COUNTIF($Z$19:$AB$37,"26")+COUNTIF($Z$19:$AB$37,"28")+COUNTIF($Z$19:$AB$37,"30")+COUNTIF($Z$19:$AB$37,"32")+COUNTIF($Z$19:$AB$37,"34")+COUNTIF($Z$19:$AB$37,"36")+COUNTIF($Z$19:$AB$37,"38")+COUNTIF($Z$19:$AB$37,"40")+COUNTIF($Z$18:$AB$37,"50")</f>
        <v>0</v>
      </c>
      <c r="AB11" s="14">
        <f>COUNTIF($Z$19:$AB$37,"30")+COUNTIF($Z$19:$AB$37,"33")+COUNTIF($Z$19:$AB$36,"36")+COUNTIF($Z$19:$AB$37,"39")+COUNTIF($Z$19:$AB$37,"42")+COUNTIF($Z$19:$AB$37,"45")+COUNTIF($Z$19:$AB$37,"48")+COUNTIF($Z$19:$AB$37,"51")+COUNTIF($Z$19:$AB$37,"54")+COUNTIF($Z$19:$AB$37,"57")+COUNTIF($Z$19:$AB$37,"60")</f>
        <v>0</v>
      </c>
      <c r="AC11" s="19">
        <f>COUNTIF($AC$6,"0")</f>
        <v>0</v>
      </c>
      <c r="AD11" s="14">
        <f>COUNTIF($AC$19:$AE$37,"20")+COUNTIF($AC$19:$AE$37,"22")+COUNTIF($AC$19:$AE$37,"24")+COUNTIF($AC$19:$AE$37,"26")+COUNTIF($AC$19:$AE$37,"28")+COUNTIF($AC$19:$AE$37,"30")+COUNTIF($AC$19:$AE$37,"32")+COUNTIF($AC$19:$AE$37,"34")+COUNTIF($AC$19:$AE$37,"36")+COUNTIF($AC$19:$AE$37,"38")+COUNTIF($AC$19:$AE$37,"40")+COUNTIF($AC$19:$AE$37,"50")</f>
        <v>0</v>
      </c>
      <c r="AE11" s="14">
        <f>COUNTIF($AC$19:$AE$37,"30")+COUNTIF($AC$19:$AE$37,"33")+COUNTIF($AC$19:$AE$37,"36")+COUNTIF($AC$19:$AE$37,"39")+COUNTIF($AC$19:$AE$37,"42")+COUNTIF($AC$19:$AE$37,"45")+COUNTIF($AC$19:$AE$37,"48")+COUNTIF($AC$19:$AE$37,"51")+COUNTIF($AC$19:$AE$37,"54")+COUNTIF($AC$19:$AE$37,"57")+COUNTIF($AC$19:$AE$37,"60")</f>
        <v>0</v>
      </c>
      <c r="AF11" s="19">
        <f>COUNTIF($AF$6,"0")</f>
        <v>0</v>
      </c>
      <c r="AG11" s="14">
        <f>COUNTIF($AF$19:$AH$37,"30")+COUNTIF($AF$19:$AH$37,"33")+COUNTIF($AF$19:$AH$37,"36")+COUNTIF($AF$19:$AH$37,"39")+COUNTIF($AF$19:$AH$37,"42")+COUNTIF($AF$19:$AH$37,"45")+COUNTIF($AF$19:$AH$37,"48")+COUNTIF($AF$19:$AH$37,"51")+COUNTIF($AF$19:$AH$37,"54")+COUNTIF($AF$19:$AH$37,"57")+COUNTIF(AF19:AH37,"60")</f>
        <v>0</v>
      </c>
      <c r="AH11" s="14">
        <f>COUNTIF($AF$19:$AH$37,"20")+COUNTIF($AF$19:$AH$37,"22")+COUNTIF($AF$19:$AH$37,"24")+COUNTIF($AF$19:$AH$37,"26")+COUNTIF($AF$19:$AH$37,"28")+COUNTIF($AF$19:$AH$37,"30")+COUNTIF($AF$19:$AH$37,"32")+COUNTIF($AF$19:$AH$37,"34")+COUNTIF($AF$19:$AH$37,"36")+COUNTIF($AF$19:$AH$37,"38")+COUNTIF(AG19:AH37,"40")+COUNTIF($AF$19:$AH$37,"50")</f>
        <v>0</v>
      </c>
      <c r="AI11" s="19">
        <f>COUNTIF($AC$6,"0")</f>
        <v>0</v>
      </c>
      <c r="AJ11" s="14">
        <f>COUNTIF($AC$19:$AE$37,"20")+COUNTIF($AC$19:$AE$37,"22")+COUNTIF($AC$19:$AE$37,"24")+COUNTIF($AC$19:$AE$37,"26")+COUNTIF($AC$19:$AE$37,"28")+COUNTIF($AC$19:$AE$37,"30")+COUNTIF($AC$19:$AE$37,"32")+COUNTIF($AC$19:$AE$37,"34")+COUNTIF($AC$19:$AE$37,"36")+COUNTIF($AC$19:$AE$37,"38")+COUNTIF($AC$19:$AE$37,"40")+COUNTIF($AC$19:$AE$37,"50")</f>
        <v>0</v>
      </c>
      <c r="AK11" s="14">
        <f>COUNTIF($AC$19:$AE$37,"30")+COUNTIF($AC$19:$AE$37,"33")+COUNTIF($AC$19:$AE$37,"36")+COUNTIF($AC$19:$AE$37,"39")+COUNTIF($AC$19:$AE$37,"42")+COUNTIF($AC$19:$AE$37,"45")+COUNTIF($AC$19:$AE$37,"48")+COUNTIF($AC$19:$AE$37,"51")+COUNTIF($AC$19:$AE$37,"54")+COUNTIF($AC$19:$AE$37,"57")+COUNTIF($AC$19:$AE$37,"60")</f>
        <v>0</v>
      </c>
      <c r="AL11" s="19">
        <f>COUNTIF($AF$6,"0")</f>
        <v>0</v>
      </c>
      <c r="AM11" s="14">
        <f>COUNTIF($AF$19:$AH$37,"30")+COUNTIF($AF$19:$AH$37,"33")+COUNTIF($AF$19:$AH$37,"36")+COUNTIF($AF$19:$AH$37,"39")+COUNTIF($AF$19:$AH$37,"42")+COUNTIF($AF$19:$AH$37,"45")+COUNTIF($AF$19:$AH$37,"48")+COUNTIF($AF$19:$AH$37,"51")+COUNTIF($AF$19:$AH$37,"54")+COUNTIF($AF$19:$AH$37,"57")+COUNTIF(AL19:AN37,"60")</f>
        <v>0</v>
      </c>
      <c r="AN11" s="14">
        <f>COUNTIF($AF$19:$AH$37,"20")+COUNTIF($AF$19:$AH$37,"22")+COUNTIF($AF$19:$AH$37,"24")+COUNTIF($AF$19:$AH$37,"26")+COUNTIF($AF$19:$AH$37,"28")+COUNTIF($AF$19:$AH$37,"30")+COUNTIF($AF$19:$AH$37,"32")+COUNTIF($AF$19:$AH$37,"34")+COUNTIF($AF$19:$AH$37,"36")+COUNTIF($AF$19:$AH$37,"38")+COUNTIF(AM19:AN37,"40")+COUNTIF($AF$19:$AH$37,"50")</f>
        <v>0</v>
      </c>
      <c r="AO11" s="19">
        <f>COUNTIF($AC$6,"0")</f>
        <v>0</v>
      </c>
      <c r="AP11" s="14">
        <f>COUNTIF($AC$19:$AE$37,"20")+COUNTIF($AC$19:$AE$37,"22")+COUNTIF($AC$19:$AE$37,"24")+COUNTIF($AC$19:$AE$37,"26")+COUNTIF($AC$19:$AE$37,"28")+COUNTIF($AC$19:$AE$37,"30")+COUNTIF($AC$19:$AE$37,"32")+COUNTIF($AC$19:$AE$37,"34")+COUNTIF($AC$19:$AE$37,"36")+COUNTIF($AC$19:$AE$37,"38")+COUNTIF($AC$19:$AE$37,"40")+COUNTIF($AC$19:$AE$37,"50")</f>
        <v>0</v>
      </c>
      <c r="AQ11" s="14">
        <f>COUNTIF($AC$19:$AE$37,"30")+COUNTIF($AC$19:$AE$37,"33")+COUNTIF($AC$19:$AE$37,"36")+COUNTIF($AC$19:$AE$37,"39")+COUNTIF($AC$19:$AE$37,"42")+COUNTIF($AC$19:$AE$37,"45")+COUNTIF($AC$19:$AE$37,"48")+COUNTIF($AC$19:$AE$37,"51")+COUNTIF($AC$19:$AE$37,"54")+COUNTIF($AC$19:$AE$37,"57")+COUNTIF($AC$19:$AE$37,"60")</f>
        <v>0</v>
      </c>
      <c r="AR11" s="19">
        <f>COUNTIF($AF$6,"0")</f>
        <v>0</v>
      </c>
      <c r="AS11" s="14">
        <f>COUNTIF($AF$19:$AH$37,"30")+COUNTIF($AF$19:$AH$37,"33")+COUNTIF($AF$19:$AH$37,"36")+COUNTIF($AF$19:$AH$37,"39")+COUNTIF($AF$19:$AH$37,"42")+COUNTIF($AF$19:$AH$37,"45")+COUNTIF($AF$19:$AH$37,"48")+COUNTIF($AF$19:$AH$37,"51")+COUNTIF($AF$19:$AH$37,"54")+COUNTIF($AF$19:$AH$37,"57")+COUNTIF(AR19:AT37,"60")</f>
        <v>0</v>
      </c>
      <c r="AT11" s="14">
        <v>0</v>
      </c>
      <c r="AU11" s="19">
        <f>COUNTIF($AC$6,"0")</f>
        <v>0</v>
      </c>
      <c r="AV11" s="14">
        <f>COUNTIF($AC$19:$AE$37,"20")+COUNTIF($AC$19:$AE$37,"22")+COUNTIF($AC$19:$AE$37,"24")+COUNTIF($AC$19:$AE$37,"26")+COUNTIF($AC$19:$AE$37,"28")+COUNTIF($AC$19:$AE$37,"30")+COUNTIF($AC$19:$AE$37,"32")+COUNTIF($AC$19:$AE$37,"34")+COUNTIF($AC$19:$AE$37,"36")+COUNTIF($AC$19:$AE$37,"38")+COUNTIF($AC$19:$AE$37,"40")+COUNTIF($AC$19:$AE$37,"50")</f>
        <v>0</v>
      </c>
      <c r="AW11" s="14">
        <f>COUNTIF($AC$19:$AE$37,"30")+COUNTIF($AC$19:$AE$37,"33")+COUNTIF($AC$19:$AE$37,"36")+COUNTIF($AC$19:$AE$37,"39")+COUNTIF($AC$19:$AE$37,"42")+COUNTIF($AC$19:$AE$37,"45")+COUNTIF($AC$19:$AE$37,"48")+COUNTIF($AC$19:$AE$37,"51")+COUNTIF($AC$19:$AE$37,"54")+COUNTIF($AC$19:$AE$37,"57")+COUNTIF($AC$19:$AE$37,"60")</f>
        <v>0</v>
      </c>
      <c r="AX11" s="19">
        <f>COUNTIF($AF$6,"0")</f>
        <v>0</v>
      </c>
      <c r="AY11" s="14">
        <f>COUNTIF($AF$19:$AH$37,"30")+COUNTIF($AF$19:$AH$37,"33")+COUNTIF($AF$19:$AH$37,"36")+COUNTIF($AF$19:$AH$37,"39")+COUNTIF($AF$19:$AH$37,"42")+COUNTIF($AF$19:$AH$37,"45")+COUNTIF($AF$19:$AH$37,"48")+COUNTIF($AF$19:$AH$37,"51")+COUNTIF($AF$19:$AH$37,"54")+COUNTIF($AF$19:$AH$37,"57")+COUNTIF(AX19:AZ37,"60")</f>
        <v>0</v>
      </c>
      <c r="AZ11" s="14">
        <v>0</v>
      </c>
      <c r="BA11" s="19">
        <f>COUNTIF($AC$6,"0")</f>
        <v>0</v>
      </c>
      <c r="BB11" s="14">
        <f>COUNTIF($AC$19:$AE$37,"20")+COUNTIF($AC$19:$AE$37,"22")+COUNTIF($AC$19:$AE$37,"24")+COUNTIF($AC$19:$AE$37,"26")+COUNTIF($AC$19:$AE$37,"28")+COUNTIF($AC$19:$AE$37,"30")+COUNTIF($AC$19:$AE$37,"32")+COUNTIF($AC$19:$AE$37,"34")+COUNTIF($AC$19:$AE$37,"36")+COUNTIF($AC$19:$AE$37,"38")+COUNTIF($AC$19:$AE$37,"40")+COUNTIF($AC$19:$AE$37,"50")</f>
        <v>0</v>
      </c>
      <c r="BC11" s="14">
        <f>COUNTIF($AC$19:$AE$37,"30")+COUNTIF($AC$19:$AE$37,"33")+COUNTIF($AC$19:$AE$37,"36")+COUNTIF($AC$19:$AE$37,"39")+COUNTIF($AC$19:$AE$37,"42")+COUNTIF($AC$19:$AE$37,"45")+COUNTIF($AC$19:$AE$37,"48")+COUNTIF($AC$19:$AE$37,"51")+COUNTIF($AC$19:$AE$37,"54")+COUNTIF($AC$19:$AE$37,"57")+COUNTIF($AC$19:$AE$37,"60")</f>
        <v>0</v>
      </c>
      <c r="BD11" s="19">
        <f>COUNTIF($AF$6,"0")</f>
        <v>0</v>
      </c>
      <c r="BE11" s="14">
        <f>COUNTIF($AF$19:$AH$37,"30")+COUNTIF($AF$19:$AH$37,"33")+COUNTIF($AF$19:$AH$37,"36")+COUNTIF($AF$19:$AH$37,"39")+COUNTIF($AF$19:$AH$37,"42")+COUNTIF($AF$19:$AH$37,"45")+COUNTIF($AF$19:$AH$37,"48")+COUNTIF($AF$19:$AH$37,"51")+COUNTIF($AF$19:$AH$37,"54")+COUNTIF($AF$19:$AH$37,"57")+COUNTIF(BD19:BF37,"60")</f>
        <v>0</v>
      </c>
      <c r="BF11" s="14">
        <v>0</v>
      </c>
      <c r="BG11" s="19">
        <f>COUNTIF($AC$6,"0")</f>
        <v>0</v>
      </c>
      <c r="BH11" s="14">
        <f>COUNTIF($AC$19:$AE$37,"20")+COUNTIF($AC$19:$AE$37,"22")+COUNTIF($AC$19:$AE$37,"24")+COUNTIF($AC$19:$AE$37,"26")+COUNTIF($AC$19:$AE$37,"28")+COUNTIF($AC$19:$AE$37,"30")+COUNTIF($AC$19:$AE$37,"32")+COUNTIF($AC$19:$AE$37,"34")+COUNTIF($AC$19:$AE$37,"36")+COUNTIF($AC$19:$AE$37,"38")+COUNTIF($AC$19:$AE$37,"40")+COUNTIF($AC$19:$AE$37,"50")</f>
        <v>0</v>
      </c>
      <c r="BI11" s="14">
        <f>COUNTIF($AC$19:$AE$37,"30")+COUNTIF($AC$19:$AE$37,"33")+COUNTIF($AC$19:$AE$37,"36")+COUNTIF($AC$19:$AE$37,"39")+COUNTIF($AC$19:$AE$37,"42")+COUNTIF($AC$19:$AE$37,"45")+COUNTIF($AC$19:$AE$37,"48")+COUNTIF($AC$19:$AE$37,"51")+COUNTIF($AC$19:$AE$37,"54")+COUNTIF($AC$19:$AE$37,"57")+COUNTIF($AC$19:$AE$37,"60")</f>
        <v>0</v>
      </c>
      <c r="BJ11" s="19">
        <f>COUNTIF($AF$6,"0")</f>
        <v>0</v>
      </c>
      <c r="BK11" s="14">
        <f>COUNTIF($AF$19:$AH$37,"30")+COUNTIF($AF$19:$AH$37,"33")+COUNTIF($AF$19:$AH$37,"36")+COUNTIF($AF$19:$AH$37,"39")+COUNTIF($AF$19:$AH$37,"42")+COUNTIF($AF$19:$AH$37,"45")+COUNTIF($AF$19:$AH$37,"48")+COUNTIF($AF$19:$AH$37,"51")+COUNTIF($AF$19:$AH$37,"54")+COUNTIF($AF$19:$AH$37,"57")+COUNTIF(BJ19:BL37,"60")</f>
        <v>0</v>
      </c>
      <c r="BL11" s="14">
        <v>0</v>
      </c>
      <c r="BM11" s="19">
        <f>COUNTIF($AC$6,"0")</f>
        <v>0</v>
      </c>
      <c r="BN11" s="14">
        <f>COUNTIF($AC$19:$AE$37,"20")+COUNTIF($AC$19:$AE$37,"22")+COUNTIF($AC$19:$AE$37,"24")+COUNTIF($AC$19:$AE$37,"26")+COUNTIF($AC$19:$AE$37,"28")+COUNTIF($AC$19:$AE$37,"30")+COUNTIF($AC$19:$AE$37,"32")+COUNTIF($AC$19:$AE$37,"34")+COUNTIF($AC$19:$AE$37,"36")+COUNTIF($AC$19:$AE$37,"38")+COUNTIF($AC$19:$AE$37,"40")+COUNTIF($AC$19:$AE$37,"50")</f>
        <v>0</v>
      </c>
      <c r="BO11" s="14">
        <f>COUNTIF($AC$19:$AE$37,"30")+COUNTIF($AC$19:$AE$37,"33")+COUNTIF($AC$19:$AE$37,"36")+COUNTIF($AC$19:$AE$37,"39")+COUNTIF($AC$19:$AE$37,"42")+COUNTIF($AC$19:$AE$37,"45")+COUNTIF($AC$19:$AE$37,"48")+COUNTIF($AC$19:$AE$37,"51")+COUNTIF($AC$19:$AE$37,"54")+COUNTIF($AC$19:$AE$37,"57")+COUNTIF($AC$19:$AE$37,"60")</f>
        <v>0</v>
      </c>
      <c r="BP11" s="19">
        <f>COUNTIF($AF$6,"0")</f>
        <v>0</v>
      </c>
      <c r="BQ11" s="14">
        <v>0</v>
      </c>
      <c r="BR11" s="14">
        <v>0</v>
      </c>
      <c r="BS11">
        <v>0</v>
      </c>
      <c r="BT11">
        <v>0</v>
      </c>
      <c r="BU11">
        <v>0</v>
      </c>
      <c r="BV11">
        <v>0</v>
      </c>
      <c r="BW11">
        <v>0</v>
      </c>
      <c r="BX11">
        <v>0</v>
      </c>
      <c r="BY11">
        <v>0</v>
      </c>
      <c r="BZ11">
        <v>0</v>
      </c>
      <c r="CA11">
        <v>0</v>
      </c>
      <c r="CB11">
        <v>0</v>
      </c>
      <c r="CC11">
        <v>0</v>
      </c>
      <c r="CD11">
        <v>0</v>
      </c>
    </row>
    <row r="12" spans="1:82" ht="33" customHeight="1" thickTop="1" thickBot="1">
      <c r="A12" s="51">
        <v>8</v>
      </c>
      <c r="B12" s="61">
        <v>16</v>
      </c>
      <c r="C12" s="61">
        <v>24</v>
      </c>
      <c r="D12" s="51">
        <v>18</v>
      </c>
      <c r="E12" s="61">
        <v>36</v>
      </c>
      <c r="F12" s="61">
        <v>54</v>
      </c>
      <c r="H12" s="218" t="s">
        <v>302</v>
      </c>
      <c r="I12" s="218"/>
      <c r="J12" s="52"/>
      <c r="K12" s="22"/>
      <c r="L12" s="214" t="s">
        <v>182</v>
      </c>
      <c r="M12" s="20"/>
      <c r="N12" s="27"/>
      <c r="O12" s="214" t="s">
        <v>182</v>
      </c>
      <c r="P12" s="32"/>
      <c r="Q12" s="22"/>
      <c r="R12" s="214" t="s">
        <v>182</v>
      </c>
      <c r="S12" s="20"/>
      <c r="T12" s="27"/>
      <c r="U12" s="214" t="s">
        <v>182</v>
      </c>
      <c r="V12" s="32"/>
      <c r="W12" s="22"/>
      <c r="X12" s="214" t="s">
        <v>182</v>
      </c>
      <c r="Y12" s="20"/>
      <c r="Z12" s="27"/>
      <c r="AA12" s="214" t="s">
        <v>182</v>
      </c>
      <c r="AB12" s="32"/>
      <c r="AC12" s="22"/>
      <c r="AD12" s="214" t="s">
        <v>182</v>
      </c>
      <c r="AE12" s="20"/>
      <c r="AF12" s="27"/>
      <c r="AG12" s="214" t="s">
        <v>182</v>
      </c>
      <c r="AH12" s="32"/>
      <c r="AI12" s="22"/>
      <c r="AJ12" s="214" t="s">
        <v>182</v>
      </c>
      <c r="AK12" s="20"/>
      <c r="AL12" s="27"/>
      <c r="AM12" s="214" t="s">
        <v>182</v>
      </c>
      <c r="AN12" s="32"/>
      <c r="AO12" s="22"/>
      <c r="AP12" s="214" t="s">
        <v>182</v>
      </c>
      <c r="AQ12" s="20"/>
      <c r="AR12" s="27"/>
      <c r="AS12" s="214" t="s">
        <v>182</v>
      </c>
      <c r="AT12" s="32"/>
      <c r="AU12" s="22"/>
      <c r="AV12" s="214" t="s">
        <v>182</v>
      </c>
      <c r="AW12" s="20"/>
      <c r="AX12" s="27"/>
      <c r="AY12" s="214" t="s">
        <v>182</v>
      </c>
      <c r="AZ12" s="32"/>
      <c r="BA12" s="22"/>
      <c r="BB12" s="214" t="s">
        <v>182</v>
      </c>
      <c r="BC12" s="20"/>
      <c r="BD12" s="27"/>
      <c r="BE12" s="214" t="s">
        <v>182</v>
      </c>
      <c r="BF12" s="32"/>
      <c r="BG12" s="22"/>
      <c r="BH12" s="214" t="s">
        <v>182</v>
      </c>
      <c r="BI12" s="20"/>
      <c r="BJ12" s="27"/>
      <c r="BK12" s="214" t="s">
        <v>182</v>
      </c>
      <c r="BL12" s="32"/>
      <c r="BM12" s="22"/>
      <c r="BN12" s="214" t="s">
        <v>182</v>
      </c>
      <c r="BO12" s="20"/>
      <c r="BP12" s="27"/>
      <c r="BQ12" s="214" t="s">
        <v>182</v>
      </c>
      <c r="BR12" s="32"/>
    </row>
    <row r="13" spans="1:82" ht="32.25" thickBot="1">
      <c r="A13" s="47">
        <v>9</v>
      </c>
      <c r="B13" s="60">
        <v>18</v>
      </c>
      <c r="C13" s="60">
        <v>27</v>
      </c>
      <c r="D13" s="47">
        <v>19</v>
      </c>
      <c r="E13" s="60">
        <v>38</v>
      </c>
      <c r="F13" s="60">
        <v>57</v>
      </c>
      <c r="H13" s="53"/>
      <c r="I13" s="53"/>
      <c r="J13" s="63"/>
      <c r="K13" s="23"/>
      <c r="L13" s="215"/>
      <c r="M13" s="21"/>
      <c r="N13" s="28"/>
      <c r="O13" s="215"/>
      <c r="P13" s="33"/>
      <c r="Q13" s="23"/>
      <c r="R13" s="215"/>
      <c r="S13" s="21"/>
      <c r="T13" s="28"/>
      <c r="U13" s="215"/>
      <c r="V13" s="33"/>
      <c r="W13" s="23"/>
      <c r="X13" s="215"/>
      <c r="Y13" s="21"/>
      <c r="Z13" s="28"/>
      <c r="AA13" s="215"/>
      <c r="AB13" s="33"/>
      <c r="AC13" s="23"/>
      <c r="AD13" s="215"/>
      <c r="AE13" s="21"/>
      <c r="AF13" s="28"/>
      <c r="AG13" s="215"/>
      <c r="AH13" s="33"/>
      <c r="AI13" s="23"/>
      <c r="AJ13" s="215"/>
      <c r="AK13" s="21"/>
      <c r="AL13" s="28"/>
      <c r="AM13" s="215"/>
      <c r="AN13" s="33"/>
      <c r="AO13" s="23"/>
      <c r="AP13" s="215"/>
      <c r="AQ13" s="21"/>
      <c r="AR13" s="28"/>
      <c r="AS13" s="215"/>
      <c r="AT13" s="33"/>
      <c r="AU13" s="23"/>
      <c r="AV13" s="215"/>
      <c r="AW13" s="21"/>
      <c r="AX13" s="28"/>
      <c r="AY13" s="215"/>
      <c r="AZ13" s="33"/>
      <c r="BA13" s="23"/>
      <c r="BB13" s="215"/>
      <c r="BC13" s="21"/>
      <c r="BD13" s="28"/>
      <c r="BE13" s="215"/>
      <c r="BF13" s="33"/>
      <c r="BG13" s="23"/>
      <c r="BH13" s="215"/>
      <c r="BI13" s="21"/>
      <c r="BJ13" s="28"/>
      <c r="BK13" s="215"/>
      <c r="BL13" s="33"/>
      <c r="BM13" s="23"/>
      <c r="BN13" s="215"/>
      <c r="BO13" s="21"/>
      <c r="BP13" s="28"/>
      <c r="BQ13" s="215"/>
      <c r="BR13" s="33"/>
    </row>
    <row r="14" spans="1:82" ht="33" thickTop="1" thickBot="1">
      <c r="A14" s="51">
        <v>10</v>
      </c>
      <c r="B14" s="61">
        <v>20</v>
      </c>
      <c r="C14" s="61">
        <v>30</v>
      </c>
      <c r="D14" s="51">
        <v>20</v>
      </c>
      <c r="E14" s="61">
        <v>40</v>
      </c>
      <c r="F14" s="61">
        <v>60</v>
      </c>
      <c r="J14" s="63"/>
      <c r="K14" s="23"/>
      <c r="L14" s="59" t="str">
        <f>IFERROR(IF(K6=0,"OK",""),"")</f>
        <v>OK</v>
      </c>
      <c r="M14" s="21"/>
      <c r="N14" s="28"/>
      <c r="O14" s="59" t="str">
        <f>IFERROR(IF(N6=0,"OK",""),"")</f>
        <v/>
      </c>
      <c r="P14" s="33"/>
      <c r="Q14" s="23"/>
      <c r="R14" s="59" t="str">
        <f>IFERROR(IF(Q6=0,"OK",""),"")</f>
        <v/>
      </c>
      <c r="S14" s="21"/>
      <c r="T14" s="28"/>
      <c r="U14" s="59" t="str">
        <f>IFERROR(IF(T6=0,"OK",""),"")</f>
        <v/>
      </c>
      <c r="V14" s="33"/>
      <c r="W14" s="23"/>
      <c r="X14" s="59" t="str">
        <f>IFERROR(IF(W6=0,"OK",""),"")</f>
        <v/>
      </c>
      <c r="Y14" s="21"/>
      <c r="Z14" s="28"/>
      <c r="AA14" s="59" t="str">
        <f>IFERROR(IF(Z6=0,"OK",""),"")</f>
        <v/>
      </c>
      <c r="AB14" s="33"/>
      <c r="AC14" s="23"/>
      <c r="AD14" s="59" t="str">
        <f>IFERROR(IF(AC6=0,"OK",""),"")</f>
        <v/>
      </c>
      <c r="AE14" s="21"/>
      <c r="AF14" s="28"/>
      <c r="AG14" s="59" t="str">
        <f>IFERROR(IF(AF6=0,"OK",""),"")</f>
        <v/>
      </c>
      <c r="AH14" s="33"/>
      <c r="AI14" s="23"/>
      <c r="AJ14" s="59" t="str">
        <f>IFERROR(IF(AI6=0,"OK",""),"")</f>
        <v/>
      </c>
      <c r="AK14" s="21"/>
      <c r="AL14" s="28"/>
      <c r="AM14" s="59" t="str">
        <f>IFERROR(IF(AL6=0,"OK",""),"")</f>
        <v/>
      </c>
      <c r="AN14" s="33"/>
      <c r="AO14" s="23"/>
      <c r="AP14" s="59" t="str">
        <f>IFERROR(IF(AO6=0,"OK",""),"")</f>
        <v/>
      </c>
      <c r="AQ14" s="21"/>
      <c r="AR14" s="28"/>
      <c r="AS14" s="59" t="str">
        <f>IFERROR(IF(AR6=0,"OK",""),"")</f>
        <v/>
      </c>
      <c r="AT14" s="33"/>
      <c r="AU14" s="23"/>
      <c r="AV14" s="59" t="str">
        <f>IFERROR(IF(AU6=0,"OK",""),"")</f>
        <v/>
      </c>
      <c r="AW14" s="21"/>
      <c r="AX14" s="28"/>
      <c r="AY14" s="59" t="str">
        <f>IFERROR(IF(AX6=0,"OK",""),"")</f>
        <v/>
      </c>
      <c r="AZ14" s="33"/>
      <c r="BA14" s="23"/>
      <c r="BB14" s="59" t="str">
        <f>IFERROR(IF(BA6=0,"OK",""),"")</f>
        <v/>
      </c>
      <c r="BC14" s="21"/>
      <c r="BD14" s="28"/>
      <c r="BE14" s="59" t="str">
        <f>IFERROR(IF(BD6=0,"OK",""),"")</f>
        <v/>
      </c>
      <c r="BF14" s="33"/>
      <c r="BG14" s="23"/>
      <c r="BH14" s="59" t="str">
        <f>IFERROR(IF(BG6=0,"OK",""),"")</f>
        <v/>
      </c>
      <c r="BI14" s="21"/>
      <c r="BJ14" s="28"/>
      <c r="BK14" s="59" t="str">
        <f>IFERROR(IF(BJ6=0,"OK",""),"")</f>
        <v/>
      </c>
      <c r="BL14" s="33"/>
      <c r="BM14" s="23"/>
      <c r="BN14" s="59" t="str">
        <f>IFERROR(IF(BM6=0,"OK",""),"")</f>
        <v/>
      </c>
      <c r="BO14" s="21"/>
      <c r="BP14" s="28"/>
      <c r="BQ14" s="59" t="str">
        <f>IFERROR(IF(BP6=0,"OK",""),"")</f>
        <v/>
      </c>
      <c r="BR14" s="33"/>
    </row>
    <row r="15" spans="1:82" ht="32.25" thickBot="1">
      <c r="A15" s="216">
        <v>25</v>
      </c>
      <c r="B15" s="216"/>
      <c r="C15" s="217">
        <v>50</v>
      </c>
      <c r="D15" s="217"/>
      <c r="E15" s="217" t="s">
        <v>3</v>
      </c>
      <c r="F15" s="217"/>
      <c r="J15" s="63"/>
      <c r="K15" s="24"/>
      <c r="L15" s="26"/>
      <c r="M15" s="25"/>
      <c r="N15" s="29"/>
      <c r="O15" s="30"/>
      <c r="P15" s="31"/>
      <c r="Q15" s="24"/>
      <c r="R15" s="26"/>
      <c r="S15" s="25"/>
      <c r="T15" s="29"/>
      <c r="U15" s="30"/>
      <c r="V15" s="31"/>
      <c r="W15" s="24"/>
      <c r="X15" s="26"/>
      <c r="Y15" s="25"/>
      <c r="Z15" s="29"/>
      <c r="AA15" s="30"/>
      <c r="AB15" s="31"/>
      <c r="AC15" s="24"/>
      <c r="AD15" s="26"/>
      <c r="AE15" s="25"/>
      <c r="AF15" s="29"/>
      <c r="AG15" s="30"/>
      <c r="AH15" s="31"/>
      <c r="AI15" s="24"/>
      <c r="AJ15" s="26"/>
      <c r="AK15" s="25"/>
      <c r="AL15" s="29"/>
      <c r="AM15" s="30"/>
      <c r="AN15" s="31"/>
      <c r="AO15" s="24"/>
      <c r="AP15" s="26"/>
      <c r="AQ15" s="25"/>
      <c r="AR15" s="29"/>
      <c r="AS15" s="30"/>
      <c r="AT15" s="31"/>
      <c r="AU15" s="24"/>
      <c r="AV15" s="26"/>
      <c r="AW15" s="25"/>
      <c r="AX15" s="29"/>
      <c r="AY15" s="30"/>
      <c r="AZ15" s="31"/>
      <c r="BA15" s="24"/>
      <c r="BB15" s="26"/>
      <c r="BC15" s="25"/>
      <c r="BD15" s="29"/>
      <c r="BE15" s="30"/>
      <c r="BF15" s="31"/>
      <c r="BG15" s="24"/>
      <c r="BH15" s="26"/>
      <c r="BI15" s="25"/>
      <c r="BJ15" s="29"/>
      <c r="BK15" s="30"/>
      <c r="BL15" s="31"/>
      <c r="BM15" s="24"/>
      <c r="BN15" s="26"/>
      <c r="BO15" s="25"/>
      <c r="BP15" s="29"/>
      <c r="BQ15" s="30"/>
      <c r="BR15" s="31"/>
    </row>
    <row r="16" spans="1:82" hidden="1">
      <c r="A16">
        <v>1</v>
      </c>
      <c r="B16">
        <v>2</v>
      </c>
      <c r="C16">
        <v>3</v>
      </c>
      <c r="D16">
        <v>4</v>
      </c>
      <c r="E16">
        <v>5</v>
      </c>
      <c r="F16">
        <v>6</v>
      </c>
      <c r="G16">
        <v>7</v>
      </c>
      <c r="H16">
        <v>8</v>
      </c>
      <c r="I16">
        <v>9</v>
      </c>
      <c r="J16" s="63">
        <v>10</v>
      </c>
      <c r="K16" s="63">
        <v>11</v>
      </c>
      <c r="L16" s="63">
        <v>12</v>
      </c>
      <c r="M16" s="63">
        <v>13</v>
      </c>
      <c r="N16" s="63">
        <v>14</v>
      </c>
      <c r="O16" s="63">
        <v>15</v>
      </c>
      <c r="P16" s="63">
        <v>16</v>
      </c>
      <c r="Q16" s="63">
        <v>17</v>
      </c>
      <c r="R16" s="63">
        <v>18</v>
      </c>
      <c r="S16" s="63">
        <v>19</v>
      </c>
      <c r="T16" s="63">
        <v>20</v>
      </c>
      <c r="U16" s="63">
        <v>21</v>
      </c>
      <c r="V16" s="63">
        <v>22</v>
      </c>
      <c r="W16" s="63">
        <v>23</v>
      </c>
      <c r="X16" s="63">
        <v>24</v>
      </c>
      <c r="Y16" s="63">
        <v>25</v>
      </c>
      <c r="Z16" s="63">
        <v>26</v>
      </c>
      <c r="AA16" s="63">
        <v>27</v>
      </c>
      <c r="AB16" s="63">
        <v>28</v>
      </c>
      <c r="AC16" s="63">
        <v>29</v>
      </c>
      <c r="AD16" s="63">
        <v>30</v>
      </c>
      <c r="AE16" s="63">
        <v>31</v>
      </c>
      <c r="AF16" s="63">
        <v>32</v>
      </c>
      <c r="AG16" s="63">
        <v>33</v>
      </c>
      <c r="AH16" s="63">
        <v>34</v>
      </c>
      <c r="AI16" s="63">
        <v>35</v>
      </c>
      <c r="AJ16" s="63">
        <v>36</v>
      </c>
      <c r="AK16" s="63">
        <v>37</v>
      </c>
      <c r="AL16" s="63">
        <v>38</v>
      </c>
      <c r="AM16" s="63">
        <v>39</v>
      </c>
      <c r="AN16" s="63">
        <v>40</v>
      </c>
      <c r="AO16" s="63">
        <v>41</v>
      </c>
      <c r="AP16" s="63">
        <v>42</v>
      </c>
      <c r="AQ16" s="63">
        <v>43</v>
      </c>
      <c r="AR16" s="63">
        <v>44</v>
      </c>
      <c r="AS16" s="63">
        <v>45</v>
      </c>
      <c r="AT16" s="63">
        <v>46</v>
      </c>
      <c r="AU16" s="63">
        <v>47</v>
      </c>
      <c r="AV16" s="63">
        <v>48</v>
      </c>
      <c r="AW16" s="63">
        <v>49</v>
      </c>
      <c r="AX16" s="63">
        <v>50</v>
      </c>
      <c r="AY16" s="63">
        <v>51</v>
      </c>
      <c r="AZ16" s="63">
        <v>52</v>
      </c>
      <c r="BA16" s="63">
        <v>53</v>
      </c>
      <c r="BB16" s="63">
        <v>54</v>
      </c>
      <c r="BC16" s="63">
        <v>55</v>
      </c>
      <c r="BD16" s="63">
        <v>56</v>
      </c>
      <c r="BE16" s="63">
        <v>57</v>
      </c>
      <c r="BF16" s="63">
        <v>58</v>
      </c>
      <c r="BG16" s="63">
        <v>59</v>
      </c>
      <c r="BH16" s="63">
        <v>60</v>
      </c>
      <c r="BI16" s="63">
        <v>61</v>
      </c>
      <c r="BJ16" s="63">
        <v>62</v>
      </c>
      <c r="BK16" s="63">
        <v>63</v>
      </c>
      <c r="BL16" s="63">
        <v>64</v>
      </c>
      <c r="BM16" s="63">
        <v>65</v>
      </c>
      <c r="BN16" s="63">
        <v>66</v>
      </c>
      <c r="BO16" s="63">
        <v>67</v>
      </c>
      <c r="BP16" s="63">
        <v>68</v>
      </c>
      <c r="BQ16" s="63">
        <v>69</v>
      </c>
      <c r="BR16" s="63">
        <v>70</v>
      </c>
    </row>
    <row r="17" spans="1:70" hidden="1">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row>
    <row r="18" spans="1:70" hidden="1">
      <c r="C18" s="45"/>
      <c r="D18" s="45"/>
      <c r="E18" s="45"/>
      <c r="F18" s="45"/>
      <c r="G18" s="45"/>
      <c r="J18" s="63"/>
      <c r="K18" s="201" t="str">
        <f>K3</f>
        <v>Thomas</v>
      </c>
      <c r="L18" s="201"/>
      <c r="M18" s="201"/>
      <c r="N18" s="201" t="str">
        <f>N3</f>
        <v>Adde</v>
      </c>
      <c r="O18" s="201"/>
      <c r="P18" s="201"/>
      <c r="Q18" s="201">
        <f>Q3</f>
        <v>3</v>
      </c>
      <c r="R18" s="201"/>
      <c r="S18" s="201"/>
      <c r="T18" s="201">
        <f>T3</f>
        <v>4</v>
      </c>
      <c r="U18" s="201"/>
      <c r="V18" s="201"/>
      <c r="W18" s="201">
        <f>W3</f>
        <v>5</v>
      </c>
      <c r="X18" s="201"/>
      <c r="Y18" s="201"/>
      <c r="Z18" s="201">
        <f>Z3</f>
        <v>6</v>
      </c>
      <c r="AA18" s="201"/>
      <c r="AB18" s="201"/>
      <c r="AC18" s="201">
        <f>AC3</f>
        <v>7</v>
      </c>
      <c r="AD18" s="201"/>
      <c r="AE18" s="201"/>
      <c r="AF18" s="201">
        <f>AF3</f>
        <v>8</v>
      </c>
      <c r="AG18" s="201"/>
      <c r="AH18" s="201"/>
      <c r="AI18" s="201">
        <f>AI3</f>
        <v>9</v>
      </c>
      <c r="AJ18" s="201"/>
      <c r="AK18" s="201"/>
      <c r="AL18" s="201">
        <f>AL3</f>
        <v>10</v>
      </c>
      <c r="AM18" s="201"/>
      <c r="AN18" s="201"/>
      <c r="AO18" s="201">
        <f>AO3</f>
        <v>11</v>
      </c>
      <c r="AP18" s="201"/>
      <c r="AQ18" s="201"/>
      <c r="AR18" s="201">
        <f>AR3</f>
        <v>12</v>
      </c>
      <c r="AS18" s="201"/>
      <c r="AT18" s="201"/>
      <c r="AU18" s="201">
        <f>AU3</f>
        <v>13</v>
      </c>
      <c r="AV18" s="201"/>
      <c r="AW18" s="201"/>
      <c r="AX18" s="201">
        <f>AX3</f>
        <v>14</v>
      </c>
      <c r="AY18" s="201"/>
      <c r="AZ18" s="201"/>
      <c r="BA18" s="201">
        <f>BA3</f>
        <v>15</v>
      </c>
      <c r="BB18" s="201"/>
      <c r="BC18" s="201"/>
      <c r="BD18" s="201">
        <f>BD3</f>
        <v>16</v>
      </c>
      <c r="BE18" s="201"/>
      <c r="BF18" s="201"/>
      <c r="BG18" s="201">
        <f>BG3</f>
        <v>17</v>
      </c>
      <c r="BH18" s="201"/>
      <c r="BI18" s="201"/>
      <c r="BJ18" s="201">
        <f>BJ3</f>
        <v>18</v>
      </c>
      <c r="BK18" s="201"/>
      <c r="BL18" s="201"/>
      <c r="BM18" s="201">
        <f>BM3</f>
        <v>19</v>
      </c>
      <c r="BN18" s="201"/>
      <c r="BO18" s="201"/>
      <c r="BP18" s="201">
        <f>BP3</f>
        <v>20</v>
      </c>
      <c r="BQ18" s="201"/>
      <c r="BR18" s="201"/>
    </row>
    <row r="19" spans="1:70" ht="26.25" hidden="1">
      <c r="A19" s="37" t="s">
        <v>183</v>
      </c>
      <c r="B19" s="46">
        <v>3</v>
      </c>
      <c r="C19" s="35">
        <v>3</v>
      </c>
      <c r="D19" s="36">
        <v>3</v>
      </c>
      <c r="E19" s="37">
        <v>3</v>
      </c>
      <c r="F19" s="37">
        <v>3</v>
      </c>
      <c r="G19" s="37"/>
      <c r="H19" s="37"/>
      <c r="I19" s="37"/>
      <c r="J19" s="41">
        <f t="shared" ref="J19:J32" si="0">IFERROR(SUM(B19:I19),"")</f>
        <v>15</v>
      </c>
      <c r="K19" s="10">
        <v>40</v>
      </c>
      <c r="L19" s="10">
        <v>15</v>
      </c>
      <c r="M19" s="10">
        <v>18</v>
      </c>
      <c r="N19" s="11"/>
      <c r="O19" s="11"/>
      <c r="P19" s="11"/>
      <c r="Q19" s="10"/>
      <c r="R19" s="10"/>
      <c r="S19" s="10"/>
      <c r="T19" s="11"/>
      <c r="U19" s="11"/>
      <c r="V19" s="11"/>
      <c r="W19" s="10"/>
      <c r="X19" s="10"/>
      <c r="Y19" s="10"/>
      <c r="Z19" s="11"/>
      <c r="AA19" s="11"/>
      <c r="AB19" s="11"/>
      <c r="AC19" s="10"/>
      <c r="AD19" s="10"/>
      <c r="AE19" s="10"/>
      <c r="AF19" s="11"/>
      <c r="AG19" s="11"/>
      <c r="AH19" s="11"/>
      <c r="AI19" s="10"/>
      <c r="AJ19" s="10"/>
      <c r="AK19" s="10"/>
      <c r="AL19" s="11"/>
      <c r="AM19" s="11"/>
      <c r="AN19" s="11"/>
      <c r="AO19" s="10"/>
      <c r="AP19" s="10"/>
      <c r="AQ19" s="10"/>
      <c r="AR19" s="11"/>
      <c r="AS19" s="11"/>
      <c r="AT19" s="11"/>
      <c r="AU19" s="10"/>
      <c r="AV19" s="10"/>
      <c r="AW19" s="10"/>
      <c r="AX19" s="11"/>
      <c r="AY19" s="11"/>
      <c r="AZ19" s="11"/>
      <c r="BA19" s="10"/>
      <c r="BB19" s="10"/>
      <c r="BC19" s="10"/>
      <c r="BD19" s="11"/>
      <c r="BE19" s="11"/>
      <c r="BF19" s="11"/>
      <c r="BG19" s="10"/>
      <c r="BH19" s="10"/>
      <c r="BI19" s="10"/>
      <c r="BJ19" s="11"/>
      <c r="BK19" s="11"/>
      <c r="BL19" s="11"/>
      <c r="BM19" s="10"/>
      <c r="BN19" s="10"/>
      <c r="BO19" s="10"/>
      <c r="BP19" s="11"/>
      <c r="BQ19" s="11"/>
      <c r="BR19" s="11"/>
    </row>
    <row r="20" spans="1:70" ht="26.25" hidden="1">
      <c r="A20" s="43" t="s">
        <v>184</v>
      </c>
      <c r="B20" s="40"/>
      <c r="C20" s="38"/>
      <c r="D20" s="39"/>
      <c r="E20" s="40"/>
      <c r="F20" s="40"/>
      <c r="G20" s="40"/>
      <c r="H20" s="40"/>
      <c r="I20" s="40"/>
      <c r="J20" s="41">
        <f t="shared" si="0"/>
        <v>0</v>
      </c>
      <c r="K20" s="10">
        <v>20</v>
      </c>
      <c r="L20" s="10">
        <v>20</v>
      </c>
      <c r="M20" s="10">
        <v>5</v>
      </c>
      <c r="N20" s="11"/>
      <c r="O20" s="11"/>
      <c r="P20" s="11"/>
      <c r="Q20" s="10"/>
      <c r="R20" s="10"/>
      <c r="S20" s="10"/>
      <c r="T20" s="11"/>
      <c r="U20" s="11"/>
      <c r="V20" s="11"/>
      <c r="W20" s="10"/>
      <c r="X20" s="10"/>
      <c r="Y20" s="10"/>
      <c r="Z20" s="11"/>
      <c r="AA20" s="11"/>
      <c r="AB20" s="11"/>
      <c r="AC20" s="10"/>
      <c r="AD20" s="10"/>
      <c r="AE20" s="10"/>
      <c r="AF20" s="11"/>
      <c r="AG20" s="11"/>
      <c r="AH20" s="11"/>
      <c r="AI20" s="10"/>
      <c r="AJ20" s="10"/>
      <c r="AK20" s="10"/>
      <c r="AL20" s="11"/>
      <c r="AM20" s="11"/>
      <c r="AN20" s="11"/>
      <c r="AO20" s="10"/>
      <c r="AP20" s="10"/>
      <c r="AQ20" s="10"/>
      <c r="AR20" s="11"/>
      <c r="AS20" s="11"/>
      <c r="AT20" s="11"/>
      <c r="AU20" s="10"/>
      <c r="AV20" s="10"/>
      <c r="AW20" s="10"/>
      <c r="AX20" s="11"/>
      <c r="AY20" s="11"/>
      <c r="AZ20" s="11"/>
      <c r="BA20" s="10"/>
      <c r="BB20" s="10"/>
      <c r="BC20" s="10"/>
      <c r="BD20" s="11"/>
      <c r="BE20" s="11"/>
      <c r="BF20" s="11"/>
      <c r="BG20" s="10"/>
      <c r="BH20" s="10"/>
      <c r="BI20" s="10"/>
      <c r="BJ20" s="11"/>
      <c r="BK20" s="11"/>
      <c r="BL20" s="11"/>
      <c r="BM20" s="10"/>
      <c r="BN20" s="10"/>
      <c r="BO20" s="10"/>
      <c r="BP20" s="11"/>
      <c r="BQ20" s="11"/>
      <c r="BR20" s="11"/>
    </row>
    <row r="21" spans="1:70" ht="26.25" hidden="1">
      <c r="A21" s="43" t="s">
        <v>185</v>
      </c>
      <c r="B21" s="40"/>
      <c r="C21" s="38"/>
      <c r="D21" s="39"/>
      <c r="E21" s="40"/>
      <c r="F21" s="40"/>
      <c r="G21" s="40"/>
      <c r="H21" s="40"/>
      <c r="I21" s="40"/>
      <c r="J21" s="41">
        <f>IFERROR(SUM(B21:I21),"")</f>
        <v>0</v>
      </c>
      <c r="K21" s="10">
        <v>60</v>
      </c>
      <c r="L21" s="10">
        <v>15</v>
      </c>
      <c r="M21" s="10">
        <v>20</v>
      </c>
      <c r="N21" s="11"/>
      <c r="O21" s="11"/>
      <c r="P21" s="11"/>
      <c r="Q21" s="10"/>
      <c r="R21" s="10"/>
      <c r="S21" s="10"/>
      <c r="T21" s="11"/>
      <c r="U21" s="11"/>
      <c r="V21" s="11"/>
      <c r="W21" s="10"/>
      <c r="X21" s="10"/>
      <c r="Y21" s="10"/>
      <c r="Z21" s="11"/>
      <c r="AA21" s="11"/>
      <c r="AB21" s="11"/>
      <c r="AC21" s="10"/>
      <c r="AD21" s="10"/>
      <c r="AE21" s="10"/>
      <c r="AF21" s="11"/>
      <c r="AG21" s="11"/>
      <c r="AH21" s="11"/>
      <c r="AI21" s="10"/>
      <c r="AJ21" s="10"/>
      <c r="AK21" s="10"/>
      <c r="AL21" s="11"/>
      <c r="AM21" s="11"/>
      <c r="AN21" s="11"/>
      <c r="AO21" s="10"/>
      <c r="AP21" s="10"/>
      <c r="AQ21" s="10"/>
      <c r="AR21" s="11"/>
      <c r="AS21" s="11"/>
      <c r="AT21" s="11"/>
      <c r="AU21" s="10"/>
      <c r="AV21" s="10"/>
      <c r="AW21" s="10"/>
      <c r="AX21" s="11"/>
      <c r="AY21" s="11"/>
      <c r="AZ21" s="11"/>
      <c r="BA21" s="10"/>
      <c r="BB21" s="10"/>
      <c r="BC21" s="10"/>
      <c r="BD21" s="11"/>
      <c r="BE21" s="11"/>
      <c r="BF21" s="11"/>
      <c r="BG21" s="10"/>
      <c r="BH21" s="10"/>
      <c r="BI21" s="10"/>
      <c r="BJ21" s="11"/>
      <c r="BK21" s="11"/>
      <c r="BL21" s="11"/>
      <c r="BM21" s="10"/>
      <c r="BN21" s="10"/>
      <c r="BO21" s="10"/>
      <c r="BP21" s="11"/>
      <c r="BQ21" s="11"/>
      <c r="BR21" s="11"/>
    </row>
    <row r="22" spans="1:70" ht="26.25" hidden="1">
      <c r="A22" s="43" t="s">
        <v>186</v>
      </c>
      <c r="B22" s="40"/>
      <c r="C22" s="38"/>
      <c r="D22" s="39"/>
      <c r="E22" s="40"/>
      <c r="F22" s="40"/>
      <c r="G22" s="40"/>
      <c r="H22" s="40"/>
      <c r="I22" s="40"/>
      <c r="J22" s="41">
        <f t="shared" si="0"/>
        <v>0</v>
      </c>
      <c r="K22" s="10">
        <v>20</v>
      </c>
      <c r="L22" s="10">
        <v>20</v>
      </c>
      <c r="M22" s="10">
        <v>18</v>
      </c>
      <c r="N22" s="11"/>
      <c r="O22" s="11"/>
      <c r="P22" s="11"/>
      <c r="Q22" s="10"/>
      <c r="R22" s="10"/>
      <c r="S22" s="10"/>
      <c r="T22" s="11"/>
      <c r="U22" s="11"/>
      <c r="V22" s="11"/>
      <c r="W22" s="10"/>
      <c r="X22" s="10"/>
      <c r="Y22" s="10"/>
      <c r="Z22" s="11"/>
      <c r="AA22" s="11"/>
      <c r="AB22" s="11"/>
      <c r="AC22" s="10"/>
      <c r="AD22" s="10"/>
      <c r="AE22" s="10"/>
      <c r="AF22" s="11"/>
      <c r="AG22" s="11"/>
      <c r="AH22" s="11"/>
      <c r="AI22" s="10"/>
      <c r="AJ22" s="10"/>
      <c r="AK22" s="10"/>
      <c r="AL22" s="11"/>
      <c r="AM22" s="11"/>
      <c r="AN22" s="11"/>
      <c r="AO22" s="10"/>
      <c r="AP22" s="10"/>
      <c r="AQ22" s="10"/>
      <c r="AR22" s="11"/>
      <c r="AS22" s="11"/>
      <c r="AT22" s="11"/>
      <c r="AU22" s="10"/>
      <c r="AV22" s="10"/>
      <c r="AW22" s="10"/>
      <c r="AX22" s="11"/>
      <c r="AY22" s="11"/>
      <c r="AZ22" s="11"/>
      <c r="BA22" s="10"/>
      <c r="BB22" s="10"/>
      <c r="BC22" s="10"/>
      <c r="BD22" s="11"/>
      <c r="BE22" s="11"/>
      <c r="BF22" s="11"/>
      <c r="BG22" s="10"/>
      <c r="BH22" s="10"/>
      <c r="BI22" s="10"/>
      <c r="BJ22" s="11"/>
      <c r="BK22" s="11"/>
      <c r="BL22" s="11"/>
      <c r="BM22" s="10"/>
      <c r="BN22" s="10"/>
      <c r="BO22" s="10"/>
      <c r="BP22" s="11"/>
      <c r="BQ22" s="11"/>
      <c r="BR22" s="11"/>
    </row>
    <row r="23" spans="1:70" ht="26.25" hidden="1">
      <c r="A23" s="43" t="s">
        <v>187</v>
      </c>
      <c r="B23" s="40"/>
      <c r="C23" s="38"/>
      <c r="D23" s="39"/>
      <c r="E23" s="40"/>
      <c r="F23" s="40"/>
      <c r="G23" s="40"/>
      <c r="H23" s="40"/>
      <c r="I23" s="40"/>
      <c r="J23" s="42">
        <f t="shared" si="0"/>
        <v>0</v>
      </c>
      <c r="K23" s="10">
        <v>10</v>
      </c>
      <c r="L23" s="10">
        <v>10</v>
      </c>
      <c r="M23" s="10">
        <v>10</v>
      </c>
      <c r="N23" s="11"/>
      <c r="O23" s="11"/>
      <c r="P23" s="11"/>
      <c r="Q23" s="10"/>
      <c r="R23" s="10"/>
      <c r="S23" s="10"/>
      <c r="T23" s="11"/>
      <c r="U23" s="11"/>
      <c r="V23" s="11"/>
      <c r="W23" s="10"/>
      <c r="X23" s="10"/>
      <c r="Y23" s="10"/>
      <c r="Z23" s="11"/>
      <c r="AA23" s="11"/>
      <c r="AB23" s="11"/>
      <c r="AC23" s="10"/>
      <c r="AD23" s="10"/>
      <c r="AE23" s="10"/>
      <c r="AF23" s="11"/>
      <c r="AG23" s="11"/>
      <c r="AH23" s="11"/>
      <c r="AI23" s="10"/>
      <c r="AJ23" s="10"/>
      <c r="AK23" s="10"/>
      <c r="AL23" s="11"/>
      <c r="AM23" s="11"/>
      <c r="AN23" s="11"/>
      <c r="AO23" s="10"/>
      <c r="AP23" s="10"/>
      <c r="AQ23" s="10"/>
      <c r="AR23" s="11"/>
      <c r="AS23" s="11"/>
      <c r="AT23" s="11"/>
      <c r="AU23" s="10"/>
      <c r="AV23" s="10"/>
      <c r="AW23" s="10"/>
      <c r="AX23" s="11"/>
      <c r="AY23" s="11"/>
      <c r="AZ23" s="11"/>
      <c r="BA23" s="10"/>
      <c r="BB23" s="10"/>
      <c r="BC23" s="10"/>
      <c r="BD23" s="11"/>
      <c r="BE23" s="11"/>
      <c r="BF23" s="11"/>
      <c r="BG23" s="10"/>
      <c r="BH23" s="10"/>
      <c r="BI23" s="10"/>
      <c r="BJ23" s="11"/>
      <c r="BK23" s="11"/>
      <c r="BL23" s="11"/>
      <c r="BM23" s="10"/>
      <c r="BN23" s="10"/>
      <c r="BO23" s="10"/>
      <c r="BP23" s="11"/>
      <c r="BQ23" s="11"/>
      <c r="BR23" s="11"/>
    </row>
    <row r="24" spans="1:70" ht="26.25" hidden="1">
      <c r="A24" s="43" t="s">
        <v>188</v>
      </c>
      <c r="B24" s="40"/>
      <c r="C24" s="38"/>
      <c r="D24" s="39"/>
      <c r="E24" s="40"/>
      <c r="F24" s="40"/>
      <c r="G24" s="40"/>
      <c r="H24" s="40"/>
      <c r="I24" s="40"/>
      <c r="J24" s="42">
        <f t="shared" si="0"/>
        <v>0</v>
      </c>
      <c r="K24" s="10"/>
      <c r="L24" s="10"/>
      <c r="M24" s="10"/>
      <c r="N24" s="11"/>
      <c r="O24" s="11"/>
      <c r="P24" s="11"/>
      <c r="Q24" s="10"/>
      <c r="R24" s="10"/>
      <c r="S24" s="10"/>
      <c r="T24" s="11"/>
      <c r="U24" s="11"/>
      <c r="V24" s="11"/>
      <c r="W24" s="10"/>
      <c r="X24" s="10"/>
      <c r="Y24" s="10"/>
      <c r="Z24" s="11"/>
      <c r="AA24" s="11"/>
      <c r="AB24" s="11"/>
      <c r="AC24" s="10"/>
      <c r="AD24" s="10"/>
      <c r="AE24" s="10"/>
      <c r="AF24" s="11"/>
      <c r="AG24" s="11"/>
      <c r="AH24" s="11"/>
      <c r="AI24" s="10"/>
      <c r="AJ24" s="10"/>
      <c r="AK24" s="10"/>
      <c r="AL24" s="11"/>
      <c r="AM24" s="11"/>
      <c r="AN24" s="11"/>
      <c r="AO24" s="10"/>
      <c r="AP24" s="10"/>
      <c r="AQ24" s="10"/>
      <c r="AR24" s="11"/>
      <c r="AS24" s="11"/>
      <c r="AT24" s="11"/>
      <c r="AU24" s="10"/>
      <c r="AV24" s="10"/>
      <c r="AW24" s="10"/>
      <c r="AX24" s="11"/>
      <c r="AY24" s="11"/>
      <c r="AZ24" s="11"/>
      <c r="BA24" s="10"/>
      <c r="BB24" s="10"/>
      <c r="BC24" s="10"/>
      <c r="BD24" s="11"/>
      <c r="BE24" s="11"/>
      <c r="BF24" s="11"/>
      <c r="BG24" s="10"/>
      <c r="BH24" s="10"/>
      <c r="BI24" s="10"/>
      <c r="BJ24" s="11"/>
      <c r="BK24" s="11"/>
      <c r="BL24" s="11"/>
      <c r="BM24" s="10"/>
      <c r="BN24" s="10"/>
      <c r="BO24" s="10"/>
      <c r="BP24" s="11"/>
      <c r="BQ24" s="11"/>
      <c r="BR24" s="11"/>
    </row>
    <row r="25" spans="1:70" ht="26.25" hidden="1">
      <c r="A25" s="43" t="s">
        <v>189</v>
      </c>
      <c r="B25" s="40"/>
      <c r="C25" s="38"/>
      <c r="D25" s="39"/>
      <c r="E25" s="40"/>
      <c r="F25" s="40"/>
      <c r="G25" s="40"/>
      <c r="H25" s="40"/>
      <c r="I25" s="40"/>
      <c r="J25" s="42">
        <f t="shared" si="0"/>
        <v>0</v>
      </c>
      <c r="K25" s="10"/>
      <c r="L25" s="10"/>
      <c r="M25" s="10"/>
      <c r="N25" s="11"/>
      <c r="O25" s="11"/>
      <c r="P25" s="11"/>
      <c r="Q25" s="10"/>
      <c r="R25" s="10"/>
      <c r="S25" s="10"/>
      <c r="T25" s="11"/>
      <c r="U25" s="11"/>
      <c r="V25" s="11"/>
      <c r="W25" s="10"/>
      <c r="X25" s="10"/>
      <c r="Y25" s="10"/>
      <c r="Z25" s="11"/>
      <c r="AA25" s="11"/>
      <c r="AB25" s="11"/>
      <c r="AC25" s="10"/>
      <c r="AD25" s="10"/>
      <c r="AE25" s="10"/>
      <c r="AF25" s="11"/>
      <c r="AG25" s="11"/>
      <c r="AH25" s="11"/>
      <c r="AI25" s="10"/>
      <c r="AJ25" s="10"/>
      <c r="AK25" s="10"/>
      <c r="AL25" s="11"/>
      <c r="AM25" s="11"/>
      <c r="AN25" s="11"/>
      <c r="AO25" s="10"/>
      <c r="AP25" s="10"/>
      <c r="AQ25" s="10"/>
      <c r="AR25" s="11"/>
      <c r="AS25" s="11"/>
      <c r="AT25" s="11"/>
      <c r="AU25" s="10"/>
      <c r="AV25" s="10"/>
      <c r="AW25" s="10"/>
      <c r="AX25" s="11"/>
      <c r="AY25" s="11"/>
      <c r="AZ25" s="11"/>
      <c r="BA25" s="10"/>
      <c r="BB25" s="10"/>
      <c r="BC25" s="10"/>
      <c r="BD25" s="11"/>
      <c r="BE25" s="11"/>
      <c r="BF25" s="11"/>
      <c r="BG25" s="10"/>
      <c r="BH25" s="10"/>
      <c r="BI25" s="10"/>
      <c r="BJ25" s="11"/>
      <c r="BK25" s="11"/>
      <c r="BL25" s="11"/>
      <c r="BM25" s="10"/>
      <c r="BN25" s="10"/>
      <c r="BO25" s="10"/>
      <c r="BP25" s="11"/>
      <c r="BQ25" s="11"/>
      <c r="BR25" s="11"/>
    </row>
    <row r="26" spans="1:70" ht="26.25" hidden="1">
      <c r="A26" s="43" t="s">
        <v>190</v>
      </c>
      <c r="B26" s="40"/>
      <c r="C26" s="38"/>
      <c r="D26" s="39"/>
      <c r="E26" s="40"/>
      <c r="F26" s="40"/>
      <c r="G26" s="40"/>
      <c r="H26" s="40"/>
      <c r="I26" s="40"/>
      <c r="J26" s="42">
        <f t="shared" si="0"/>
        <v>0</v>
      </c>
      <c r="K26" s="10"/>
      <c r="L26" s="10"/>
      <c r="M26" s="10"/>
      <c r="N26" s="11"/>
      <c r="O26" s="11"/>
      <c r="P26" s="11"/>
      <c r="Q26" s="10"/>
      <c r="R26" s="10"/>
      <c r="S26" s="10"/>
      <c r="T26" s="11"/>
      <c r="U26" s="11"/>
      <c r="V26" s="11"/>
      <c r="W26" s="10"/>
      <c r="X26" s="10"/>
      <c r="Y26" s="10"/>
      <c r="Z26" s="11"/>
      <c r="AA26" s="11"/>
      <c r="AB26" s="11"/>
      <c r="AC26" s="10"/>
      <c r="AD26" s="10"/>
      <c r="AE26" s="10"/>
      <c r="AF26" s="11"/>
      <c r="AG26" s="11"/>
      <c r="AH26" s="11"/>
      <c r="AI26" s="10"/>
      <c r="AJ26" s="10"/>
      <c r="AK26" s="10"/>
      <c r="AL26" s="11"/>
      <c r="AM26" s="11"/>
      <c r="AN26" s="11"/>
      <c r="AO26" s="10"/>
      <c r="AP26" s="10"/>
      <c r="AQ26" s="10"/>
      <c r="AR26" s="11"/>
      <c r="AS26" s="11"/>
      <c r="AT26" s="11"/>
      <c r="AU26" s="10"/>
      <c r="AV26" s="10"/>
      <c r="AW26" s="10"/>
      <c r="AX26" s="11"/>
      <c r="AY26" s="11"/>
      <c r="AZ26" s="11"/>
      <c r="BA26" s="10"/>
      <c r="BB26" s="10"/>
      <c r="BC26" s="10"/>
      <c r="BD26" s="11"/>
      <c r="BE26" s="11"/>
      <c r="BF26" s="11"/>
      <c r="BG26" s="10"/>
      <c r="BH26" s="10"/>
      <c r="BI26" s="10"/>
      <c r="BJ26" s="11"/>
      <c r="BK26" s="11"/>
      <c r="BL26" s="11"/>
      <c r="BM26" s="10"/>
      <c r="BN26" s="10"/>
      <c r="BO26" s="10"/>
      <c r="BP26" s="11"/>
      <c r="BQ26" s="11"/>
      <c r="BR26" s="11"/>
    </row>
    <row r="27" spans="1:70" ht="26.25" hidden="1">
      <c r="A27" s="43" t="s">
        <v>191</v>
      </c>
      <c r="B27" s="40"/>
      <c r="C27" s="38"/>
      <c r="D27" s="39"/>
      <c r="E27" s="40"/>
      <c r="F27" s="40"/>
      <c r="G27" s="40"/>
      <c r="H27" s="40"/>
      <c r="I27" s="40"/>
      <c r="J27" s="42">
        <f t="shared" si="0"/>
        <v>0</v>
      </c>
      <c r="K27" s="10"/>
      <c r="L27" s="10"/>
      <c r="M27" s="10"/>
      <c r="N27" s="11"/>
      <c r="O27" s="11"/>
      <c r="P27" s="11"/>
      <c r="Q27" s="10"/>
      <c r="R27" s="10"/>
      <c r="S27" s="10"/>
      <c r="T27" s="11"/>
      <c r="U27" s="11"/>
      <c r="V27" s="11"/>
      <c r="W27" s="10"/>
      <c r="X27" s="10"/>
      <c r="Y27" s="10"/>
      <c r="Z27" s="11"/>
      <c r="AA27" s="11"/>
      <c r="AB27" s="11"/>
      <c r="AC27" s="10"/>
      <c r="AD27" s="10"/>
      <c r="AE27" s="10"/>
      <c r="AF27" s="11"/>
      <c r="AG27" s="11"/>
      <c r="AH27" s="11"/>
      <c r="AI27" s="10"/>
      <c r="AJ27" s="10"/>
      <c r="AK27" s="10"/>
      <c r="AL27" s="11"/>
      <c r="AM27" s="11"/>
      <c r="AN27" s="11"/>
      <c r="AO27" s="10"/>
      <c r="AP27" s="10"/>
      <c r="AQ27" s="10"/>
      <c r="AR27" s="11"/>
      <c r="AS27" s="11"/>
      <c r="AT27" s="11"/>
      <c r="AU27" s="10"/>
      <c r="AV27" s="10"/>
      <c r="AW27" s="10"/>
      <c r="AX27" s="11"/>
      <c r="AY27" s="11"/>
      <c r="AZ27" s="11"/>
      <c r="BA27" s="10"/>
      <c r="BB27" s="10"/>
      <c r="BC27" s="10"/>
      <c r="BD27" s="11"/>
      <c r="BE27" s="11"/>
      <c r="BF27" s="11"/>
      <c r="BG27" s="10"/>
      <c r="BH27" s="10"/>
      <c r="BI27" s="10"/>
      <c r="BJ27" s="11"/>
      <c r="BK27" s="11"/>
      <c r="BL27" s="11"/>
      <c r="BM27" s="10"/>
      <c r="BN27" s="10"/>
      <c r="BO27" s="10"/>
      <c r="BP27" s="11"/>
      <c r="BQ27" s="11"/>
      <c r="BR27" s="11"/>
    </row>
    <row r="28" spans="1:70" ht="26.25" hidden="1">
      <c r="A28" s="43" t="s">
        <v>192</v>
      </c>
      <c r="B28" s="40"/>
      <c r="C28" s="38"/>
      <c r="D28" s="39"/>
      <c r="E28" s="40"/>
      <c r="F28" s="40"/>
      <c r="G28" s="40"/>
      <c r="H28" s="40"/>
      <c r="I28" s="40"/>
      <c r="J28" s="42">
        <f t="shared" si="0"/>
        <v>0</v>
      </c>
      <c r="K28" s="10"/>
      <c r="L28" s="10"/>
      <c r="M28" s="10"/>
      <c r="N28" s="11"/>
      <c r="O28" s="11"/>
      <c r="P28" s="11"/>
      <c r="Q28" s="10"/>
      <c r="R28" s="10"/>
      <c r="S28" s="10"/>
      <c r="T28" s="11"/>
      <c r="U28" s="11"/>
      <c r="V28" s="11"/>
      <c r="W28" s="10"/>
      <c r="X28" s="10"/>
      <c r="Y28" s="10"/>
      <c r="Z28" s="11"/>
      <c r="AA28" s="11"/>
      <c r="AB28" s="11"/>
      <c r="AC28" s="10"/>
      <c r="AD28" s="10"/>
      <c r="AE28" s="10"/>
      <c r="AF28" s="11"/>
      <c r="AG28" s="11"/>
      <c r="AH28" s="11"/>
      <c r="AI28" s="10"/>
      <c r="AJ28" s="10"/>
      <c r="AK28" s="10"/>
      <c r="AL28" s="11"/>
      <c r="AM28" s="11"/>
      <c r="AN28" s="11"/>
      <c r="AO28" s="10"/>
      <c r="AP28" s="10"/>
      <c r="AQ28" s="10"/>
      <c r="AR28" s="11"/>
      <c r="AS28" s="11"/>
      <c r="AT28" s="11"/>
      <c r="AU28" s="10"/>
      <c r="AV28" s="10"/>
      <c r="AW28" s="10"/>
      <c r="AX28" s="11"/>
      <c r="AY28" s="11"/>
      <c r="AZ28" s="11"/>
      <c r="BA28" s="10"/>
      <c r="BB28" s="10"/>
      <c r="BC28" s="10"/>
      <c r="BD28" s="11"/>
      <c r="BE28" s="11"/>
      <c r="BF28" s="11"/>
      <c r="BG28" s="10"/>
      <c r="BH28" s="10"/>
      <c r="BI28" s="10"/>
      <c r="BJ28" s="11"/>
      <c r="BK28" s="11"/>
      <c r="BL28" s="11"/>
      <c r="BM28" s="10"/>
      <c r="BN28" s="10"/>
      <c r="BO28" s="10"/>
      <c r="BP28" s="11"/>
      <c r="BQ28" s="11"/>
      <c r="BR28" s="11"/>
    </row>
    <row r="29" spans="1:70" ht="26.25" hidden="1">
      <c r="A29" s="43" t="s">
        <v>193</v>
      </c>
      <c r="B29" s="40"/>
      <c r="C29" s="38"/>
      <c r="D29" s="39"/>
      <c r="E29" s="40"/>
      <c r="F29" s="40"/>
      <c r="G29" s="40"/>
      <c r="H29" s="40"/>
      <c r="I29" s="40"/>
      <c r="J29" s="41">
        <f t="shared" si="0"/>
        <v>0</v>
      </c>
      <c r="K29" s="10"/>
      <c r="L29" s="10"/>
      <c r="M29" s="10"/>
      <c r="N29" s="11"/>
      <c r="O29" s="11"/>
      <c r="P29" s="11"/>
      <c r="Q29" s="10"/>
      <c r="R29" s="10"/>
      <c r="S29" s="10"/>
      <c r="T29" s="11"/>
      <c r="U29" s="11"/>
      <c r="V29" s="11"/>
      <c r="W29" s="10"/>
      <c r="X29" s="10"/>
      <c r="Y29" s="10"/>
      <c r="Z29" s="11"/>
      <c r="AA29" s="11"/>
      <c r="AB29" s="11"/>
      <c r="AC29" s="10"/>
      <c r="AD29" s="10"/>
      <c r="AE29" s="10"/>
      <c r="AF29" s="11"/>
      <c r="AG29" s="11"/>
      <c r="AH29" s="11"/>
      <c r="AI29" s="10"/>
      <c r="AJ29" s="10"/>
      <c r="AK29" s="10"/>
      <c r="AL29" s="11"/>
      <c r="AM29" s="11"/>
      <c r="AN29" s="11"/>
      <c r="AO29" s="10"/>
      <c r="AP29" s="10"/>
      <c r="AQ29" s="10"/>
      <c r="AR29" s="11"/>
      <c r="AS29" s="11"/>
      <c r="AT29" s="11"/>
      <c r="AU29" s="10"/>
      <c r="AV29" s="10"/>
      <c r="AW29" s="10"/>
      <c r="AX29" s="11"/>
      <c r="AY29" s="11"/>
      <c r="AZ29" s="11"/>
      <c r="BA29" s="10"/>
      <c r="BB29" s="10"/>
      <c r="BC29" s="10"/>
      <c r="BD29" s="11"/>
      <c r="BE29" s="11"/>
      <c r="BF29" s="11"/>
      <c r="BG29" s="10"/>
      <c r="BH29" s="10"/>
      <c r="BI29" s="10"/>
      <c r="BJ29" s="11"/>
      <c r="BK29" s="11"/>
      <c r="BL29" s="11"/>
      <c r="BM29" s="10"/>
      <c r="BN29" s="10"/>
      <c r="BO29" s="10"/>
      <c r="BP29" s="11"/>
      <c r="BQ29" s="11"/>
      <c r="BR29" s="11"/>
    </row>
    <row r="30" spans="1:70" ht="26.25" hidden="1">
      <c r="A30" s="43" t="s">
        <v>194</v>
      </c>
      <c r="B30" s="40"/>
      <c r="C30" s="38"/>
      <c r="D30" s="39"/>
      <c r="E30" s="40"/>
      <c r="F30" s="40"/>
      <c r="G30" s="40"/>
      <c r="H30" s="40"/>
      <c r="I30" s="40"/>
      <c r="J30" s="41">
        <f t="shared" si="0"/>
        <v>0</v>
      </c>
      <c r="K30" s="10"/>
      <c r="L30" s="10"/>
      <c r="M30" s="10"/>
      <c r="N30" s="11"/>
      <c r="O30" s="11"/>
      <c r="P30" s="11"/>
      <c r="Q30" s="10"/>
      <c r="R30" s="10"/>
      <c r="S30" s="10"/>
      <c r="T30" s="11"/>
      <c r="U30" s="11"/>
      <c r="V30" s="11"/>
      <c r="W30" s="10"/>
      <c r="X30" s="10"/>
      <c r="Y30" s="10"/>
      <c r="Z30" s="11"/>
      <c r="AA30" s="11"/>
      <c r="AB30" s="11"/>
      <c r="AC30" s="10"/>
      <c r="AD30" s="10"/>
      <c r="AE30" s="10"/>
      <c r="AF30" s="11"/>
      <c r="AG30" s="11"/>
      <c r="AH30" s="11"/>
      <c r="AI30" s="10"/>
      <c r="AJ30" s="10"/>
      <c r="AK30" s="10"/>
      <c r="AL30" s="11"/>
      <c r="AM30" s="11"/>
      <c r="AN30" s="11"/>
      <c r="AO30" s="10"/>
      <c r="AP30" s="10"/>
      <c r="AQ30" s="10"/>
      <c r="AR30" s="11"/>
      <c r="AS30" s="11"/>
      <c r="AT30" s="11"/>
      <c r="AU30" s="10"/>
      <c r="AV30" s="10"/>
      <c r="AW30" s="10"/>
      <c r="AX30" s="11"/>
      <c r="AY30" s="11"/>
      <c r="AZ30" s="11"/>
      <c r="BA30" s="10"/>
      <c r="BB30" s="10"/>
      <c r="BC30" s="10"/>
      <c r="BD30" s="11"/>
      <c r="BE30" s="11"/>
      <c r="BF30" s="11"/>
      <c r="BG30" s="10"/>
      <c r="BH30" s="10"/>
      <c r="BI30" s="10"/>
      <c r="BJ30" s="11"/>
      <c r="BK30" s="11"/>
      <c r="BL30" s="11"/>
      <c r="BM30" s="10"/>
      <c r="BN30" s="10"/>
      <c r="BO30" s="10"/>
      <c r="BP30" s="11"/>
      <c r="BQ30" s="11"/>
      <c r="BR30" s="11"/>
    </row>
    <row r="31" spans="1:70" ht="26.25" hidden="1">
      <c r="A31" s="43" t="s">
        <v>195</v>
      </c>
      <c r="B31" s="40"/>
      <c r="C31" s="38"/>
      <c r="D31" s="39"/>
      <c r="E31" s="40"/>
      <c r="F31" s="40"/>
      <c r="G31" s="40"/>
      <c r="H31" s="40"/>
      <c r="I31" s="40"/>
      <c r="J31" s="41">
        <f t="shared" si="0"/>
        <v>0</v>
      </c>
      <c r="K31" s="10"/>
      <c r="L31" s="10"/>
      <c r="M31" s="10"/>
      <c r="N31" s="11"/>
      <c r="O31" s="11"/>
      <c r="P31" s="11"/>
      <c r="Q31" s="10"/>
      <c r="R31" s="10"/>
      <c r="S31" s="10"/>
      <c r="T31" s="11"/>
      <c r="U31" s="11"/>
      <c r="V31" s="11"/>
      <c r="W31" s="10"/>
      <c r="X31" s="10"/>
      <c r="Y31" s="10"/>
      <c r="Z31" s="11"/>
      <c r="AA31" s="11"/>
      <c r="AB31" s="11"/>
      <c r="AC31" s="10"/>
      <c r="AD31" s="10"/>
      <c r="AE31" s="10"/>
      <c r="AF31" s="11"/>
      <c r="AG31" s="11"/>
      <c r="AH31" s="11"/>
      <c r="AI31" s="10"/>
      <c r="AJ31" s="10"/>
      <c r="AK31" s="10"/>
      <c r="AL31" s="11"/>
      <c r="AM31" s="11"/>
      <c r="AN31" s="11"/>
      <c r="AO31" s="10"/>
      <c r="AP31" s="10"/>
      <c r="AQ31" s="10"/>
      <c r="AR31" s="11"/>
      <c r="AS31" s="11"/>
      <c r="AT31" s="11"/>
      <c r="AU31" s="10"/>
      <c r="AV31" s="10"/>
      <c r="AW31" s="10"/>
      <c r="AX31" s="11"/>
      <c r="AY31" s="11"/>
      <c r="AZ31" s="11"/>
      <c r="BA31" s="10"/>
      <c r="BB31" s="10"/>
      <c r="BC31" s="10"/>
      <c r="BD31" s="11"/>
      <c r="BE31" s="11"/>
      <c r="BF31" s="11"/>
      <c r="BG31" s="10"/>
      <c r="BH31" s="10"/>
      <c r="BI31" s="10"/>
      <c r="BJ31" s="11"/>
      <c r="BK31" s="11"/>
      <c r="BL31" s="11"/>
      <c r="BM31" s="10"/>
      <c r="BN31" s="10"/>
      <c r="BO31" s="10"/>
      <c r="BP31" s="11"/>
      <c r="BQ31" s="11"/>
      <c r="BR31" s="11"/>
    </row>
    <row r="32" spans="1:70" ht="26.25" hidden="1">
      <c r="A32" s="43" t="s">
        <v>196</v>
      </c>
      <c r="B32" s="40"/>
      <c r="C32" s="38"/>
      <c r="D32" s="39"/>
      <c r="E32" s="40"/>
      <c r="F32" s="40"/>
      <c r="G32" s="40"/>
      <c r="H32" s="40"/>
      <c r="I32" s="40"/>
      <c r="J32" s="41">
        <f t="shared" si="0"/>
        <v>0</v>
      </c>
      <c r="K32" s="10"/>
      <c r="L32" s="10"/>
      <c r="M32" s="10"/>
      <c r="N32" s="11"/>
      <c r="O32" s="11"/>
      <c r="P32" s="11"/>
      <c r="Q32" s="10"/>
      <c r="R32" s="10"/>
      <c r="S32" s="10"/>
      <c r="T32" s="11"/>
      <c r="U32" s="11"/>
      <c r="V32" s="11"/>
      <c r="W32" s="10"/>
      <c r="X32" s="10"/>
      <c r="Y32" s="10"/>
      <c r="Z32" s="11"/>
      <c r="AA32" s="11"/>
      <c r="AB32" s="11"/>
      <c r="AC32" s="10"/>
      <c r="AD32" s="10"/>
      <c r="AE32" s="10"/>
      <c r="AF32" s="11"/>
      <c r="AG32" s="11"/>
      <c r="AH32" s="11"/>
      <c r="AI32" s="10"/>
      <c r="AJ32" s="10"/>
      <c r="AK32" s="10"/>
      <c r="AL32" s="11"/>
      <c r="AM32" s="11"/>
      <c r="AN32" s="11"/>
      <c r="AO32" s="10"/>
      <c r="AP32" s="10"/>
      <c r="AQ32" s="10"/>
      <c r="AR32" s="11"/>
      <c r="AS32" s="11"/>
      <c r="AT32" s="11"/>
      <c r="AU32" s="10"/>
      <c r="AV32" s="10"/>
      <c r="AW32" s="10"/>
      <c r="AX32" s="11"/>
      <c r="AY32" s="11"/>
      <c r="AZ32" s="11"/>
      <c r="BA32" s="10"/>
      <c r="BB32" s="10"/>
      <c r="BC32" s="10"/>
      <c r="BD32" s="11"/>
      <c r="BE32" s="11"/>
      <c r="BF32" s="11"/>
      <c r="BG32" s="10"/>
      <c r="BH32" s="10"/>
      <c r="BI32" s="10"/>
      <c r="BJ32" s="11"/>
      <c r="BK32" s="11"/>
      <c r="BL32" s="11"/>
      <c r="BM32" s="10"/>
      <c r="BN32" s="10"/>
      <c r="BO32" s="10"/>
      <c r="BP32" s="11"/>
      <c r="BQ32" s="11"/>
      <c r="BR32" s="11"/>
    </row>
    <row r="33" spans="1:70" ht="26.25" hidden="1">
      <c r="A33" s="43" t="s">
        <v>197</v>
      </c>
      <c r="B33" s="40"/>
      <c r="C33" s="38"/>
      <c r="D33" s="39"/>
      <c r="E33" s="40"/>
      <c r="F33" s="40"/>
      <c r="G33" s="40"/>
      <c r="H33" s="40"/>
      <c r="I33" s="40"/>
      <c r="J33" s="41">
        <f t="shared" ref="J33:J96" si="1">IFERROR(SUM(B33:I33),"")</f>
        <v>0</v>
      </c>
      <c r="K33" s="10"/>
      <c r="L33" s="10"/>
      <c r="M33" s="10"/>
      <c r="N33" s="11"/>
      <c r="O33" s="11"/>
      <c r="P33" s="11"/>
      <c r="Q33" s="10"/>
      <c r="R33" s="10"/>
      <c r="S33" s="10"/>
      <c r="T33" s="11"/>
      <c r="U33" s="11"/>
      <c r="V33" s="11"/>
      <c r="W33" s="10"/>
      <c r="X33" s="10"/>
      <c r="Y33" s="10"/>
      <c r="Z33" s="11"/>
      <c r="AA33" s="11"/>
      <c r="AB33" s="11"/>
      <c r="AC33" s="10"/>
      <c r="AD33" s="10"/>
      <c r="AE33" s="10"/>
      <c r="AF33" s="11"/>
      <c r="AG33" s="11"/>
      <c r="AH33" s="11"/>
      <c r="AI33" s="10"/>
      <c r="AJ33" s="10"/>
      <c r="AK33" s="10"/>
      <c r="AL33" s="11"/>
      <c r="AM33" s="11"/>
      <c r="AN33" s="11"/>
      <c r="AO33" s="10"/>
      <c r="AP33" s="10"/>
      <c r="AQ33" s="10"/>
      <c r="AR33" s="11"/>
      <c r="AS33" s="11"/>
      <c r="AT33" s="11"/>
      <c r="AU33" s="10"/>
      <c r="AV33" s="10"/>
      <c r="AW33" s="10"/>
      <c r="AX33" s="11"/>
      <c r="AY33" s="11"/>
      <c r="AZ33" s="11"/>
      <c r="BA33" s="10"/>
      <c r="BB33" s="10"/>
      <c r="BC33" s="10"/>
      <c r="BD33" s="11"/>
      <c r="BE33" s="11"/>
      <c r="BF33" s="11"/>
      <c r="BG33" s="10"/>
      <c r="BH33" s="10"/>
      <c r="BI33" s="10"/>
      <c r="BJ33" s="11"/>
      <c r="BK33" s="11"/>
      <c r="BL33" s="11"/>
      <c r="BM33" s="10"/>
      <c r="BN33" s="10"/>
      <c r="BO33" s="10"/>
      <c r="BP33" s="11"/>
      <c r="BQ33" s="11"/>
      <c r="BR33" s="11"/>
    </row>
    <row r="34" spans="1:70" ht="26.25" hidden="1">
      <c r="A34" s="43" t="s">
        <v>198</v>
      </c>
      <c r="B34" s="40"/>
      <c r="C34" s="38"/>
      <c r="D34" s="39"/>
      <c r="E34" s="40"/>
      <c r="F34" s="40"/>
      <c r="G34" s="40"/>
      <c r="H34" s="40"/>
      <c r="I34" s="40"/>
      <c r="J34" s="41">
        <f t="shared" si="1"/>
        <v>0</v>
      </c>
      <c r="K34" s="10"/>
      <c r="L34" s="10"/>
      <c r="M34" s="10"/>
      <c r="N34" s="11"/>
      <c r="O34" s="11"/>
      <c r="P34" s="11"/>
      <c r="Q34" s="10"/>
      <c r="R34" s="10"/>
      <c r="S34" s="10"/>
      <c r="T34" s="11"/>
      <c r="U34" s="11"/>
      <c r="V34" s="11"/>
      <c r="W34" s="10"/>
      <c r="X34" s="10"/>
      <c r="Y34" s="10"/>
      <c r="Z34" s="11"/>
      <c r="AA34" s="11"/>
      <c r="AB34" s="11"/>
      <c r="AC34" s="10"/>
      <c r="AD34" s="10"/>
      <c r="AE34" s="10"/>
      <c r="AF34" s="11"/>
      <c r="AG34" s="11"/>
      <c r="AH34" s="11"/>
      <c r="AI34" s="10"/>
      <c r="AJ34" s="10"/>
      <c r="AK34" s="10"/>
      <c r="AL34" s="11"/>
      <c r="AM34" s="11"/>
      <c r="AN34" s="11"/>
      <c r="AO34" s="10"/>
      <c r="AP34" s="10"/>
      <c r="AQ34" s="10"/>
      <c r="AR34" s="11"/>
      <c r="AS34" s="11"/>
      <c r="AT34" s="11"/>
      <c r="AU34" s="10"/>
      <c r="AV34" s="10"/>
      <c r="AW34" s="10"/>
      <c r="AX34" s="11"/>
      <c r="AY34" s="11"/>
      <c r="AZ34" s="11"/>
      <c r="BA34" s="10"/>
      <c r="BB34" s="10"/>
      <c r="BC34" s="10"/>
      <c r="BD34" s="11"/>
      <c r="BE34" s="11"/>
      <c r="BF34" s="11"/>
      <c r="BG34" s="10"/>
      <c r="BH34" s="10"/>
      <c r="BI34" s="10"/>
      <c r="BJ34" s="11"/>
      <c r="BK34" s="11"/>
      <c r="BL34" s="11"/>
      <c r="BM34" s="10"/>
      <c r="BN34" s="10"/>
      <c r="BO34" s="10"/>
      <c r="BP34" s="11"/>
      <c r="BQ34" s="11"/>
      <c r="BR34" s="11"/>
    </row>
    <row r="35" spans="1:70" ht="26.25" hidden="1">
      <c r="A35" s="43" t="s">
        <v>199</v>
      </c>
      <c r="B35" s="40"/>
      <c r="C35" s="38"/>
      <c r="D35" s="39"/>
      <c r="E35" s="40"/>
      <c r="F35" s="40"/>
      <c r="G35" s="40"/>
      <c r="H35" s="40"/>
      <c r="I35" s="40"/>
      <c r="J35" s="41">
        <f t="shared" si="1"/>
        <v>0</v>
      </c>
      <c r="K35" s="10"/>
      <c r="L35" s="10"/>
      <c r="M35" s="10"/>
      <c r="N35" s="11"/>
      <c r="O35" s="11"/>
      <c r="P35" s="11"/>
      <c r="Q35" s="10"/>
      <c r="R35" s="10"/>
      <c r="S35" s="10"/>
      <c r="T35" s="11"/>
      <c r="U35" s="11"/>
      <c r="V35" s="11"/>
      <c r="W35" s="10"/>
      <c r="X35" s="10"/>
      <c r="Y35" s="10"/>
      <c r="Z35" s="11"/>
      <c r="AA35" s="11"/>
      <c r="AB35" s="11"/>
      <c r="AC35" s="10"/>
      <c r="AD35" s="10"/>
      <c r="AE35" s="10"/>
      <c r="AF35" s="11"/>
      <c r="AG35" s="11"/>
      <c r="AH35" s="11"/>
      <c r="AI35" s="10"/>
      <c r="AJ35" s="10"/>
      <c r="AK35" s="10"/>
      <c r="AL35" s="11"/>
      <c r="AM35" s="11"/>
      <c r="AN35" s="11"/>
      <c r="AO35" s="10"/>
      <c r="AP35" s="10"/>
      <c r="AQ35" s="10"/>
      <c r="AR35" s="11"/>
      <c r="AS35" s="11"/>
      <c r="AT35" s="11"/>
      <c r="AU35" s="10"/>
      <c r="AV35" s="10"/>
      <c r="AW35" s="10"/>
      <c r="AX35" s="11"/>
      <c r="AY35" s="11"/>
      <c r="AZ35" s="11"/>
      <c r="BA35" s="10"/>
      <c r="BB35" s="10"/>
      <c r="BC35" s="10"/>
      <c r="BD35" s="11"/>
      <c r="BE35" s="11"/>
      <c r="BF35" s="11"/>
      <c r="BG35" s="10"/>
      <c r="BH35" s="10"/>
      <c r="BI35" s="10"/>
      <c r="BJ35" s="11"/>
      <c r="BK35" s="11"/>
      <c r="BL35" s="11"/>
      <c r="BM35" s="10"/>
      <c r="BN35" s="10"/>
      <c r="BO35" s="10"/>
      <c r="BP35" s="11"/>
      <c r="BQ35" s="11"/>
      <c r="BR35" s="11"/>
    </row>
    <row r="36" spans="1:70" ht="26.25" hidden="1">
      <c r="A36" s="43" t="s">
        <v>200</v>
      </c>
      <c r="B36" s="40"/>
      <c r="C36" s="38"/>
      <c r="D36" s="39"/>
      <c r="E36" s="40"/>
      <c r="F36" s="40"/>
      <c r="G36" s="40"/>
      <c r="H36" s="40"/>
      <c r="I36" s="40"/>
      <c r="J36" s="41">
        <f t="shared" si="1"/>
        <v>0</v>
      </c>
      <c r="K36" s="10"/>
      <c r="L36" s="10"/>
      <c r="M36" s="10"/>
      <c r="N36" s="11"/>
      <c r="O36" s="11"/>
      <c r="P36" s="11"/>
      <c r="Q36" s="10"/>
      <c r="R36" s="10"/>
      <c r="S36" s="10"/>
      <c r="T36" s="11"/>
      <c r="U36" s="11"/>
      <c r="V36" s="11"/>
      <c r="W36" s="10"/>
      <c r="X36" s="10"/>
      <c r="Y36" s="10"/>
      <c r="Z36" s="11"/>
      <c r="AA36" s="11"/>
      <c r="AB36" s="11"/>
      <c r="AC36" s="10"/>
      <c r="AD36" s="10"/>
      <c r="AE36" s="10"/>
      <c r="AF36" s="11"/>
      <c r="AG36" s="11"/>
      <c r="AH36" s="11"/>
      <c r="AI36" s="10"/>
      <c r="AJ36" s="10"/>
      <c r="AK36" s="10"/>
      <c r="AL36" s="11"/>
      <c r="AM36" s="11"/>
      <c r="AN36" s="11"/>
      <c r="AO36" s="10"/>
      <c r="AP36" s="10"/>
      <c r="AQ36" s="10"/>
      <c r="AR36" s="11"/>
      <c r="AS36" s="11"/>
      <c r="AT36" s="11"/>
      <c r="AU36" s="10"/>
      <c r="AV36" s="10"/>
      <c r="AW36" s="10"/>
      <c r="AX36" s="11"/>
      <c r="AY36" s="11"/>
      <c r="AZ36" s="11"/>
      <c r="BA36" s="10"/>
      <c r="BB36" s="10"/>
      <c r="BC36" s="10"/>
      <c r="BD36" s="11"/>
      <c r="BE36" s="11"/>
      <c r="BF36" s="11"/>
      <c r="BG36" s="10"/>
      <c r="BH36" s="10"/>
      <c r="BI36" s="10"/>
      <c r="BJ36" s="11"/>
      <c r="BK36" s="11"/>
      <c r="BL36" s="11"/>
      <c r="BM36" s="10"/>
      <c r="BN36" s="10"/>
      <c r="BO36" s="10"/>
      <c r="BP36" s="11"/>
      <c r="BQ36" s="11"/>
      <c r="BR36" s="11"/>
    </row>
    <row r="37" spans="1:70" ht="26.25" hidden="1">
      <c r="A37" s="43" t="s">
        <v>201</v>
      </c>
      <c r="B37" s="40"/>
      <c r="C37" s="38"/>
      <c r="D37" s="39"/>
      <c r="E37" s="40"/>
      <c r="F37" s="40"/>
      <c r="G37" s="40"/>
      <c r="H37" s="40"/>
      <c r="I37" s="40"/>
      <c r="J37" s="41">
        <f t="shared" si="1"/>
        <v>0</v>
      </c>
      <c r="K37" s="10"/>
      <c r="L37" s="10"/>
      <c r="M37" s="10"/>
      <c r="N37" s="11"/>
      <c r="O37" s="11"/>
      <c r="P37" s="11"/>
      <c r="Q37" s="10"/>
      <c r="R37" s="10"/>
      <c r="S37" s="10"/>
      <c r="T37" s="11"/>
      <c r="U37" s="11"/>
      <c r="V37" s="11"/>
      <c r="W37" s="10"/>
      <c r="X37" s="10"/>
      <c r="Y37" s="10"/>
      <c r="Z37" s="11"/>
      <c r="AA37" s="11"/>
      <c r="AB37" s="11"/>
      <c r="AC37" s="10"/>
      <c r="AD37" s="10"/>
      <c r="AE37" s="10"/>
      <c r="AF37" s="11"/>
      <c r="AG37" s="11"/>
      <c r="AH37" s="11"/>
      <c r="AI37" s="10"/>
      <c r="AJ37" s="10"/>
      <c r="AK37" s="10"/>
      <c r="AL37" s="11"/>
      <c r="AM37" s="11"/>
      <c r="AN37" s="11"/>
      <c r="AO37" s="10"/>
      <c r="AP37" s="10"/>
      <c r="AQ37" s="10"/>
      <c r="AR37" s="11"/>
      <c r="AS37" s="11"/>
      <c r="AT37" s="11"/>
      <c r="AU37" s="10"/>
      <c r="AV37" s="10"/>
      <c r="AW37" s="10"/>
      <c r="AX37" s="11"/>
      <c r="AY37" s="11"/>
      <c r="AZ37" s="11"/>
      <c r="BA37" s="10"/>
      <c r="BB37" s="10"/>
      <c r="BC37" s="10"/>
      <c r="BD37" s="11"/>
      <c r="BE37" s="11"/>
      <c r="BF37" s="11"/>
      <c r="BG37" s="10"/>
      <c r="BH37" s="10"/>
      <c r="BI37" s="10"/>
      <c r="BJ37" s="11"/>
      <c r="BK37" s="11"/>
      <c r="BL37" s="11"/>
      <c r="BM37" s="10"/>
      <c r="BN37" s="10"/>
      <c r="BO37" s="10"/>
      <c r="BP37" s="11"/>
      <c r="BQ37" s="11"/>
      <c r="BR37" s="11"/>
    </row>
    <row r="38" spans="1:70" ht="26.25" hidden="1">
      <c r="A38" s="43" t="s">
        <v>202</v>
      </c>
      <c r="B38" s="40"/>
      <c r="C38" s="38"/>
      <c r="D38" s="39"/>
      <c r="E38" s="40"/>
      <c r="F38" s="40"/>
      <c r="G38" s="40"/>
      <c r="H38" s="40"/>
      <c r="I38" s="40"/>
      <c r="J38" s="41">
        <f t="shared" si="1"/>
        <v>0</v>
      </c>
      <c r="K38" s="10"/>
      <c r="L38" s="10"/>
      <c r="M38" s="10"/>
      <c r="N38" s="11"/>
      <c r="O38" s="11"/>
      <c r="P38" s="11"/>
      <c r="Q38" s="10"/>
      <c r="R38" s="10"/>
      <c r="S38" s="10"/>
      <c r="T38" s="11"/>
      <c r="U38" s="11"/>
      <c r="V38" s="11"/>
      <c r="W38" s="10"/>
      <c r="X38" s="10"/>
      <c r="Y38" s="10"/>
      <c r="Z38" s="11"/>
      <c r="AA38" s="11"/>
      <c r="AB38" s="11"/>
      <c r="AC38" s="10"/>
      <c r="AD38" s="10"/>
      <c r="AE38" s="10"/>
      <c r="AF38" s="11"/>
      <c r="AG38" s="11"/>
      <c r="AH38" s="11"/>
      <c r="AI38" s="10"/>
      <c r="AJ38" s="10"/>
      <c r="AK38" s="10"/>
      <c r="AL38" s="11"/>
      <c r="AM38" s="11"/>
      <c r="AN38" s="11"/>
      <c r="AO38" s="10"/>
      <c r="AP38" s="10"/>
      <c r="AQ38" s="10"/>
      <c r="AR38" s="11"/>
      <c r="AS38" s="11"/>
      <c r="AT38" s="11"/>
      <c r="AU38" s="10"/>
      <c r="AV38" s="10"/>
      <c r="AW38" s="10"/>
      <c r="AX38" s="11"/>
      <c r="AY38" s="11"/>
      <c r="AZ38" s="11"/>
      <c r="BA38" s="10"/>
      <c r="BB38" s="10"/>
      <c r="BC38" s="10"/>
      <c r="BD38" s="11"/>
      <c r="BE38" s="11"/>
      <c r="BF38" s="11"/>
      <c r="BG38" s="10"/>
      <c r="BH38" s="10"/>
      <c r="BI38" s="10"/>
      <c r="BJ38" s="11"/>
      <c r="BK38" s="11"/>
      <c r="BL38" s="11"/>
      <c r="BM38" s="10"/>
      <c r="BN38" s="10"/>
      <c r="BO38" s="10"/>
      <c r="BP38" s="11"/>
      <c r="BQ38" s="11"/>
      <c r="BR38" s="11"/>
    </row>
    <row r="39" spans="1:70" ht="26.25" hidden="1">
      <c r="A39" s="43" t="s">
        <v>203</v>
      </c>
      <c r="B39" s="40"/>
      <c r="C39" s="38"/>
      <c r="D39" s="39"/>
      <c r="E39" s="40"/>
      <c r="F39" s="40"/>
      <c r="G39" s="40"/>
      <c r="H39" s="40"/>
      <c r="I39" s="40"/>
      <c r="J39" s="41">
        <f t="shared" si="1"/>
        <v>0</v>
      </c>
      <c r="K39" s="10"/>
      <c r="L39" s="10"/>
      <c r="M39" s="10"/>
      <c r="N39" s="11"/>
      <c r="O39" s="11"/>
      <c r="P39" s="11"/>
      <c r="Q39" s="10"/>
      <c r="R39" s="10"/>
      <c r="S39" s="10"/>
      <c r="T39" s="11"/>
      <c r="U39" s="11"/>
      <c r="V39" s="11"/>
      <c r="W39" s="10"/>
      <c r="X39" s="10"/>
      <c r="Y39" s="10"/>
      <c r="Z39" s="11"/>
      <c r="AA39" s="11"/>
      <c r="AB39" s="11"/>
      <c r="AC39" s="10"/>
      <c r="AD39" s="10"/>
      <c r="AE39" s="10"/>
      <c r="AF39" s="11"/>
      <c r="AG39" s="11"/>
      <c r="AH39" s="11"/>
      <c r="AI39" s="10"/>
      <c r="AJ39" s="10"/>
      <c r="AK39" s="10"/>
      <c r="AL39" s="11"/>
      <c r="AM39" s="11"/>
      <c r="AN39" s="11"/>
      <c r="AO39" s="10"/>
      <c r="AP39" s="10"/>
      <c r="AQ39" s="10"/>
      <c r="AR39" s="11"/>
      <c r="AS39" s="11"/>
      <c r="AT39" s="11"/>
      <c r="AU39" s="10"/>
      <c r="AV39" s="10"/>
      <c r="AW39" s="10"/>
      <c r="AX39" s="11"/>
      <c r="AY39" s="11"/>
      <c r="AZ39" s="11"/>
      <c r="BA39" s="10"/>
      <c r="BB39" s="10"/>
      <c r="BC39" s="10"/>
      <c r="BD39" s="11"/>
      <c r="BE39" s="11"/>
      <c r="BF39" s="11"/>
      <c r="BG39" s="10"/>
      <c r="BH39" s="10"/>
      <c r="BI39" s="10"/>
      <c r="BJ39" s="11"/>
      <c r="BK39" s="11"/>
      <c r="BL39" s="11"/>
      <c r="BM39" s="10"/>
      <c r="BN39" s="10"/>
      <c r="BO39" s="10"/>
      <c r="BP39" s="11"/>
      <c r="BQ39" s="11"/>
      <c r="BR39" s="11"/>
    </row>
    <row r="40" spans="1:70" ht="26.25" hidden="1">
      <c r="A40" s="43" t="s">
        <v>204</v>
      </c>
      <c r="B40" s="40"/>
      <c r="C40" s="38"/>
      <c r="D40" s="39"/>
      <c r="E40" s="40"/>
      <c r="F40" s="40"/>
      <c r="G40" s="40"/>
      <c r="H40" s="40"/>
      <c r="I40" s="40"/>
      <c r="J40" s="41">
        <f t="shared" si="1"/>
        <v>0</v>
      </c>
      <c r="K40" s="10"/>
      <c r="L40" s="10"/>
      <c r="M40" s="10"/>
      <c r="N40" s="11"/>
      <c r="O40" s="11"/>
      <c r="P40" s="11"/>
      <c r="Q40" s="10"/>
      <c r="R40" s="10"/>
      <c r="S40" s="10"/>
      <c r="T40" s="11"/>
      <c r="U40" s="11"/>
      <c r="V40" s="11"/>
      <c r="W40" s="10"/>
      <c r="X40" s="10"/>
      <c r="Y40" s="10"/>
      <c r="Z40" s="11"/>
      <c r="AA40" s="11"/>
      <c r="AB40" s="11"/>
      <c r="AC40" s="10"/>
      <c r="AD40" s="10"/>
      <c r="AE40" s="10"/>
      <c r="AF40" s="11"/>
      <c r="AG40" s="11"/>
      <c r="AH40" s="11"/>
      <c r="AI40" s="10"/>
      <c r="AJ40" s="10"/>
      <c r="AK40" s="10"/>
      <c r="AL40" s="11"/>
      <c r="AM40" s="11"/>
      <c r="AN40" s="11"/>
      <c r="AO40" s="10"/>
      <c r="AP40" s="10"/>
      <c r="AQ40" s="10"/>
      <c r="AR40" s="11"/>
      <c r="AS40" s="11"/>
      <c r="AT40" s="11"/>
      <c r="AU40" s="10"/>
      <c r="AV40" s="10"/>
      <c r="AW40" s="10"/>
      <c r="AX40" s="11"/>
      <c r="AY40" s="11"/>
      <c r="AZ40" s="11"/>
      <c r="BA40" s="10"/>
      <c r="BB40" s="10"/>
      <c r="BC40" s="10"/>
      <c r="BD40" s="11"/>
      <c r="BE40" s="11"/>
      <c r="BF40" s="11"/>
      <c r="BG40" s="10"/>
      <c r="BH40" s="10"/>
      <c r="BI40" s="10"/>
      <c r="BJ40" s="11"/>
      <c r="BK40" s="11"/>
      <c r="BL40" s="11"/>
      <c r="BM40" s="10"/>
      <c r="BN40" s="10"/>
      <c r="BO40" s="10"/>
      <c r="BP40" s="11"/>
      <c r="BQ40" s="11"/>
      <c r="BR40" s="11"/>
    </row>
    <row r="41" spans="1:70" ht="26.25" hidden="1">
      <c r="A41" s="43" t="s">
        <v>205</v>
      </c>
      <c r="B41" s="40"/>
      <c r="C41" s="38"/>
      <c r="D41" s="39"/>
      <c r="E41" s="40"/>
      <c r="F41" s="40"/>
      <c r="G41" s="40"/>
      <c r="H41" s="40"/>
      <c r="I41" s="40"/>
      <c r="J41" s="41">
        <f t="shared" si="1"/>
        <v>0</v>
      </c>
      <c r="K41" s="10"/>
      <c r="L41" s="10"/>
      <c r="M41" s="10"/>
      <c r="N41" s="11"/>
      <c r="O41" s="11"/>
      <c r="P41" s="11"/>
      <c r="Q41" s="10"/>
      <c r="R41" s="10"/>
      <c r="S41" s="10"/>
      <c r="T41" s="11"/>
      <c r="U41" s="11"/>
      <c r="V41" s="11"/>
      <c r="W41" s="10"/>
      <c r="X41" s="10"/>
      <c r="Y41" s="10"/>
      <c r="Z41" s="11"/>
      <c r="AA41" s="11"/>
      <c r="AB41" s="11"/>
      <c r="AC41" s="10"/>
      <c r="AD41" s="10"/>
      <c r="AE41" s="10"/>
      <c r="AF41" s="11"/>
      <c r="AG41" s="11"/>
      <c r="AH41" s="11"/>
      <c r="AI41" s="10"/>
      <c r="AJ41" s="10"/>
      <c r="AK41" s="10"/>
      <c r="AL41" s="11"/>
      <c r="AM41" s="11"/>
      <c r="AN41" s="11"/>
      <c r="AO41" s="10"/>
      <c r="AP41" s="10"/>
      <c r="AQ41" s="10"/>
      <c r="AR41" s="11"/>
      <c r="AS41" s="11"/>
      <c r="AT41" s="11"/>
      <c r="AU41" s="10"/>
      <c r="AV41" s="10"/>
      <c r="AW41" s="10"/>
      <c r="AX41" s="11"/>
      <c r="AY41" s="11"/>
      <c r="AZ41" s="11"/>
      <c r="BA41" s="10"/>
      <c r="BB41" s="10"/>
      <c r="BC41" s="10"/>
      <c r="BD41" s="11"/>
      <c r="BE41" s="11"/>
      <c r="BF41" s="11"/>
      <c r="BG41" s="10"/>
      <c r="BH41" s="10"/>
      <c r="BI41" s="10"/>
      <c r="BJ41" s="11"/>
      <c r="BK41" s="11"/>
      <c r="BL41" s="11"/>
      <c r="BM41" s="10"/>
      <c r="BN41" s="10"/>
      <c r="BO41" s="10"/>
      <c r="BP41" s="11"/>
      <c r="BQ41" s="11"/>
      <c r="BR41" s="11"/>
    </row>
    <row r="42" spans="1:70" ht="26.25" hidden="1">
      <c r="A42" s="43" t="s">
        <v>206</v>
      </c>
      <c r="B42" s="40"/>
      <c r="C42" s="38"/>
      <c r="D42" s="39"/>
      <c r="E42" s="40"/>
      <c r="F42" s="40"/>
      <c r="G42" s="40"/>
      <c r="H42" s="40"/>
      <c r="I42" s="40"/>
      <c r="J42" s="41">
        <f t="shared" si="1"/>
        <v>0</v>
      </c>
      <c r="K42" s="10"/>
      <c r="L42" s="10"/>
      <c r="M42" s="10"/>
      <c r="N42" s="11"/>
      <c r="O42" s="11"/>
      <c r="P42" s="11"/>
      <c r="Q42" s="10"/>
      <c r="R42" s="10"/>
      <c r="S42" s="10"/>
      <c r="T42" s="11"/>
      <c r="U42" s="11"/>
      <c r="V42" s="11"/>
      <c r="W42" s="10"/>
      <c r="X42" s="10"/>
      <c r="Y42" s="10"/>
      <c r="Z42" s="11"/>
      <c r="AA42" s="11"/>
      <c r="AB42" s="11"/>
      <c r="AC42" s="10"/>
      <c r="AD42" s="10"/>
      <c r="AE42" s="10"/>
      <c r="AF42" s="11"/>
      <c r="AG42" s="11"/>
      <c r="AH42" s="11"/>
      <c r="AI42" s="10"/>
      <c r="AJ42" s="10"/>
      <c r="AK42" s="10"/>
      <c r="AL42" s="11"/>
      <c r="AM42" s="11"/>
      <c r="AN42" s="11"/>
      <c r="AO42" s="10"/>
      <c r="AP42" s="10"/>
      <c r="AQ42" s="10"/>
      <c r="AR42" s="11"/>
      <c r="AS42" s="11"/>
      <c r="AT42" s="11"/>
      <c r="AU42" s="10"/>
      <c r="AV42" s="10"/>
      <c r="AW42" s="10"/>
      <c r="AX42" s="11"/>
      <c r="AY42" s="11"/>
      <c r="AZ42" s="11"/>
      <c r="BA42" s="10"/>
      <c r="BB42" s="10"/>
      <c r="BC42" s="10"/>
      <c r="BD42" s="11"/>
      <c r="BE42" s="11"/>
      <c r="BF42" s="11"/>
      <c r="BG42" s="10"/>
      <c r="BH42" s="10"/>
      <c r="BI42" s="10"/>
      <c r="BJ42" s="11"/>
      <c r="BK42" s="11"/>
      <c r="BL42" s="11"/>
      <c r="BM42" s="10"/>
      <c r="BN42" s="10"/>
      <c r="BO42" s="10"/>
      <c r="BP42" s="11"/>
      <c r="BQ42" s="11"/>
      <c r="BR42" s="11"/>
    </row>
    <row r="43" spans="1:70" ht="26.25" hidden="1">
      <c r="A43" s="43" t="s">
        <v>207</v>
      </c>
      <c r="B43" s="40"/>
      <c r="C43" s="38"/>
      <c r="D43" s="39"/>
      <c r="E43" s="40"/>
      <c r="F43" s="40"/>
      <c r="G43" s="40"/>
      <c r="H43" s="40"/>
      <c r="I43" s="40"/>
      <c r="J43" s="41">
        <f t="shared" si="1"/>
        <v>0</v>
      </c>
      <c r="K43" s="10"/>
      <c r="L43" s="10"/>
      <c r="M43" s="10"/>
      <c r="N43" s="11"/>
      <c r="O43" s="11"/>
      <c r="P43" s="11"/>
      <c r="Q43" s="10"/>
      <c r="R43" s="10"/>
      <c r="S43" s="10"/>
      <c r="T43" s="11"/>
      <c r="U43" s="11"/>
      <c r="V43" s="11"/>
      <c r="W43" s="10"/>
      <c r="X43" s="10"/>
      <c r="Y43" s="10"/>
      <c r="Z43" s="11"/>
      <c r="AA43" s="11"/>
      <c r="AB43" s="11"/>
      <c r="AC43" s="10"/>
      <c r="AD43" s="10"/>
      <c r="AE43" s="10"/>
      <c r="AF43" s="11"/>
      <c r="AG43" s="11"/>
      <c r="AH43" s="11"/>
      <c r="AI43" s="10"/>
      <c r="AJ43" s="10"/>
      <c r="AK43" s="10"/>
      <c r="AL43" s="11"/>
      <c r="AM43" s="11"/>
      <c r="AN43" s="11"/>
      <c r="AO43" s="10"/>
      <c r="AP43" s="10"/>
      <c r="AQ43" s="10"/>
      <c r="AR43" s="11"/>
      <c r="AS43" s="11"/>
      <c r="AT43" s="11"/>
      <c r="AU43" s="10"/>
      <c r="AV43" s="10"/>
      <c r="AW43" s="10"/>
      <c r="AX43" s="11"/>
      <c r="AY43" s="11"/>
      <c r="AZ43" s="11"/>
      <c r="BA43" s="10"/>
      <c r="BB43" s="10"/>
      <c r="BC43" s="10"/>
      <c r="BD43" s="11"/>
      <c r="BE43" s="11"/>
      <c r="BF43" s="11"/>
      <c r="BG43" s="10"/>
      <c r="BH43" s="10"/>
      <c r="BI43" s="10"/>
      <c r="BJ43" s="11"/>
      <c r="BK43" s="11"/>
      <c r="BL43" s="11"/>
      <c r="BM43" s="10"/>
      <c r="BN43" s="10"/>
      <c r="BO43" s="10"/>
      <c r="BP43" s="11"/>
      <c r="BQ43" s="11"/>
      <c r="BR43" s="11"/>
    </row>
    <row r="44" spans="1:70" ht="26.25" hidden="1">
      <c r="A44" s="43" t="s">
        <v>208</v>
      </c>
      <c r="B44" s="40"/>
      <c r="C44" s="38"/>
      <c r="D44" s="39"/>
      <c r="E44" s="40"/>
      <c r="F44" s="40"/>
      <c r="G44" s="40"/>
      <c r="H44" s="40"/>
      <c r="I44" s="40"/>
      <c r="J44" s="41">
        <f t="shared" si="1"/>
        <v>0</v>
      </c>
      <c r="K44" s="10"/>
      <c r="L44" s="10"/>
      <c r="M44" s="10"/>
      <c r="N44" s="11"/>
      <c r="O44" s="11"/>
      <c r="P44" s="11"/>
      <c r="Q44" s="10"/>
      <c r="R44" s="10"/>
      <c r="S44" s="10"/>
      <c r="T44" s="11"/>
      <c r="U44" s="11"/>
      <c r="V44" s="11"/>
      <c r="W44" s="10"/>
      <c r="X44" s="10"/>
      <c r="Y44" s="10"/>
      <c r="Z44" s="11"/>
      <c r="AA44" s="11"/>
      <c r="AB44" s="11"/>
      <c r="AC44" s="10"/>
      <c r="AD44" s="10"/>
      <c r="AE44" s="10"/>
      <c r="AF44" s="11"/>
      <c r="AG44" s="11"/>
      <c r="AH44" s="11"/>
      <c r="AI44" s="10"/>
      <c r="AJ44" s="10"/>
      <c r="AK44" s="10"/>
      <c r="AL44" s="11"/>
      <c r="AM44" s="11"/>
      <c r="AN44" s="11"/>
      <c r="AO44" s="10"/>
      <c r="AP44" s="10"/>
      <c r="AQ44" s="10"/>
      <c r="AR44" s="11"/>
      <c r="AS44" s="11"/>
      <c r="AT44" s="11"/>
      <c r="AU44" s="10"/>
      <c r="AV44" s="10"/>
      <c r="AW44" s="10"/>
      <c r="AX44" s="11"/>
      <c r="AY44" s="11"/>
      <c r="AZ44" s="11"/>
      <c r="BA44" s="10"/>
      <c r="BB44" s="10"/>
      <c r="BC44" s="10"/>
      <c r="BD44" s="11"/>
      <c r="BE44" s="11"/>
      <c r="BF44" s="11"/>
      <c r="BG44" s="10"/>
      <c r="BH44" s="10"/>
      <c r="BI44" s="10"/>
      <c r="BJ44" s="11"/>
      <c r="BK44" s="11"/>
      <c r="BL44" s="11"/>
      <c r="BM44" s="10"/>
      <c r="BN44" s="10"/>
      <c r="BO44" s="10"/>
      <c r="BP44" s="11"/>
      <c r="BQ44" s="11"/>
      <c r="BR44" s="11"/>
    </row>
    <row r="45" spans="1:70" ht="26.25" hidden="1">
      <c r="A45" s="43" t="s">
        <v>209</v>
      </c>
      <c r="B45" s="40"/>
      <c r="C45" s="38"/>
      <c r="D45" s="39"/>
      <c r="E45" s="40"/>
      <c r="F45" s="40"/>
      <c r="G45" s="40"/>
      <c r="H45" s="40"/>
      <c r="I45" s="40"/>
      <c r="J45" s="41">
        <f t="shared" si="1"/>
        <v>0</v>
      </c>
      <c r="K45" s="10"/>
      <c r="L45" s="10"/>
      <c r="M45" s="10"/>
      <c r="N45" s="11"/>
      <c r="O45" s="11"/>
      <c r="P45" s="11"/>
      <c r="Q45" s="10"/>
      <c r="R45" s="10"/>
      <c r="S45" s="10"/>
      <c r="T45" s="11"/>
      <c r="U45" s="11"/>
      <c r="V45" s="11"/>
      <c r="W45" s="10"/>
      <c r="X45" s="10"/>
      <c r="Y45" s="10"/>
      <c r="Z45" s="11"/>
      <c r="AA45" s="11"/>
      <c r="AB45" s="11"/>
      <c r="AC45" s="10"/>
      <c r="AD45" s="10"/>
      <c r="AE45" s="10"/>
      <c r="AF45" s="11"/>
      <c r="AG45" s="11"/>
      <c r="AH45" s="11"/>
      <c r="AI45" s="10"/>
      <c r="AJ45" s="10"/>
      <c r="AK45" s="10"/>
      <c r="AL45" s="11"/>
      <c r="AM45" s="11"/>
      <c r="AN45" s="11"/>
      <c r="AO45" s="10"/>
      <c r="AP45" s="10"/>
      <c r="AQ45" s="10"/>
      <c r="AR45" s="11"/>
      <c r="AS45" s="11"/>
      <c r="AT45" s="11"/>
      <c r="AU45" s="10"/>
      <c r="AV45" s="10"/>
      <c r="AW45" s="10"/>
      <c r="AX45" s="11"/>
      <c r="AY45" s="11"/>
      <c r="AZ45" s="11"/>
      <c r="BA45" s="10"/>
      <c r="BB45" s="10"/>
      <c r="BC45" s="10"/>
      <c r="BD45" s="11"/>
      <c r="BE45" s="11"/>
      <c r="BF45" s="11"/>
      <c r="BG45" s="10"/>
      <c r="BH45" s="10"/>
      <c r="BI45" s="10"/>
      <c r="BJ45" s="11"/>
      <c r="BK45" s="11"/>
      <c r="BL45" s="11"/>
      <c r="BM45" s="10"/>
      <c r="BN45" s="10"/>
      <c r="BO45" s="10"/>
      <c r="BP45" s="11"/>
      <c r="BQ45" s="11"/>
      <c r="BR45" s="11"/>
    </row>
    <row r="46" spans="1:70" ht="26.25" hidden="1">
      <c r="A46" s="43" t="s">
        <v>210</v>
      </c>
      <c r="B46" s="40"/>
      <c r="C46" s="38"/>
      <c r="D46" s="39"/>
      <c r="E46" s="40"/>
      <c r="F46" s="40"/>
      <c r="G46" s="40"/>
      <c r="H46" s="40"/>
      <c r="I46" s="40"/>
      <c r="J46" s="41">
        <f t="shared" si="1"/>
        <v>0</v>
      </c>
      <c r="K46" s="10"/>
      <c r="L46" s="10"/>
      <c r="M46" s="10"/>
      <c r="N46" s="11"/>
      <c r="O46" s="11"/>
      <c r="P46" s="11"/>
      <c r="Q46" s="10"/>
      <c r="R46" s="10"/>
      <c r="S46" s="10"/>
      <c r="T46" s="11"/>
      <c r="U46" s="11"/>
      <c r="V46" s="11"/>
      <c r="W46" s="10"/>
      <c r="X46" s="10"/>
      <c r="Y46" s="10"/>
      <c r="Z46" s="11"/>
      <c r="AA46" s="11"/>
      <c r="AB46" s="11"/>
      <c r="AC46" s="10"/>
      <c r="AD46" s="10"/>
      <c r="AE46" s="10"/>
      <c r="AF46" s="11"/>
      <c r="AG46" s="11"/>
      <c r="AH46" s="11"/>
      <c r="AI46" s="10"/>
      <c r="AJ46" s="10"/>
      <c r="AK46" s="10"/>
      <c r="AL46" s="11"/>
      <c r="AM46" s="11"/>
      <c r="AN46" s="11"/>
      <c r="AO46" s="10"/>
      <c r="AP46" s="10"/>
      <c r="AQ46" s="10"/>
      <c r="AR46" s="11"/>
      <c r="AS46" s="11"/>
      <c r="AT46" s="11"/>
      <c r="AU46" s="10"/>
      <c r="AV46" s="10"/>
      <c r="AW46" s="10"/>
      <c r="AX46" s="11"/>
      <c r="AY46" s="11"/>
      <c r="AZ46" s="11"/>
      <c r="BA46" s="10"/>
      <c r="BB46" s="10"/>
      <c r="BC46" s="10"/>
      <c r="BD46" s="11"/>
      <c r="BE46" s="11"/>
      <c r="BF46" s="11"/>
      <c r="BG46" s="10"/>
      <c r="BH46" s="10"/>
      <c r="BI46" s="10"/>
      <c r="BJ46" s="11"/>
      <c r="BK46" s="11"/>
      <c r="BL46" s="11"/>
      <c r="BM46" s="10"/>
      <c r="BN46" s="10"/>
      <c r="BO46" s="10"/>
      <c r="BP46" s="11"/>
      <c r="BQ46" s="11"/>
      <c r="BR46" s="11"/>
    </row>
    <row r="47" spans="1:70" ht="26.25" hidden="1">
      <c r="A47" s="43" t="s">
        <v>211</v>
      </c>
      <c r="B47" s="40"/>
      <c r="C47" s="38"/>
      <c r="D47" s="39"/>
      <c r="E47" s="40"/>
      <c r="F47" s="40"/>
      <c r="G47" s="40"/>
      <c r="H47" s="40"/>
      <c r="I47" s="40"/>
      <c r="J47" s="41">
        <f t="shared" si="1"/>
        <v>0</v>
      </c>
      <c r="K47" s="10"/>
      <c r="L47" s="10"/>
      <c r="M47" s="10"/>
      <c r="N47" s="11"/>
      <c r="O47" s="11"/>
      <c r="P47" s="11"/>
      <c r="Q47" s="10"/>
      <c r="R47" s="10"/>
      <c r="S47" s="10"/>
      <c r="T47" s="11"/>
      <c r="U47" s="11"/>
      <c r="V47" s="11"/>
      <c r="W47" s="10"/>
      <c r="X47" s="10"/>
      <c r="Y47" s="10"/>
      <c r="Z47" s="11"/>
      <c r="AA47" s="11"/>
      <c r="AB47" s="11"/>
      <c r="AC47" s="10"/>
      <c r="AD47" s="10"/>
      <c r="AE47" s="10"/>
      <c r="AF47" s="11"/>
      <c r="AG47" s="11"/>
      <c r="AH47" s="11"/>
      <c r="AI47" s="10"/>
      <c r="AJ47" s="10"/>
      <c r="AK47" s="10"/>
      <c r="AL47" s="11"/>
      <c r="AM47" s="11"/>
      <c r="AN47" s="11"/>
      <c r="AO47" s="10"/>
      <c r="AP47" s="10"/>
      <c r="AQ47" s="10"/>
      <c r="AR47" s="11"/>
      <c r="AS47" s="11"/>
      <c r="AT47" s="11"/>
      <c r="AU47" s="10"/>
      <c r="AV47" s="10"/>
      <c r="AW47" s="10"/>
      <c r="AX47" s="11"/>
      <c r="AY47" s="11"/>
      <c r="AZ47" s="11"/>
      <c r="BA47" s="10"/>
      <c r="BB47" s="10"/>
      <c r="BC47" s="10"/>
      <c r="BD47" s="11"/>
      <c r="BE47" s="11"/>
      <c r="BF47" s="11"/>
      <c r="BG47" s="10"/>
      <c r="BH47" s="10"/>
      <c r="BI47" s="10"/>
      <c r="BJ47" s="11"/>
      <c r="BK47" s="11"/>
      <c r="BL47" s="11"/>
      <c r="BM47" s="10"/>
      <c r="BN47" s="10"/>
      <c r="BO47" s="10"/>
      <c r="BP47" s="11"/>
      <c r="BQ47" s="11"/>
      <c r="BR47" s="11"/>
    </row>
    <row r="48" spans="1:70" ht="26.25" hidden="1">
      <c r="A48" s="43" t="s">
        <v>212</v>
      </c>
      <c r="B48" s="40"/>
      <c r="C48" s="38"/>
      <c r="D48" s="39"/>
      <c r="E48" s="40"/>
      <c r="F48" s="40"/>
      <c r="G48" s="40"/>
      <c r="H48" s="40"/>
      <c r="I48" s="40"/>
      <c r="J48" s="41">
        <f t="shared" si="1"/>
        <v>0</v>
      </c>
      <c r="K48" s="10"/>
      <c r="L48" s="10"/>
      <c r="M48" s="10"/>
      <c r="N48" s="11"/>
      <c r="O48" s="11"/>
      <c r="P48" s="11"/>
      <c r="Q48" s="10"/>
      <c r="R48" s="10"/>
      <c r="S48" s="10"/>
      <c r="T48" s="11"/>
      <c r="U48" s="11"/>
      <c r="V48" s="11"/>
      <c r="W48" s="10"/>
      <c r="X48" s="10"/>
      <c r="Y48" s="10"/>
      <c r="Z48" s="11"/>
      <c r="AA48" s="11"/>
      <c r="AB48" s="11"/>
      <c r="AC48" s="10"/>
      <c r="AD48" s="10"/>
      <c r="AE48" s="10"/>
      <c r="AF48" s="11"/>
      <c r="AG48" s="11"/>
      <c r="AH48" s="11"/>
      <c r="AI48" s="10"/>
      <c r="AJ48" s="10"/>
      <c r="AK48" s="10"/>
      <c r="AL48" s="11"/>
      <c r="AM48" s="11"/>
      <c r="AN48" s="11"/>
      <c r="AO48" s="10"/>
      <c r="AP48" s="10"/>
      <c r="AQ48" s="10"/>
      <c r="AR48" s="11"/>
      <c r="AS48" s="11"/>
      <c r="AT48" s="11"/>
      <c r="AU48" s="10"/>
      <c r="AV48" s="10"/>
      <c r="AW48" s="10"/>
      <c r="AX48" s="11"/>
      <c r="AY48" s="11"/>
      <c r="AZ48" s="11"/>
      <c r="BA48" s="10"/>
      <c r="BB48" s="10"/>
      <c r="BC48" s="10"/>
      <c r="BD48" s="11"/>
      <c r="BE48" s="11"/>
      <c r="BF48" s="11"/>
      <c r="BG48" s="10"/>
      <c r="BH48" s="10"/>
      <c r="BI48" s="10"/>
      <c r="BJ48" s="11"/>
      <c r="BK48" s="11"/>
      <c r="BL48" s="11"/>
      <c r="BM48" s="10"/>
      <c r="BN48" s="10"/>
      <c r="BO48" s="10"/>
      <c r="BP48" s="11"/>
      <c r="BQ48" s="11"/>
      <c r="BR48" s="11"/>
    </row>
    <row r="49" spans="1:70" ht="26.25" hidden="1">
      <c r="A49" s="43" t="s">
        <v>213</v>
      </c>
      <c r="B49" s="40"/>
      <c r="C49" s="38"/>
      <c r="D49" s="39"/>
      <c r="E49" s="40"/>
      <c r="F49" s="40"/>
      <c r="G49" s="40"/>
      <c r="H49" s="40"/>
      <c r="I49" s="40"/>
      <c r="J49" s="41">
        <f t="shared" si="1"/>
        <v>0</v>
      </c>
      <c r="K49" s="10"/>
      <c r="L49" s="10"/>
      <c r="M49" s="10"/>
      <c r="N49" s="11"/>
      <c r="O49" s="11"/>
      <c r="P49" s="11"/>
      <c r="Q49" s="10"/>
      <c r="R49" s="10"/>
      <c r="S49" s="10"/>
      <c r="T49" s="11"/>
      <c r="U49" s="11"/>
      <c r="V49" s="11"/>
      <c r="W49" s="10"/>
      <c r="X49" s="10"/>
      <c r="Y49" s="10"/>
      <c r="Z49" s="11"/>
      <c r="AA49" s="11"/>
      <c r="AB49" s="11"/>
      <c r="AC49" s="10"/>
      <c r="AD49" s="10"/>
      <c r="AE49" s="10"/>
      <c r="AF49" s="11"/>
      <c r="AG49" s="11"/>
      <c r="AH49" s="11"/>
      <c r="AI49" s="10"/>
      <c r="AJ49" s="10"/>
      <c r="AK49" s="10"/>
      <c r="AL49" s="11"/>
      <c r="AM49" s="11"/>
      <c r="AN49" s="11"/>
      <c r="AO49" s="10"/>
      <c r="AP49" s="10"/>
      <c r="AQ49" s="10"/>
      <c r="AR49" s="11"/>
      <c r="AS49" s="11"/>
      <c r="AT49" s="11"/>
      <c r="AU49" s="10"/>
      <c r="AV49" s="10"/>
      <c r="AW49" s="10"/>
      <c r="AX49" s="11"/>
      <c r="AY49" s="11"/>
      <c r="AZ49" s="11"/>
      <c r="BA49" s="10"/>
      <c r="BB49" s="10"/>
      <c r="BC49" s="10"/>
      <c r="BD49" s="11"/>
      <c r="BE49" s="11"/>
      <c r="BF49" s="11"/>
      <c r="BG49" s="10"/>
      <c r="BH49" s="10"/>
      <c r="BI49" s="10"/>
      <c r="BJ49" s="11"/>
      <c r="BK49" s="11"/>
      <c r="BL49" s="11"/>
      <c r="BM49" s="10"/>
      <c r="BN49" s="10"/>
      <c r="BO49" s="10"/>
      <c r="BP49" s="11"/>
      <c r="BQ49" s="11"/>
      <c r="BR49" s="11"/>
    </row>
    <row r="50" spans="1:70" ht="26.25" hidden="1">
      <c r="A50" s="43" t="s">
        <v>214</v>
      </c>
      <c r="B50" s="40"/>
      <c r="C50" s="38"/>
      <c r="D50" s="39"/>
      <c r="E50" s="40"/>
      <c r="F50" s="40"/>
      <c r="G50" s="40"/>
      <c r="H50" s="40"/>
      <c r="I50" s="40"/>
      <c r="J50" s="41">
        <f t="shared" si="1"/>
        <v>0</v>
      </c>
      <c r="K50" s="10"/>
      <c r="L50" s="10"/>
      <c r="M50" s="10"/>
      <c r="N50" s="11"/>
      <c r="O50" s="11"/>
      <c r="P50" s="11"/>
      <c r="Q50" s="10"/>
      <c r="R50" s="10"/>
      <c r="S50" s="10"/>
      <c r="T50" s="11"/>
      <c r="U50" s="11"/>
      <c r="V50" s="11"/>
      <c r="W50" s="10"/>
      <c r="X50" s="10"/>
      <c r="Y50" s="10"/>
      <c r="Z50" s="11"/>
      <c r="AA50" s="11"/>
      <c r="AB50" s="11"/>
      <c r="AC50" s="10"/>
      <c r="AD50" s="10"/>
      <c r="AE50" s="10"/>
      <c r="AF50" s="11"/>
      <c r="AG50" s="11"/>
      <c r="AH50" s="11"/>
      <c r="AI50" s="10"/>
      <c r="AJ50" s="10"/>
      <c r="AK50" s="10"/>
      <c r="AL50" s="11"/>
      <c r="AM50" s="11"/>
      <c r="AN50" s="11"/>
      <c r="AO50" s="10"/>
      <c r="AP50" s="10"/>
      <c r="AQ50" s="10"/>
      <c r="AR50" s="11"/>
      <c r="AS50" s="11"/>
      <c r="AT50" s="11"/>
      <c r="AU50" s="10"/>
      <c r="AV50" s="10"/>
      <c r="AW50" s="10"/>
      <c r="AX50" s="11"/>
      <c r="AY50" s="11"/>
      <c r="AZ50" s="11"/>
      <c r="BA50" s="10"/>
      <c r="BB50" s="10"/>
      <c r="BC50" s="10"/>
      <c r="BD50" s="11"/>
      <c r="BE50" s="11"/>
      <c r="BF50" s="11"/>
      <c r="BG50" s="10"/>
      <c r="BH50" s="10"/>
      <c r="BI50" s="10"/>
      <c r="BJ50" s="11"/>
      <c r="BK50" s="11"/>
      <c r="BL50" s="11"/>
      <c r="BM50" s="10"/>
      <c r="BN50" s="10"/>
      <c r="BO50" s="10"/>
      <c r="BP50" s="11"/>
      <c r="BQ50" s="11"/>
      <c r="BR50" s="11"/>
    </row>
    <row r="51" spans="1:70" ht="26.25" hidden="1">
      <c r="A51" s="43" t="s">
        <v>215</v>
      </c>
      <c r="B51" s="40"/>
      <c r="C51" s="38"/>
      <c r="D51" s="39"/>
      <c r="E51" s="40"/>
      <c r="F51" s="40"/>
      <c r="G51" s="40"/>
      <c r="H51" s="40"/>
      <c r="I51" s="40"/>
      <c r="J51" s="41">
        <f t="shared" si="1"/>
        <v>0</v>
      </c>
      <c r="K51" s="10"/>
      <c r="L51" s="10"/>
      <c r="M51" s="10"/>
      <c r="N51" s="11"/>
      <c r="O51" s="11"/>
      <c r="P51" s="11"/>
      <c r="Q51" s="10"/>
      <c r="R51" s="10"/>
      <c r="S51" s="10"/>
      <c r="T51" s="11"/>
      <c r="U51" s="11"/>
      <c r="V51" s="11"/>
      <c r="W51" s="10"/>
      <c r="X51" s="10"/>
      <c r="Y51" s="10"/>
      <c r="Z51" s="11"/>
      <c r="AA51" s="11"/>
      <c r="AB51" s="11"/>
      <c r="AC51" s="10"/>
      <c r="AD51" s="10"/>
      <c r="AE51" s="10"/>
      <c r="AF51" s="11"/>
      <c r="AG51" s="11"/>
      <c r="AH51" s="11"/>
      <c r="AI51" s="10"/>
      <c r="AJ51" s="10"/>
      <c r="AK51" s="10"/>
      <c r="AL51" s="11"/>
      <c r="AM51" s="11"/>
      <c r="AN51" s="11"/>
      <c r="AO51" s="10"/>
      <c r="AP51" s="10"/>
      <c r="AQ51" s="10"/>
      <c r="AR51" s="11"/>
      <c r="AS51" s="11"/>
      <c r="AT51" s="11"/>
      <c r="AU51" s="10"/>
      <c r="AV51" s="10"/>
      <c r="AW51" s="10"/>
      <c r="AX51" s="11"/>
      <c r="AY51" s="11"/>
      <c r="AZ51" s="11"/>
      <c r="BA51" s="10"/>
      <c r="BB51" s="10"/>
      <c r="BC51" s="10"/>
      <c r="BD51" s="11"/>
      <c r="BE51" s="11"/>
      <c r="BF51" s="11"/>
      <c r="BG51" s="10"/>
      <c r="BH51" s="10"/>
      <c r="BI51" s="10"/>
      <c r="BJ51" s="11"/>
      <c r="BK51" s="11"/>
      <c r="BL51" s="11"/>
      <c r="BM51" s="10"/>
      <c r="BN51" s="10"/>
      <c r="BO51" s="10"/>
      <c r="BP51" s="11"/>
      <c r="BQ51" s="11"/>
      <c r="BR51" s="11"/>
    </row>
    <row r="52" spans="1:70" ht="26.25" hidden="1">
      <c r="A52" s="43" t="s">
        <v>216</v>
      </c>
      <c r="B52" s="40"/>
      <c r="C52" s="38"/>
      <c r="D52" s="39"/>
      <c r="E52" s="40"/>
      <c r="F52" s="40"/>
      <c r="G52" s="40"/>
      <c r="H52" s="40"/>
      <c r="I52" s="40"/>
      <c r="J52" s="41">
        <f t="shared" si="1"/>
        <v>0</v>
      </c>
      <c r="K52" s="10"/>
      <c r="L52" s="10"/>
      <c r="M52" s="10"/>
      <c r="N52" s="11"/>
      <c r="O52" s="11"/>
      <c r="P52" s="11"/>
      <c r="Q52" s="10"/>
      <c r="R52" s="10"/>
      <c r="S52" s="10"/>
      <c r="T52" s="11"/>
      <c r="U52" s="11"/>
      <c r="V52" s="11"/>
      <c r="W52" s="10"/>
      <c r="X52" s="10"/>
      <c r="Y52" s="10"/>
      <c r="Z52" s="11"/>
      <c r="AA52" s="11"/>
      <c r="AB52" s="11"/>
      <c r="AC52" s="10"/>
      <c r="AD52" s="10"/>
      <c r="AE52" s="10"/>
      <c r="AF52" s="11"/>
      <c r="AG52" s="11"/>
      <c r="AH52" s="11"/>
      <c r="AI52" s="10"/>
      <c r="AJ52" s="10"/>
      <c r="AK52" s="10"/>
      <c r="AL52" s="11"/>
      <c r="AM52" s="11"/>
      <c r="AN52" s="11"/>
      <c r="AO52" s="10"/>
      <c r="AP52" s="10"/>
      <c r="AQ52" s="10"/>
      <c r="AR52" s="11"/>
      <c r="AS52" s="11"/>
      <c r="AT52" s="11"/>
      <c r="AU52" s="10"/>
      <c r="AV52" s="10"/>
      <c r="AW52" s="10"/>
      <c r="AX52" s="11"/>
      <c r="AY52" s="11"/>
      <c r="AZ52" s="11"/>
      <c r="BA52" s="10"/>
      <c r="BB52" s="10"/>
      <c r="BC52" s="10"/>
      <c r="BD52" s="11"/>
      <c r="BE52" s="11"/>
      <c r="BF52" s="11"/>
      <c r="BG52" s="10"/>
      <c r="BH52" s="10"/>
      <c r="BI52" s="10"/>
      <c r="BJ52" s="11"/>
      <c r="BK52" s="11"/>
      <c r="BL52" s="11"/>
      <c r="BM52" s="10"/>
      <c r="BN52" s="10"/>
      <c r="BO52" s="10"/>
      <c r="BP52" s="11"/>
      <c r="BQ52" s="11"/>
      <c r="BR52" s="11"/>
    </row>
    <row r="53" spans="1:70" ht="26.25" hidden="1">
      <c r="A53" s="43" t="s">
        <v>217</v>
      </c>
      <c r="B53" s="40"/>
      <c r="C53" s="38"/>
      <c r="D53" s="39"/>
      <c r="E53" s="40"/>
      <c r="F53" s="40"/>
      <c r="G53" s="40"/>
      <c r="H53" s="40"/>
      <c r="I53" s="40"/>
      <c r="J53" s="41">
        <f t="shared" si="1"/>
        <v>0</v>
      </c>
      <c r="K53" s="10"/>
      <c r="L53" s="10"/>
      <c r="M53" s="10"/>
      <c r="N53" s="11"/>
      <c r="O53" s="11"/>
      <c r="P53" s="11"/>
      <c r="Q53" s="10"/>
      <c r="R53" s="10"/>
      <c r="S53" s="10"/>
      <c r="T53" s="11"/>
      <c r="U53" s="11"/>
      <c r="V53" s="11"/>
      <c r="W53" s="10"/>
      <c r="X53" s="10"/>
      <c r="Y53" s="10"/>
      <c r="Z53" s="11"/>
      <c r="AA53" s="11"/>
      <c r="AB53" s="11"/>
      <c r="AC53" s="10"/>
      <c r="AD53" s="10"/>
      <c r="AE53" s="10"/>
      <c r="AF53" s="11"/>
      <c r="AG53" s="11"/>
      <c r="AH53" s="11"/>
      <c r="AI53" s="10"/>
      <c r="AJ53" s="10"/>
      <c r="AK53" s="10"/>
      <c r="AL53" s="11"/>
      <c r="AM53" s="11"/>
      <c r="AN53" s="11"/>
      <c r="AO53" s="10"/>
      <c r="AP53" s="10"/>
      <c r="AQ53" s="10"/>
      <c r="AR53" s="11"/>
      <c r="AS53" s="11"/>
      <c r="AT53" s="11"/>
      <c r="AU53" s="10"/>
      <c r="AV53" s="10"/>
      <c r="AW53" s="10"/>
      <c r="AX53" s="11"/>
      <c r="AY53" s="11"/>
      <c r="AZ53" s="11"/>
      <c r="BA53" s="10"/>
      <c r="BB53" s="10"/>
      <c r="BC53" s="10"/>
      <c r="BD53" s="11"/>
      <c r="BE53" s="11"/>
      <c r="BF53" s="11"/>
      <c r="BG53" s="10"/>
      <c r="BH53" s="10"/>
      <c r="BI53" s="10"/>
      <c r="BJ53" s="11"/>
      <c r="BK53" s="11"/>
      <c r="BL53" s="11"/>
      <c r="BM53" s="10"/>
      <c r="BN53" s="10"/>
      <c r="BO53" s="10"/>
      <c r="BP53" s="11"/>
      <c r="BQ53" s="11"/>
      <c r="BR53" s="11"/>
    </row>
    <row r="54" spans="1:70" ht="26.25" hidden="1">
      <c r="A54" s="43" t="s">
        <v>218</v>
      </c>
      <c r="B54" s="40"/>
      <c r="C54" s="38"/>
      <c r="D54" s="39"/>
      <c r="E54" s="40"/>
      <c r="F54" s="40"/>
      <c r="G54" s="40"/>
      <c r="H54" s="40"/>
      <c r="I54" s="40"/>
      <c r="J54" s="41">
        <f t="shared" si="1"/>
        <v>0</v>
      </c>
      <c r="K54" s="10"/>
      <c r="L54" s="10"/>
      <c r="M54" s="10"/>
      <c r="N54" s="11"/>
      <c r="O54" s="11"/>
      <c r="P54" s="11"/>
      <c r="Q54" s="10"/>
      <c r="R54" s="10"/>
      <c r="S54" s="10"/>
      <c r="T54" s="11"/>
      <c r="U54" s="11"/>
      <c r="V54" s="11"/>
      <c r="W54" s="10"/>
      <c r="X54" s="10"/>
      <c r="Y54" s="10"/>
      <c r="Z54" s="11"/>
      <c r="AA54" s="11"/>
      <c r="AB54" s="11"/>
      <c r="AC54" s="10"/>
      <c r="AD54" s="10"/>
      <c r="AE54" s="10"/>
      <c r="AF54" s="11"/>
      <c r="AG54" s="11"/>
      <c r="AH54" s="11"/>
      <c r="AI54" s="10"/>
      <c r="AJ54" s="10"/>
      <c r="AK54" s="10"/>
      <c r="AL54" s="11"/>
      <c r="AM54" s="11"/>
      <c r="AN54" s="11"/>
      <c r="AO54" s="10"/>
      <c r="AP54" s="10"/>
      <c r="AQ54" s="10"/>
      <c r="AR54" s="11"/>
      <c r="AS54" s="11"/>
      <c r="AT54" s="11"/>
      <c r="AU54" s="10"/>
      <c r="AV54" s="10"/>
      <c r="AW54" s="10"/>
      <c r="AX54" s="11"/>
      <c r="AY54" s="11"/>
      <c r="AZ54" s="11"/>
      <c r="BA54" s="10"/>
      <c r="BB54" s="10"/>
      <c r="BC54" s="10"/>
      <c r="BD54" s="11"/>
      <c r="BE54" s="11"/>
      <c r="BF54" s="11"/>
      <c r="BG54" s="10"/>
      <c r="BH54" s="10"/>
      <c r="BI54" s="10"/>
      <c r="BJ54" s="11"/>
      <c r="BK54" s="11"/>
      <c r="BL54" s="11"/>
      <c r="BM54" s="10"/>
      <c r="BN54" s="10"/>
      <c r="BO54" s="10"/>
      <c r="BP54" s="11"/>
      <c r="BQ54" s="11"/>
      <c r="BR54" s="11"/>
    </row>
    <row r="55" spans="1:70" ht="26.25" hidden="1">
      <c r="A55" s="43" t="s">
        <v>219</v>
      </c>
      <c r="B55" s="40"/>
      <c r="C55" s="38"/>
      <c r="D55" s="39"/>
      <c r="E55" s="40"/>
      <c r="F55" s="40"/>
      <c r="G55" s="40"/>
      <c r="H55" s="40"/>
      <c r="I55" s="40"/>
      <c r="J55" s="41">
        <f t="shared" si="1"/>
        <v>0</v>
      </c>
      <c r="K55" s="10"/>
      <c r="L55" s="10"/>
      <c r="M55" s="10"/>
      <c r="N55" s="11"/>
      <c r="O55" s="11"/>
      <c r="P55" s="11"/>
      <c r="Q55" s="10"/>
      <c r="R55" s="10"/>
      <c r="S55" s="10"/>
      <c r="T55" s="11"/>
      <c r="U55" s="11"/>
      <c r="V55" s="11"/>
      <c r="W55" s="10"/>
      <c r="X55" s="10"/>
      <c r="Y55" s="10"/>
      <c r="Z55" s="11"/>
      <c r="AA55" s="11"/>
      <c r="AB55" s="11"/>
      <c r="AC55" s="10"/>
      <c r="AD55" s="10"/>
      <c r="AE55" s="10"/>
      <c r="AF55" s="11"/>
      <c r="AG55" s="11"/>
      <c r="AH55" s="11"/>
      <c r="AI55" s="10"/>
      <c r="AJ55" s="10"/>
      <c r="AK55" s="10"/>
      <c r="AL55" s="11"/>
      <c r="AM55" s="11"/>
      <c r="AN55" s="11"/>
      <c r="AO55" s="10"/>
      <c r="AP55" s="10"/>
      <c r="AQ55" s="10"/>
      <c r="AR55" s="11"/>
      <c r="AS55" s="11"/>
      <c r="AT55" s="11"/>
      <c r="AU55" s="10"/>
      <c r="AV55" s="10"/>
      <c r="AW55" s="10"/>
      <c r="AX55" s="11"/>
      <c r="AY55" s="11"/>
      <c r="AZ55" s="11"/>
      <c r="BA55" s="10"/>
      <c r="BB55" s="10"/>
      <c r="BC55" s="10"/>
      <c r="BD55" s="11"/>
      <c r="BE55" s="11"/>
      <c r="BF55" s="11"/>
      <c r="BG55" s="10"/>
      <c r="BH55" s="10"/>
      <c r="BI55" s="10"/>
      <c r="BJ55" s="11"/>
      <c r="BK55" s="11"/>
      <c r="BL55" s="11"/>
      <c r="BM55" s="10"/>
      <c r="BN55" s="10"/>
      <c r="BO55" s="10"/>
      <c r="BP55" s="11"/>
      <c r="BQ55" s="11"/>
      <c r="BR55" s="11"/>
    </row>
    <row r="56" spans="1:70" ht="26.25" hidden="1">
      <c r="A56" s="43" t="s">
        <v>220</v>
      </c>
      <c r="B56" s="40"/>
      <c r="C56" s="38"/>
      <c r="D56" s="39"/>
      <c r="E56" s="40"/>
      <c r="F56" s="40"/>
      <c r="G56" s="40"/>
      <c r="H56" s="40"/>
      <c r="I56" s="40"/>
      <c r="J56" s="41">
        <f t="shared" si="1"/>
        <v>0</v>
      </c>
      <c r="K56" s="10"/>
      <c r="L56" s="10"/>
      <c r="M56" s="10"/>
      <c r="N56" s="11"/>
      <c r="O56" s="11"/>
      <c r="P56" s="11"/>
      <c r="Q56" s="10"/>
      <c r="R56" s="10"/>
      <c r="S56" s="10"/>
      <c r="T56" s="11"/>
      <c r="U56" s="11"/>
      <c r="V56" s="11"/>
      <c r="W56" s="10"/>
      <c r="X56" s="10"/>
      <c r="Y56" s="10"/>
      <c r="Z56" s="11"/>
      <c r="AA56" s="11"/>
      <c r="AB56" s="11"/>
      <c r="AC56" s="10"/>
      <c r="AD56" s="10"/>
      <c r="AE56" s="10"/>
      <c r="AF56" s="11"/>
      <c r="AG56" s="11"/>
      <c r="AH56" s="11"/>
      <c r="AI56" s="10"/>
      <c r="AJ56" s="10"/>
      <c r="AK56" s="10"/>
      <c r="AL56" s="11"/>
      <c r="AM56" s="11"/>
      <c r="AN56" s="11"/>
      <c r="AO56" s="10"/>
      <c r="AP56" s="10"/>
      <c r="AQ56" s="10"/>
      <c r="AR56" s="11"/>
      <c r="AS56" s="11"/>
      <c r="AT56" s="11"/>
      <c r="AU56" s="10"/>
      <c r="AV56" s="10"/>
      <c r="AW56" s="10"/>
      <c r="AX56" s="11"/>
      <c r="AY56" s="11"/>
      <c r="AZ56" s="11"/>
      <c r="BA56" s="10"/>
      <c r="BB56" s="10"/>
      <c r="BC56" s="10"/>
      <c r="BD56" s="11"/>
      <c r="BE56" s="11"/>
      <c r="BF56" s="11"/>
      <c r="BG56" s="10"/>
      <c r="BH56" s="10"/>
      <c r="BI56" s="10"/>
      <c r="BJ56" s="11"/>
      <c r="BK56" s="11"/>
      <c r="BL56" s="11"/>
      <c r="BM56" s="10"/>
      <c r="BN56" s="10"/>
      <c r="BO56" s="10"/>
      <c r="BP56" s="11"/>
      <c r="BQ56" s="11"/>
      <c r="BR56" s="11"/>
    </row>
    <row r="57" spans="1:70" ht="26.25" hidden="1">
      <c r="A57" s="43" t="s">
        <v>221</v>
      </c>
      <c r="B57" s="40"/>
      <c r="C57" s="38"/>
      <c r="D57" s="39"/>
      <c r="E57" s="40"/>
      <c r="F57" s="40"/>
      <c r="G57" s="40"/>
      <c r="H57" s="40"/>
      <c r="I57" s="40"/>
      <c r="J57" s="41">
        <f t="shared" si="1"/>
        <v>0</v>
      </c>
      <c r="K57" s="10"/>
      <c r="L57" s="10"/>
      <c r="M57" s="10"/>
      <c r="N57" s="11"/>
      <c r="O57" s="11"/>
      <c r="P57" s="11"/>
      <c r="Q57" s="10"/>
      <c r="R57" s="10"/>
      <c r="S57" s="10"/>
      <c r="T57" s="11"/>
      <c r="U57" s="11"/>
      <c r="V57" s="11"/>
      <c r="W57" s="10"/>
      <c r="X57" s="10"/>
      <c r="Y57" s="10"/>
      <c r="Z57" s="11"/>
      <c r="AA57" s="11"/>
      <c r="AB57" s="11"/>
      <c r="AC57" s="10"/>
      <c r="AD57" s="10"/>
      <c r="AE57" s="10"/>
      <c r="AF57" s="11"/>
      <c r="AG57" s="11"/>
      <c r="AH57" s="11"/>
      <c r="AI57" s="10"/>
      <c r="AJ57" s="10"/>
      <c r="AK57" s="10"/>
      <c r="AL57" s="11"/>
      <c r="AM57" s="11"/>
      <c r="AN57" s="11"/>
      <c r="AO57" s="10"/>
      <c r="AP57" s="10"/>
      <c r="AQ57" s="10"/>
      <c r="AR57" s="11"/>
      <c r="AS57" s="11"/>
      <c r="AT57" s="11"/>
      <c r="AU57" s="10"/>
      <c r="AV57" s="10"/>
      <c r="AW57" s="10"/>
      <c r="AX57" s="11"/>
      <c r="AY57" s="11"/>
      <c r="AZ57" s="11"/>
      <c r="BA57" s="10"/>
      <c r="BB57" s="10"/>
      <c r="BC57" s="10"/>
      <c r="BD57" s="11"/>
      <c r="BE57" s="11"/>
      <c r="BF57" s="11"/>
      <c r="BG57" s="10"/>
      <c r="BH57" s="10"/>
      <c r="BI57" s="10"/>
      <c r="BJ57" s="11"/>
      <c r="BK57" s="11"/>
      <c r="BL57" s="11"/>
      <c r="BM57" s="10"/>
      <c r="BN57" s="10"/>
      <c r="BO57" s="10"/>
      <c r="BP57" s="11"/>
      <c r="BQ57" s="11"/>
      <c r="BR57" s="11"/>
    </row>
    <row r="58" spans="1:70" ht="26.25" hidden="1">
      <c r="A58" s="43" t="s">
        <v>222</v>
      </c>
      <c r="B58" s="40"/>
      <c r="C58" s="38"/>
      <c r="D58" s="39"/>
      <c r="E58" s="40"/>
      <c r="F58" s="40"/>
      <c r="G58" s="40"/>
      <c r="H58" s="40"/>
      <c r="I58" s="40"/>
      <c r="J58" s="41">
        <f t="shared" si="1"/>
        <v>0</v>
      </c>
      <c r="K58" s="10"/>
      <c r="L58" s="10"/>
      <c r="M58" s="10"/>
      <c r="N58" s="11"/>
      <c r="O58" s="11"/>
      <c r="P58" s="11"/>
      <c r="Q58" s="10"/>
      <c r="R58" s="10"/>
      <c r="S58" s="10"/>
      <c r="T58" s="11"/>
      <c r="U58" s="11"/>
      <c r="V58" s="11"/>
      <c r="W58" s="10"/>
      <c r="X58" s="10"/>
      <c r="Y58" s="10"/>
      <c r="Z58" s="11"/>
      <c r="AA58" s="11"/>
      <c r="AB58" s="11"/>
      <c r="AC58" s="10"/>
      <c r="AD58" s="10"/>
      <c r="AE58" s="10"/>
      <c r="AF58" s="11"/>
      <c r="AG58" s="11"/>
      <c r="AH58" s="11"/>
      <c r="AI58" s="10"/>
      <c r="AJ58" s="10"/>
      <c r="AK58" s="10"/>
      <c r="AL58" s="11"/>
      <c r="AM58" s="11"/>
      <c r="AN58" s="11"/>
      <c r="AO58" s="10"/>
      <c r="AP58" s="10"/>
      <c r="AQ58" s="10"/>
      <c r="AR58" s="11"/>
      <c r="AS58" s="11"/>
      <c r="AT58" s="11"/>
      <c r="AU58" s="10"/>
      <c r="AV58" s="10"/>
      <c r="AW58" s="10"/>
      <c r="AX58" s="11"/>
      <c r="AY58" s="11"/>
      <c r="AZ58" s="11"/>
      <c r="BA58" s="10"/>
      <c r="BB58" s="10"/>
      <c r="BC58" s="10"/>
      <c r="BD58" s="11"/>
      <c r="BE58" s="11"/>
      <c r="BF58" s="11"/>
      <c r="BG58" s="10"/>
      <c r="BH58" s="10"/>
      <c r="BI58" s="10"/>
      <c r="BJ58" s="11"/>
      <c r="BK58" s="11"/>
      <c r="BL58" s="11"/>
      <c r="BM58" s="10"/>
      <c r="BN58" s="10"/>
      <c r="BO58" s="10"/>
      <c r="BP58" s="11"/>
      <c r="BQ58" s="11"/>
      <c r="BR58" s="11"/>
    </row>
    <row r="59" spans="1:70" ht="26.25" hidden="1">
      <c r="A59" s="43" t="s">
        <v>223</v>
      </c>
      <c r="B59" s="40"/>
      <c r="C59" s="38"/>
      <c r="D59" s="39"/>
      <c r="E59" s="40"/>
      <c r="F59" s="40"/>
      <c r="G59" s="40"/>
      <c r="H59" s="40"/>
      <c r="I59" s="40"/>
      <c r="J59" s="41">
        <f t="shared" si="1"/>
        <v>0</v>
      </c>
      <c r="K59" s="10"/>
      <c r="L59" s="10"/>
      <c r="M59" s="10"/>
      <c r="N59" s="11"/>
      <c r="O59" s="11"/>
      <c r="P59" s="11"/>
      <c r="Q59" s="10"/>
      <c r="R59" s="10"/>
      <c r="S59" s="10"/>
      <c r="T59" s="11"/>
      <c r="U59" s="11"/>
      <c r="V59" s="11"/>
      <c r="W59" s="10"/>
      <c r="X59" s="10"/>
      <c r="Y59" s="10"/>
      <c r="Z59" s="11"/>
      <c r="AA59" s="11"/>
      <c r="AB59" s="11"/>
      <c r="AC59" s="10"/>
      <c r="AD59" s="10"/>
      <c r="AE59" s="10"/>
      <c r="AF59" s="11"/>
      <c r="AG59" s="11"/>
      <c r="AH59" s="11"/>
      <c r="AI59" s="10"/>
      <c r="AJ59" s="10"/>
      <c r="AK59" s="10"/>
      <c r="AL59" s="11"/>
      <c r="AM59" s="11"/>
      <c r="AN59" s="11"/>
      <c r="AO59" s="10"/>
      <c r="AP59" s="10"/>
      <c r="AQ59" s="10"/>
      <c r="AR59" s="11"/>
      <c r="AS59" s="11"/>
      <c r="AT59" s="11"/>
      <c r="AU59" s="10"/>
      <c r="AV59" s="10"/>
      <c r="AW59" s="10"/>
      <c r="AX59" s="11"/>
      <c r="AY59" s="11"/>
      <c r="AZ59" s="11"/>
      <c r="BA59" s="10"/>
      <c r="BB59" s="10"/>
      <c r="BC59" s="10"/>
      <c r="BD59" s="11"/>
      <c r="BE59" s="11"/>
      <c r="BF59" s="11"/>
      <c r="BG59" s="10"/>
      <c r="BH59" s="10"/>
      <c r="BI59" s="10"/>
      <c r="BJ59" s="11"/>
      <c r="BK59" s="11"/>
      <c r="BL59" s="11"/>
      <c r="BM59" s="10"/>
      <c r="BN59" s="10"/>
      <c r="BO59" s="10"/>
      <c r="BP59" s="11"/>
      <c r="BQ59" s="11"/>
      <c r="BR59" s="11"/>
    </row>
    <row r="60" spans="1:70" ht="26.25" hidden="1">
      <c r="A60" s="43" t="s">
        <v>224</v>
      </c>
      <c r="B60" s="40"/>
      <c r="C60" s="38"/>
      <c r="D60" s="39"/>
      <c r="E60" s="40"/>
      <c r="F60" s="40"/>
      <c r="G60" s="40"/>
      <c r="H60" s="40"/>
      <c r="I60" s="40"/>
      <c r="J60" s="41">
        <f t="shared" si="1"/>
        <v>0</v>
      </c>
      <c r="K60" s="10"/>
      <c r="L60" s="10"/>
      <c r="M60" s="10"/>
      <c r="N60" s="11"/>
      <c r="O60" s="11"/>
      <c r="P60" s="11"/>
      <c r="Q60" s="10"/>
      <c r="R60" s="10"/>
      <c r="S60" s="10"/>
      <c r="T60" s="11"/>
      <c r="U60" s="11"/>
      <c r="V60" s="11"/>
      <c r="W60" s="10"/>
      <c r="X60" s="10"/>
      <c r="Y60" s="10"/>
      <c r="Z60" s="11"/>
      <c r="AA60" s="11"/>
      <c r="AB60" s="11"/>
      <c r="AC60" s="10"/>
      <c r="AD60" s="10"/>
      <c r="AE60" s="10"/>
      <c r="AF60" s="11"/>
      <c r="AG60" s="11"/>
      <c r="AH60" s="11"/>
      <c r="AI60" s="10"/>
      <c r="AJ60" s="10"/>
      <c r="AK60" s="10"/>
      <c r="AL60" s="11"/>
      <c r="AM60" s="11"/>
      <c r="AN60" s="11"/>
      <c r="AO60" s="10"/>
      <c r="AP60" s="10"/>
      <c r="AQ60" s="10"/>
      <c r="AR60" s="11"/>
      <c r="AS60" s="11"/>
      <c r="AT60" s="11"/>
      <c r="AU60" s="10"/>
      <c r="AV60" s="10"/>
      <c r="AW60" s="10"/>
      <c r="AX60" s="11"/>
      <c r="AY60" s="11"/>
      <c r="AZ60" s="11"/>
      <c r="BA60" s="10"/>
      <c r="BB60" s="10"/>
      <c r="BC60" s="10"/>
      <c r="BD60" s="11"/>
      <c r="BE60" s="11"/>
      <c r="BF60" s="11"/>
      <c r="BG60" s="10"/>
      <c r="BH60" s="10"/>
      <c r="BI60" s="10"/>
      <c r="BJ60" s="11"/>
      <c r="BK60" s="11"/>
      <c r="BL60" s="11"/>
      <c r="BM60" s="10"/>
      <c r="BN60" s="10"/>
      <c r="BO60" s="10"/>
      <c r="BP60" s="11"/>
      <c r="BQ60" s="11"/>
      <c r="BR60" s="11"/>
    </row>
    <row r="61" spans="1:70" ht="26.25" hidden="1">
      <c r="A61" s="43" t="s">
        <v>225</v>
      </c>
      <c r="B61" s="40"/>
      <c r="C61" s="38"/>
      <c r="D61" s="39"/>
      <c r="E61" s="40"/>
      <c r="F61" s="40"/>
      <c r="G61" s="40"/>
      <c r="H61" s="40"/>
      <c r="I61" s="40"/>
      <c r="J61" s="41">
        <f t="shared" si="1"/>
        <v>0</v>
      </c>
      <c r="K61" s="10"/>
      <c r="L61" s="10"/>
      <c r="M61" s="10"/>
      <c r="N61" s="11"/>
      <c r="O61" s="11"/>
      <c r="P61" s="11"/>
      <c r="Q61" s="10"/>
      <c r="R61" s="10"/>
      <c r="S61" s="10"/>
      <c r="T61" s="11"/>
      <c r="U61" s="11"/>
      <c r="V61" s="11"/>
      <c r="W61" s="10"/>
      <c r="X61" s="10"/>
      <c r="Y61" s="10"/>
      <c r="Z61" s="11"/>
      <c r="AA61" s="11"/>
      <c r="AB61" s="11"/>
      <c r="AC61" s="10"/>
      <c r="AD61" s="10"/>
      <c r="AE61" s="10"/>
      <c r="AF61" s="11"/>
      <c r="AG61" s="11"/>
      <c r="AH61" s="11"/>
      <c r="AI61" s="10"/>
      <c r="AJ61" s="10"/>
      <c r="AK61" s="10"/>
      <c r="AL61" s="11"/>
      <c r="AM61" s="11"/>
      <c r="AN61" s="11"/>
      <c r="AO61" s="10"/>
      <c r="AP61" s="10"/>
      <c r="AQ61" s="10"/>
      <c r="AR61" s="11"/>
      <c r="AS61" s="11"/>
      <c r="AT61" s="11"/>
      <c r="AU61" s="10"/>
      <c r="AV61" s="10"/>
      <c r="AW61" s="10"/>
      <c r="AX61" s="11"/>
      <c r="AY61" s="11"/>
      <c r="AZ61" s="11"/>
      <c r="BA61" s="10"/>
      <c r="BB61" s="10"/>
      <c r="BC61" s="10"/>
      <c r="BD61" s="11"/>
      <c r="BE61" s="11"/>
      <c r="BF61" s="11"/>
      <c r="BG61" s="10"/>
      <c r="BH61" s="10"/>
      <c r="BI61" s="10"/>
      <c r="BJ61" s="11"/>
      <c r="BK61" s="11"/>
      <c r="BL61" s="11"/>
      <c r="BM61" s="10"/>
      <c r="BN61" s="10"/>
      <c r="BO61" s="10"/>
      <c r="BP61" s="11"/>
      <c r="BQ61" s="11"/>
      <c r="BR61" s="11"/>
    </row>
    <row r="62" spans="1:70" ht="26.25" hidden="1">
      <c r="A62" s="43" t="s">
        <v>226</v>
      </c>
      <c r="B62" s="40"/>
      <c r="C62" s="38"/>
      <c r="D62" s="39"/>
      <c r="E62" s="40"/>
      <c r="F62" s="40"/>
      <c r="G62" s="40"/>
      <c r="H62" s="40"/>
      <c r="I62" s="40"/>
      <c r="J62" s="41">
        <f t="shared" si="1"/>
        <v>0</v>
      </c>
      <c r="K62" s="10"/>
      <c r="L62" s="10"/>
      <c r="M62" s="10"/>
      <c r="N62" s="11"/>
      <c r="O62" s="11"/>
      <c r="P62" s="11"/>
      <c r="Q62" s="10"/>
      <c r="R62" s="10"/>
      <c r="S62" s="10"/>
      <c r="T62" s="11"/>
      <c r="U62" s="11"/>
      <c r="V62" s="11"/>
      <c r="W62" s="10"/>
      <c r="X62" s="10"/>
      <c r="Y62" s="10"/>
      <c r="Z62" s="11"/>
      <c r="AA62" s="11"/>
      <c r="AB62" s="11"/>
      <c r="AC62" s="10"/>
      <c r="AD62" s="10"/>
      <c r="AE62" s="10"/>
      <c r="AF62" s="11"/>
      <c r="AG62" s="11"/>
      <c r="AH62" s="11"/>
      <c r="AI62" s="10"/>
      <c r="AJ62" s="10"/>
      <c r="AK62" s="10"/>
      <c r="AL62" s="11"/>
      <c r="AM62" s="11"/>
      <c r="AN62" s="11"/>
      <c r="AO62" s="10"/>
      <c r="AP62" s="10"/>
      <c r="AQ62" s="10"/>
      <c r="AR62" s="11"/>
      <c r="AS62" s="11"/>
      <c r="AT62" s="11"/>
      <c r="AU62" s="10"/>
      <c r="AV62" s="10"/>
      <c r="AW62" s="10"/>
      <c r="AX62" s="11"/>
      <c r="AY62" s="11"/>
      <c r="AZ62" s="11"/>
      <c r="BA62" s="10"/>
      <c r="BB62" s="10"/>
      <c r="BC62" s="10"/>
      <c r="BD62" s="11"/>
      <c r="BE62" s="11"/>
      <c r="BF62" s="11"/>
      <c r="BG62" s="10"/>
      <c r="BH62" s="10"/>
      <c r="BI62" s="10"/>
      <c r="BJ62" s="11"/>
      <c r="BK62" s="11"/>
      <c r="BL62" s="11"/>
      <c r="BM62" s="10"/>
      <c r="BN62" s="10"/>
      <c r="BO62" s="10"/>
      <c r="BP62" s="11"/>
      <c r="BQ62" s="11"/>
      <c r="BR62" s="11"/>
    </row>
    <row r="63" spans="1:70" ht="26.25" hidden="1">
      <c r="A63" s="43" t="s">
        <v>227</v>
      </c>
      <c r="B63" s="40"/>
      <c r="C63" s="38"/>
      <c r="D63" s="39"/>
      <c r="E63" s="40"/>
      <c r="F63" s="40"/>
      <c r="G63" s="40"/>
      <c r="H63" s="40"/>
      <c r="I63" s="40"/>
      <c r="J63" s="41">
        <f t="shared" si="1"/>
        <v>0</v>
      </c>
      <c r="K63" s="10"/>
      <c r="L63" s="10"/>
      <c r="M63" s="10"/>
      <c r="N63" s="11"/>
      <c r="O63" s="11"/>
      <c r="P63" s="11"/>
      <c r="Q63" s="10"/>
      <c r="R63" s="10"/>
      <c r="S63" s="10"/>
      <c r="T63" s="11"/>
      <c r="U63" s="11"/>
      <c r="V63" s="11"/>
      <c r="W63" s="10"/>
      <c r="X63" s="10"/>
      <c r="Y63" s="10"/>
      <c r="Z63" s="11"/>
      <c r="AA63" s="11"/>
      <c r="AB63" s="11"/>
      <c r="AC63" s="10"/>
      <c r="AD63" s="10"/>
      <c r="AE63" s="10"/>
      <c r="AF63" s="11"/>
      <c r="AG63" s="11"/>
      <c r="AH63" s="11"/>
      <c r="AI63" s="10"/>
      <c r="AJ63" s="10"/>
      <c r="AK63" s="10"/>
      <c r="AL63" s="11"/>
      <c r="AM63" s="11"/>
      <c r="AN63" s="11"/>
      <c r="AO63" s="10"/>
      <c r="AP63" s="10"/>
      <c r="AQ63" s="10"/>
      <c r="AR63" s="11"/>
      <c r="AS63" s="11"/>
      <c r="AT63" s="11"/>
      <c r="AU63" s="10"/>
      <c r="AV63" s="10"/>
      <c r="AW63" s="10"/>
      <c r="AX63" s="11"/>
      <c r="AY63" s="11"/>
      <c r="AZ63" s="11"/>
      <c r="BA63" s="10"/>
      <c r="BB63" s="10"/>
      <c r="BC63" s="10"/>
      <c r="BD63" s="11"/>
      <c r="BE63" s="11"/>
      <c r="BF63" s="11"/>
      <c r="BG63" s="10"/>
      <c r="BH63" s="10"/>
      <c r="BI63" s="10"/>
      <c r="BJ63" s="11"/>
      <c r="BK63" s="11"/>
      <c r="BL63" s="11"/>
      <c r="BM63" s="10"/>
      <c r="BN63" s="10"/>
      <c r="BO63" s="10"/>
      <c r="BP63" s="11"/>
      <c r="BQ63" s="11"/>
      <c r="BR63" s="11"/>
    </row>
    <row r="64" spans="1:70" ht="26.25" hidden="1">
      <c r="A64" s="43" t="s">
        <v>228</v>
      </c>
      <c r="B64" s="40"/>
      <c r="C64" s="38"/>
      <c r="D64" s="39"/>
      <c r="E64" s="40"/>
      <c r="F64" s="40"/>
      <c r="G64" s="40"/>
      <c r="H64" s="40"/>
      <c r="I64" s="40"/>
      <c r="J64" s="41">
        <f t="shared" si="1"/>
        <v>0</v>
      </c>
      <c r="K64" s="10"/>
      <c r="L64" s="10"/>
      <c r="M64" s="10"/>
      <c r="N64" s="11"/>
      <c r="O64" s="11"/>
      <c r="P64" s="11"/>
      <c r="Q64" s="10"/>
      <c r="R64" s="10"/>
      <c r="S64" s="10"/>
      <c r="T64" s="11"/>
      <c r="U64" s="11"/>
      <c r="V64" s="11"/>
      <c r="W64" s="10"/>
      <c r="X64" s="10"/>
      <c r="Y64" s="10"/>
      <c r="Z64" s="11"/>
      <c r="AA64" s="11"/>
      <c r="AB64" s="11"/>
      <c r="AC64" s="10"/>
      <c r="AD64" s="10"/>
      <c r="AE64" s="10"/>
      <c r="AF64" s="11"/>
      <c r="AG64" s="11"/>
      <c r="AH64" s="11"/>
      <c r="AI64" s="10"/>
      <c r="AJ64" s="10"/>
      <c r="AK64" s="10"/>
      <c r="AL64" s="11"/>
      <c r="AM64" s="11"/>
      <c r="AN64" s="11"/>
      <c r="AO64" s="10"/>
      <c r="AP64" s="10"/>
      <c r="AQ64" s="10"/>
      <c r="AR64" s="11"/>
      <c r="AS64" s="11"/>
      <c r="AT64" s="11"/>
      <c r="AU64" s="10"/>
      <c r="AV64" s="10"/>
      <c r="AW64" s="10"/>
      <c r="AX64" s="11"/>
      <c r="AY64" s="11"/>
      <c r="AZ64" s="11"/>
      <c r="BA64" s="10"/>
      <c r="BB64" s="10"/>
      <c r="BC64" s="10"/>
      <c r="BD64" s="11"/>
      <c r="BE64" s="11"/>
      <c r="BF64" s="11"/>
      <c r="BG64" s="10"/>
      <c r="BH64" s="10"/>
      <c r="BI64" s="10"/>
      <c r="BJ64" s="11"/>
      <c r="BK64" s="11"/>
      <c r="BL64" s="11"/>
      <c r="BM64" s="10"/>
      <c r="BN64" s="10"/>
      <c r="BO64" s="10"/>
      <c r="BP64" s="11"/>
      <c r="BQ64" s="11"/>
      <c r="BR64" s="11"/>
    </row>
    <row r="65" spans="1:70" ht="26.25" hidden="1">
      <c r="A65" s="43" t="s">
        <v>229</v>
      </c>
      <c r="B65" s="40"/>
      <c r="C65" s="38"/>
      <c r="D65" s="39"/>
      <c r="E65" s="40"/>
      <c r="F65" s="40"/>
      <c r="G65" s="40"/>
      <c r="H65" s="40"/>
      <c r="I65" s="40"/>
      <c r="J65" s="41">
        <f t="shared" si="1"/>
        <v>0</v>
      </c>
      <c r="K65" s="10"/>
      <c r="L65" s="10"/>
      <c r="M65" s="10"/>
      <c r="N65" s="11"/>
      <c r="O65" s="11"/>
      <c r="P65" s="11"/>
      <c r="Q65" s="10"/>
      <c r="R65" s="10"/>
      <c r="S65" s="10"/>
      <c r="T65" s="11"/>
      <c r="U65" s="11"/>
      <c r="V65" s="11"/>
      <c r="W65" s="10"/>
      <c r="X65" s="10"/>
      <c r="Y65" s="10"/>
      <c r="Z65" s="11"/>
      <c r="AA65" s="11"/>
      <c r="AB65" s="11"/>
      <c r="AC65" s="10"/>
      <c r="AD65" s="10"/>
      <c r="AE65" s="10"/>
      <c r="AF65" s="11"/>
      <c r="AG65" s="11"/>
      <c r="AH65" s="11"/>
      <c r="AI65" s="10"/>
      <c r="AJ65" s="10"/>
      <c r="AK65" s="10"/>
      <c r="AL65" s="11"/>
      <c r="AM65" s="11"/>
      <c r="AN65" s="11"/>
      <c r="AO65" s="10"/>
      <c r="AP65" s="10"/>
      <c r="AQ65" s="10"/>
      <c r="AR65" s="11"/>
      <c r="AS65" s="11"/>
      <c r="AT65" s="11"/>
      <c r="AU65" s="10"/>
      <c r="AV65" s="10"/>
      <c r="AW65" s="10"/>
      <c r="AX65" s="11"/>
      <c r="AY65" s="11"/>
      <c r="AZ65" s="11"/>
      <c r="BA65" s="10"/>
      <c r="BB65" s="10"/>
      <c r="BC65" s="10"/>
      <c r="BD65" s="11"/>
      <c r="BE65" s="11"/>
      <c r="BF65" s="11"/>
      <c r="BG65" s="10"/>
      <c r="BH65" s="10"/>
      <c r="BI65" s="10"/>
      <c r="BJ65" s="11"/>
      <c r="BK65" s="11"/>
      <c r="BL65" s="11"/>
      <c r="BM65" s="10"/>
      <c r="BN65" s="10"/>
      <c r="BO65" s="10"/>
      <c r="BP65" s="11"/>
      <c r="BQ65" s="11"/>
      <c r="BR65" s="11"/>
    </row>
    <row r="66" spans="1:70" ht="26.25" hidden="1">
      <c r="A66" s="43" t="s">
        <v>230</v>
      </c>
      <c r="B66" s="40"/>
      <c r="C66" s="38"/>
      <c r="D66" s="39"/>
      <c r="E66" s="40"/>
      <c r="F66" s="40"/>
      <c r="G66" s="40"/>
      <c r="H66" s="40"/>
      <c r="I66" s="40"/>
      <c r="J66" s="41">
        <f t="shared" si="1"/>
        <v>0</v>
      </c>
      <c r="K66" s="10"/>
      <c r="L66" s="10"/>
      <c r="M66" s="10"/>
      <c r="N66" s="11"/>
      <c r="O66" s="11"/>
      <c r="P66" s="11"/>
      <c r="Q66" s="10"/>
      <c r="R66" s="10"/>
      <c r="S66" s="10"/>
      <c r="T66" s="11"/>
      <c r="U66" s="11"/>
      <c r="V66" s="11"/>
      <c r="W66" s="10"/>
      <c r="X66" s="10"/>
      <c r="Y66" s="10"/>
      <c r="Z66" s="11"/>
      <c r="AA66" s="11"/>
      <c r="AB66" s="11"/>
      <c r="AC66" s="10"/>
      <c r="AD66" s="10"/>
      <c r="AE66" s="10"/>
      <c r="AF66" s="11"/>
      <c r="AG66" s="11"/>
      <c r="AH66" s="11"/>
      <c r="AI66" s="10"/>
      <c r="AJ66" s="10"/>
      <c r="AK66" s="10"/>
      <c r="AL66" s="11"/>
      <c r="AM66" s="11"/>
      <c r="AN66" s="11"/>
      <c r="AO66" s="10"/>
      <c r="AP66" s="10"/>
      <c r="AQ66" s="10"/>
      <c r="AR66" s="11"/>
      <c r="AS66" s="11"/>
      <c r="AT66" s="11"/>
      <c r="AU66" s="10"/>
      <c r="AV66" s="10"/>
      <c r="AW66" s="10"/>
      <c r="AX66" s="11"/>
      <c r="AY66" s="11"/>
      <c r="AZ66" s="11"/>
      <c r="BA66" s="10"/>
      <c r="BB66" s="10"/>
      <c r="BC66" s="10"/>
      <c r="BD66" s="11"/>
      <c r="BE66" s="11"/>
      <c r="BF66" s="11"/>
      <c r="BG66" s="10"/>
      <c r="BH66" s="10"/>
      <c r="BI66" s="10"/>
      <c r="BJ66" s="11"/>
      <c r="BK66" s="11"/>
      <c r="BL66" s="11"/>
      <c r="BM66" s="10"/>
      <c r="BN66" s="10"/>
      <c r="BO66" s="10"/>
      <c r="BP66" s="11"/>
      <c r="BQ66" s="11"/>
      <c r="BR66" s="11"/>
    </row>
    <row r="67" spans="1:70" ht="26.25" hidden="1">
      <c r="A67" s="43" t="s">
        <v>231</v>
      </c>
      <c r="B67" s="40"/>
      <c r="C67" s="38"/>
      <c r="D67" s="39"/>
      <c r="E67" s="40"/>
      <c r="F67" s="40"/>
      <c r="G67" s="40"/>
      <c r="H67" s="40"/>
      <c r="I67" s="40"/>
      <c r="J67" s="41">
        <f t="shared" si="1"/>
        <v>0</v>
      </c>
      <c r="K67" s="10"/>
      <c r="L67" s="10"/>
      <c r="M67" s="10"/>
      <c r="N67" s="11"/>
      <c r="O67" s="11"/>
      <c r="P67" s="11"/>
      <c r="Q67" s="10"/>
      <c r="R67" s="10"/>
      <c r="S67" s="10"/>
      <c r="T67" s="11"/>
      <c r="U67" s="11"/>
      <c r="V67" s="11"/>
      <c r="W67" s="10"/>
      <c r="X67" s="10"/>
      <c r="Y67" s="10"/>
      <c r="Z67" s="11"/>
      <c r="AA67" s="11"/>
      <c r="AB67" s="11"/>
      <c r="AC67" s="10"/>
      <c r="AD67" s="10"/>
      <c r="AE67" s="10"/>
      <c r="AF67" s="11"/>
      <c r="AG67" s="11"/>
      <c r="AH67" s="11"/>
      <c r="AI67" s="10"/>
      <c r="AJ67" s="10"/>
      <c r="AK67" s="10"/>
      <c r="AL67" s="11"/>
      <c r="AM67" s="11"/>
      <c r="AN67" s="11"/>
      <c r="AO67" s="10"/>
      <c r="AP67" s="10"/>
      <c r="AQ67" s="10"/>
      <c r="AR67" s="11"/>
      <c r="AS67" s="11"/>
      <c r="AT67" s="11"/>
      <c r="AU67" s="10"/>
      <c r="AV67" s="10"/>
      <c r="AW67" s="10"/>
      <c r="AX67" s="11"/>
      <c r="AY67" s="11"/>
      <c r="AZ67" s="11"/>
      <c r="BA67" s="10"/>
      <c r="BB67" s="10"/>
      <c r="BC67" s="10"/>
      <c r="BD67" s="11"/>
      <c r="BE67" s="11"/>
      <c r="BF67" s="11"/>
      <c r="BG67" s="10"/>
      <c r="BH67" s="10"/>
      <c r="BI67" s="10"/>
      <c r="BJ67" s="11"/>
      <c r="BK67" s="11"/>
      <c r="BL67" s="11"/>
      <c r="BM67" s="10"/>
      <c r="BN67" s="10"/>
      <c r="BO67" s="10"/>
      <c r="BP67" s="11"/>
      <c r="BQ67" s="11"/>
      <c r="BR67" s="11"/>
    </row>
    <row r="68" spans="1:70" ht="26.25" hidden="1">
      <c r="A68" s="43" t="s">
        <v>232</v>
      </c>
      <c r="B68" s="40"/>
      <c r="C68" s="38"/>
      <c r="D68" s="39"/>
      <c r="E68" s="40"/>
      <c r="F68" s="40"/>
      <c r="G68" s="40"/>
      <c r="H68" s="40"/>
      <c r="I68" s="40"/>
      <c r="J68" s="41">
        <f t="shared" si="1"/>
        <v>0</v>
      </c>
      <c r="K68" s="10"/>
      <c r="L68" s="10"/>
      <c r="M68" s="10"/>
      <c r="N68" s="11"/>
      <c r="O68" s="11"/>
      <c r="P68" s="11"/>
      <c r="Q68" s="10"/>
      <c r="R68" s="10"/>
      <c r="S68" s="10"/>
      <c r="T68" s="11"/>
      <c r="U68" s="11"/>
      <c r="V68" s="11"/>
      <c r="W68" s="10"/>
      <c r="X68" s="10"/>
      <c r="Y68" s="10"/>
      <c r="Z68" s="11"/>
      <c r="AA68" s="11"/>
      <c r="AB68" s="11"/>
      <c r="AC68" s="10"/>
      <c r="AD68" s="10"/>
      <c r="AE68" s="10"/>
      <c r="AF68" s="11"/>
      <c r="AG68" s="11"/>
      <c r="AH68" s="11"/>
      <c r="AI68" s="10"/>
      <c r="AJ68" s="10"/>
      <c r="AK68" s="10"/>
      <c r="AL68" s="11"/>
      <c r="AM68" s="11"/>
      <c r="AN68" s="11"/>
      <c r="AO68" s="10"/>
      <c r="AP68" s="10"/>
      <c r="AQ68" s="10"/>
      <c r="AR68" s="11"/>
      <c r="AS68" s="11"/>
      <c r="AT68" s="11"/>
      <c r="AU68" s="10"/>
      <c r="AV68" s="10"/>
      <c r="AW68" s="10"/>
      <c r="AX68" s="11"/>
      <c r="AY68" s="11"/>
      <c r="AZ68" s="11"/>
      <c r="BA68" s="10"/>
      <c r="BB68" s="10"/>
      <c r="BC68" s="10"/>
      <c r="BD68" s="11"/>
      <c r="BE68" s="11"/>
      <c r="BF68" s="11"/>
      <c r="BG68" s="10"/>
      <c r="BH68" s="10"/>
      <c r="BI68" s="10"/>
      <c r="BJ68" s="11"/>
      <c r="BK68" s="11"/>
      <c r="BL68" s="11"/>
      <c r="BM68" s="10"/>
      <c r="BN68" s="10"/>
      <c r="BO68" s="10"/>
      <c r="BP68" s="11"/>
      <c r="BQ68" s="11"/>
      <c r="BR68" s="11"/>
    </row>
    <row r="69" spans="1:70" ht="26.25" hidden="1">
      <c r="A69" s="43" t="s">
        <v>233</v>
      </c>
      <c r="B69" s="40"/>
      <c r="C69" s="38"/>
      <c r="D69" s="39"/>
      <c r="E69" s="40"/>
      <c r="F69" s="40"/>
      <c r="G69" s="40"/>
      <c r="H69" s="40"/>
      <c r="I69" s="40"/>
      <c r="J69" s="41">
        <f t="shared" si="1"/>
        <v>0</v>
      </c>
      <c r="K69" s="10"/>
      <c r="L69" s="10"/>
      <c r="M69" s="10"/>
      <c r="N69" s="11"/>
      <c r="O69" s="11"/>
      <c r="P69" s="11"/>
      <c r="Q69" s="10"/>
      <c r="R69" s="10"/>
      <c r="S69" s="10"/>
      <c r="T69" s="11"/>
      <c r="U69" s="11"/>
      <c r="V69" s="11"/>
      <c r="W69" s="10"/>
      <c r="X69" s="10"/>
      <c r="Y69" s="10"/>
      <c r="Z69" s="11"/>
      <c r="AA69" s="11"/>
      <c r="AB69" s="11"/>
      <c r="AC69" s="10"/>
      <c r="AD69" s="10"/>
      <c r="AE69" s="10"/>
      <c r="AF69" s="11"/>
      <c r="AG69" s="11"/>
      <c r="AH69" s="11"/>
      <c r="AI69" s="10"/>
      <c r="AJ69" s="10"/>
      <c r="AK69" s="10"/>
      <c r="AL69" s="11"/>
      <c r="AM69" s="11"/>
      <c r="AN69" s="11"/>
      <c r="AO69" s="10"/>
      <c r="AP69" s="10"/>
      <c r="AQ69" s="10"/>
      <c r="AR69" s="11"/>
      <c r="AS69" s="11"/>
      <c r="AT69" s="11"/>
      <c r="AU69" s="10"/>
      <c r="AV69" s="10"/>
      <c r="AW69" s="10"/>
      <c r="AX69" s="11"/>
      <c r="AY69" s="11"/>
      <c r="AZ69" s="11"/>
      <c r="BA69" s="10"/>
      <c r="BB69" s="10"/>
      <c r="BC69" s="10"/>
      <c r="BD69" s="11"/>
      <c r="BE69" s="11"/>
      <c r="BF69" s="11"/>
      <c r="BG69" s="10"/>
      <c r="BH69" s="10"/>
      <c r="BI69" s="10"/>
      <c r="BJ69" s="11"/>
      <c r="BK69" s="11"/>
      <c r="BL69" s="11"/>
      <c r="BM69" s="10"/>
      <c r="BN69" s="10"/>
      <c r="BO69" s="10"/>
      <c r="BP69" s="11"/>
      <c r="BQ69" s="11"/>
      <c r="BR69" s="11"/>
    </row>
    <row r="70" spans="1:70" ht="26.25" hidden="1">
      <c r="A70" s="43" t="s">
        <v>234</v>
      </c>
      <c r="B70" s="40"/>
      <c r="C70" s="38"/>
      <c r="D70" s="39"/>
      <c r="E70" s="40"/>
      <c r="F70" s="40"/>
      <c r="G70" s="40"/>
      <c r="H70" s="40"/>
      <c r="I70" s="40"/>
      <c r="J70" s="41">
        <f t="shared" si="1"/>
        <v>0</v>
      </c>
      <c r="K70" s="10"/>
      <c r="L70" s="10"/>
      <c r="M70" s="10"/>
      <c r="N70" s="11"/>
      <c r="O70" s="11"/>
      <c r="P70" s="11"/>
      <c r="Q70" s="10"/>
      <c r="R70" s="10"/>
      <c r="S70" s="10"/>
      <c r="T70" s="11"/>
      <c r="U70" s="11"/>
      <c r="V70" s="11"/>
      <c r="W70" s="10"/>
      <c r="X70" s="10"/>
      <c r="Y70" s="10"/>
      <c r="Z70" s="11"/>
      <c r="AA70" s="11"/>
      <c r="AB70" s="11"/>
      <c r="AC70" s="10"/>
      <c r="AD70" s="10"/>
      <c r="AE70" s="10"/>
      <c r="AF70" s="11"/>
      <c r="AG70" s="11"/>
      <c r="AH70" s="11"/>
      <c r="AI70" s="10"/>
      <c r="AJ70" s="10"/>
      <c r="AK70" s="10"/>
      <c r="AL70" s="11"/>
      <c r="AM70" s="11"/>
      <c r="AN70" s="11"/>
      <c r="AO70" s="10"/>
      <c r="AP70" s="10"/>
      <c r="AQ70" s="10"/>
      <c r="AR70" s="11"/>
      <c r="AS70" s="11"/>
      <c r="AT70" s="11"/>
      <c r="AU70" s="10"/>
      <c r="AV70" s="10"/>
      <c r="AW70" s="10"/>
      <c r="AX70" s="11"/>
      <c r="AY70" s="11"/>
      <c r="AZ70" s="11"/>
      <c r="BA70" s="10"/>
      <c r="BB70" s="10"/>
      <c r="BC70" s="10"/>
      <c r="BD70" s="11"/>
      <c r="BE70" s="11"/>
      <c r="BF70" s="11"/>
      <c r="BG70" s="10"/>
      <c r="BH70" s="10"/>
      <c r="BI70" s="10"/>
      <c r="BJ70" s="11"/>
      <c r="BK70" s="11"/>
      <c r="BL70" s="11"/>
      <c r="BM70" s="10"/>
      <c r="BN70" s="10"/>
      <c r="BO70" s="10"/>
      <c r="BP70" s="11"/>
      <c r="BQ70" s="11"/>
      <c r="BR70" s="11"/>
    </row>
    <row r="71" spans="1:70" ht="26.25" hidden="1">
      <c r="A71" s="43" t="s">
        <v>235</v>
      </c>
      <c r="B71" s="40"/>
      <c r="C71" s="38"/>
      <c r="D71" s="39"/>
      <c r="E71" s="40"/>
      <c r="F71" s="40"/>
      <c r="G71" s="40"/>
      <c r="H71" s="40"/>
      <c r="I71" s="40"/>
      <c r="J71" s="41">
        <f t="shared" si="1"/>
        <v>0</v>
      </c>
      <c r="K71" s="10"/>
      <c r="L71" s="10"/>
      <c r="M71" s="10"/>
      <c r="N71" s="11"/>
      <c r="O71" s="11"/>
      <c r="P71" s="11"/>
      <c r="Q71" s="10"/>
      <c r="R71" s="10"/>
      <c r="S71" s="10"/>
      <c r="T71" s="11"/>
      <c r="U71" s="11"/>
      <c r="V71" s="11"/>
      <c r="W71" s="10"/>
      <c r="X71" s="10"/>
      <c r="Y71" s="10"/>
      <c r="Z71" s="11"/>
      <c r="AA71" s="11"/>
      <c r="AB71" s="11"/>
      <c r="AC71" s="10"/>
      <c r="AD71" s="10"/>
      <c r="AE71" s="10"/>
      <c r="AF71" s="11"/>
      <c r="AG71" s="11"/>
      <c r="AH71" s="11"/>
      <c r="AI71" s="10"/>
      <c r="AJ71" s="10"/>
      <c r="AK71" s="10"/>
      <c r="AL71" s="11"/>
      <c r="AM71" s="11"/>
      <c r="AN71" s="11"/>
      <c r="AO71" s="10"/>
      <c r="AP71" s="10"/>
      <c r="AQ71" s="10"/>
      <c r="AR71" s="11"/>
      <c r="AS71" s="11"/>
      <c r="AT71" s="11"/>
      <c r="AU71" s="10"/>
      <c r="AV71" s="10"/>
      <c r="AW71" s="10"/>
      <c r="AX71" s="11"/>
      <c r="AY71" s="11"/>
      <c r="AZ71" s="11"/>
      <c r="BA71" s="10"/>
      <c r="BB71" s="10"/>
      <c r="BC71" s="10"/>
      <c r="BD71" s="11"/>
      <c r="BE71" s="11"/>
      <c r="BF71" s="11"/>
      <c r="BG71" s="10"/>
      <c r="BH71" s="10"/>
      <c r="BI71" s="10"/>
      <c r="BJ71" s="11"/>
      <c r="BK71" s="11"/>
      <c r="BL71" s="11"/>
      <c r="BM71" s="10"/>
      <c r="BN71" s="10"/>
      <c r="BO71" s="10"/>
      <c r="BP71" s="11"/>
      <c r="BQ71" s="11"/>
      <c r="BR71" s="11"/>
    </row>
    <row r="72" spans="1:70" ht="26.25" hidden="1">
      <c r="A72" s="43" t="s">
        <v>236</v>
      </c>
      <c r="B72" s="40"/>
      <c r="C72" s="38"/>
      <c r="D72" s="39"/>
      <c r="E72" s="40"/>
      <c r="F72" s="40"/>
      <c r="G72" s="40"/>
      <c r="H72" s="40"/>
      <c r="I72" s="40"/>
      <c r="J72" s="41">
        <f t="shared" si="1"/>
        <v>0</v>
      </c>
      <c r="K72" s="10"/>
      <c r="L72" s="10"/>
      <c r="M72" s="10"/>
      <c r="N72" s="11"/>
      <c r="O72" s="11"/>
      <c r="P72" s="11"/>
      <c r="Q72" s="10"/>
      <c r="R72" s="10"/>
      <c r="S72" s="10"/>
      <c r="T72" s="11"/>
      <c r="U72" s="11"/>
      <c r="V72" s="11"/>
      <c r="W72" s="10"/>
      <c r="X72" s="10"/>
      <c r="Y72" s="10"/>
      <c r="Z72" s="11"/>
      <c r="AA72" s="11"/>
      <c r="AB72" s="11"/>
      <c r="AC72" s="10"/>
      <c r="AD72" s="10"/>
      <c r="AE72" s="10"/>
      <c r="AF72" s="11"/>
      <c r="AG72" s="11"/>
      <c r="AH72" s="11"/>
      <c r="AI72" s="10"/>
      <c r="AJ72" s="10"/>
      <c r="AK72" s="10"/>
      <c r="AL72" s="11"/>
      <c r="AM72" s="11"/>
      <c r="AN72" s="11"/>
      <c r="AO72" s="10"/>
      <c r="AP72" s="10"/>
      <c r="AQ72" s="10"/>
      <c r="AR72" s="11"/>
      <c r="AS72" s="11"/>
      <c r="AT72" s="11"/>
      <c r="AU72" s="10"/>
      <c r="AV72" s="10"/>
      <c r="AW72" s="10"/>
      <c r="AX72" s="11"/>
      <c r="AY72" s="11"/>
      <c r="AZ72" s="11"/>
      <c r="BA72" s="10"/>
      <c r="BB72" s="10"/>
      <c r="BC72" s="10"/>
      <c r="BD72" s="11"/>
      <c r="BE72" s="11"/>
      <c r="BF72" s="11"/>
      <c r="BG72" s="10"/>
      <c r="BH72" s="10"/>
      <c r="BI72" s="10"/>
      <c r="BJ72" s="11"/>
      <c r="BK72" s="11"/>
      <c r="BL72" s="11"/>
      <c r="BM72" s="10"/>
      <c r="BN72" s="10"/>
      <c r="BO72" s="10"/>
      <c r="BP72" s="11"/>
      <c r="BQ72" s="11"/>
      <c r="BR72" s="11"/>
    </row>
    <row r="73" spans="1:70" ht="26.25" hidden="1">
      <c r="A73" s="43" t="s">
        <v>237</v>
      </c>
      <c r="B73" s="40"/>
      <c r="C73" s="38"/>
      <c r="D73" s="39"/>
      <c r="E73" s="40"/>
      <c r="F73" s="40"/>
      <c r="G73" s="40"/>
      <c r="H73" s="40"/>
      <c r="I73" s="40"/>
      <c r="J73" s="41">
        <f t="shared" si="1"/>
        <v>0</v>
      </c>
      <c r="K73" s="10"/>
      <c r="L73" s="10"/>
      <c r="M73" s="10"/>
      <c r="N73" s="11"/>
      <c r="O73" s="11"/>
      <c r="P73" s="11"/>
      <c r="Q73" s="10"/>
      <c r="R73" s="10"/>
      <c r="S73" s="10"/>
      <c r="T73" s="11"/>
      <c r="U73" s="11"/>
      <c r="V73" s="11"/>
      <c r="W73" s="10"/>
      <c r="X73" s="10"/>
      <c r="Y73" s="10"/>
      <c r="Z73" s="11"/>
      <c r="AA73" s="11"/>
      <c r="AB73" s="11"/>
      <c r="AC73" s="10"/>
      <c r="AD73" s="10"/>
      <c r="AE73" s="10"/>
      <c r="AF73" s="11"/>
      <c r="AG73" s="11"/>
      <c r="AH73" s="11"/>
      <c r="AI73" s="10"/>
      <c r="AJ73" s="10"/>
      <c r="AK73" s="10"/>
      <c r="AL73" s="11"/>
      <c r="AM73" s="11"/>
      <c r="AN73" s="11"/>
      <c r="AO73" s="10"/>
      <c r="AP73" s="10"/>
      <c r="AQ73" s="10"/>
      <c r="AR73" s="11"/>
      <c r="AS73" s="11"/>
      <c r="AT73" s="11"/>
      <c r="AU73" s="10"/>
      <c r="AV73" s="10"/>
      <c r="AW73" s="10"/>
      <c r="AX73" s="11"/>
      <c r="AY73" s="11"/>
      <c r="AZ73" s="11"/>
      <c r="BA73" s="10"/>
      <c r="BB73" s="10"/>
      <c r="BC73" s="10"/>
      <c r="BD73" s="11"/>
      <c r="BE73" s="11"/>
      <c r="BF73" s="11"/>
      <c r="BG73" s="10"/>
      <c r="BH73" s="10"/>
      <c r="BI73" s="10"/>
      <c r="BJ73" s="11"/>
      <c r="BK73" s="11"/>
      <c r="BL73" s="11"/>
      <c r="BM73" s="10"/>
      <c r="BN73" s="10"/>
      <c r="BO73" s="10"/>
      <c r="BP73" s="11"/>
      <c r="BQ73" s="11"/>
      <c r="BR73" s="11"/>
    </row>
    <row r="74" spans="1:70" ht="26.25" hidden="1">
      <c r="A74" s="43" t="s">
        <v>238</v>
      </c>
      <c r="B74" s="40"/>
      <c r="C74" s="38"/>
      <c r="D74" s="39"/>
      <c r="E74" s="40"/>
      <c r="F74" s="40"/>
      <c r="G74" s="40"/>
      <c r="H74" s="40"/>
      <c r="I74" s="40"/>
      <c r="J74" s="41">
        <f t="shared" si="1"/>
        <v>0</v>
      </c>
      <c r="K74" s="10"/>
      <c r="L74" s="10"/>
      <c r="M74" s="10"/>
      <c r="N74" s="11"/>
      <c r="O74" s="11"/>
      <c r="P74" s="11"/>
      <c r="Q74" s="10"/>
      <c r="R74" s="10"/>
      <c r="S74" s="10"/>
      <c r="T74" s="11"/>
      <c r="U74" s="11"/>
      <c r="V74" s="11"/>
      <c r="W74" s="10"/>
      <c r="X74" s="10"/>
      <c r="Y74" s="10"/>
      <c r="Z74" s="11"/>
      <c r="AA74" s="11"/>
      <c r="AB74" s="11"/>
      <c r="AC74" s="10"/>
      <c r="AD74" s="10"/>
      <c r="AE74" s="10"/>
      <c r="AF74" s="11"/>
      <c r="AG74" s="11"/>
      <c r="AH74" s="11"/>
      <c r="AI74" s="10"/>
      <c r="AJ74" s="10"/>
      <c r="AK74" s="10"/>
      <c r="AL74" s="11"/>
      <c r="AM74" s="11"/>
      <c r="AN74" s="11"/>
      <c r="AO74" s="10"/>
      <c r="AP74" s="10"/>
      <c r="AQ74" s="10"/>
      <c r="AR74" s="11"/>
      <c r="AS74" s="11"/>
      <c r="AT74" s="11"/>
      <c r="AU74" s="10"/>
      <c r="AV74" s="10"/>
      <c r="AW74" s="10"/>
      <c r="AX74" s="11"/>
      <c r="AY74" s="11"/>
      <c r="AZ74" s="11"/>
      <c r="BA74" s="10"/>
      <c r="BB74" s="10"/>
      <c r="BC74" s="10"/>
      <c r="BD74" s="11"/>
      <c r="BE74" s="11"/>
      <c r="BF74" s="11"/>
      <c r="BG74" s="10"/>
      <c r="BH74" s="10"/>
      <c r="BI74" s="10"/>
      <c r="BJ74" s="11"/>
      <c r="BK74" s="11"/>
      <c r="BL74" s="11"/>
      <c r="BM74" s="10"/>
      <c r="BN74" s="10"/>
      <c r="BO74" s="10"/>
      <c r="BP74" s="11"/>
      <c r="BQ74" s="11"/>
      <c r="BR74" s="11"/>
    </row>
    <row r="75" spans="1:70" ht="26.25" hidden="1">
      <c r="A75" s="43" t="s">
        <v>239</v>
      </c>
      <c r="B75" s="40"/>
      <c r="C75" s="38"/>
      <c r="D75" s="39"/>
      <c r="E75" s="40"/>
      <c r="F75" s="40"/>
      <c r="G75" s="40"/>
      <c r="H75" s="40"/>
      <c r="I75" s="40"/>
      <c r="J75" s="41">
        <f t="shared" si="1"/>
        <v>0</v>
      </c>
      <c r="K75" s="10"/>
      <c r="L75" s="10"/>
      <c r="M75" s="10"/>
      <c r="N75" s="11"/>
      <c r="O75" s="11"/>
      <c r="P75" s="11"/>
      <c r="Q75" s="10"/>
      <c r="R75" s="10"/>
      <c r="S75" s="10"/>
      <c r="T75" s="11"/>
      <c r="U75" s="11"/>
      <c r="V75" s="11"/>
      <c r="W75" s="10"/>
      <c r="X75" s="10"/>
      <c r="Y75" s="10"/>
      <c r="Z75" s="11"/>
      <c r="AA75" s="11"/>
      <c r="AB75" s="11"/>
      <c r="AC75" s="10"/>
      <c r="AD75" s="10"/>
      <c r="AE75" s="10"/>
      <c r="AF75" s="11"/>
      <c r="AG75" s="11"/>
      <c r="AH75" s="11"/>
      <c r="AI75" s="10"/>
      <c r="AJ75" s="10"/>
      <c r="AK75" s="10"/>
      <c r="AL75" s="11"/>
      <c r="AM75" s="11"/>
      <c r="AN75" s="11"/>
      <c r="AO75" s="10"/>
      <c r="AP75" s="10"/>
      <c r="AQ75" s="10"/>
      <c r="AR75" s="11"/>
      <c r="AS75" s="11"/>
      <c r="AT75" s="11"/>
      <c r="AU75" s="10"/>
      <c r="AV75" s="10"/>
      <c r="AW75" s="10"/>
      <c r="AX75" s="11"/>
      <c r="AY75" s="11"/>
      <c r="AZ75" s="11"/>
      <c r="BA75" s="10"/>
      <c r="BB75" s="10"/>
      <c r="BC75" s="10"/>
      <c r="BD75" s="11"/>
      <c r="BE75" s="11"/>
      <c r="BF75" s="11"/>
      <c r="BG75" s="10"/>
      <c r="BH75" s="10"/>
      <c r="BI75" s="10"/>
      <c r="BJ75" s="11"/>
      <c r="BK75" s="11"/>
      <c r="BL75" s="11"/>
      <c r="BM75" s="10"/>
      <c r="BN75" s="10"/>
      <c r="BO75" s="10"/>
      <c r="BP75" s="11"/>
      <c r="BQ75" s="11"/>
      <c r="BR75" s="11"/>
    </row>
    <row r="76" spans="1:70" ht="26.25" hidden="1">
      <c r="A76" s="43" t="s">
        <v>240</v>
      </c>
      <c r="B76" s="40"/>
      <c r="C76" s="38"/>
      <c r="D76" s="39"/>
      <c r="E76" s="40"/>
      <c r="F76" s="40"/>
      <c r="G76" s="40"/>
      <c r="H76" s="40"/>
      <c r="I76" s="40"/>
      <c r="J76" s="41">
        <f t="shared" si="1"/>
        <v>0</v>
      </c>
      <c r="K76" s="10"/>
      <c r="L76" s="10"/>
      <c r="M76" s="10"/>
      <c r="N76" s="11"/>
      <c r="O76" s="11"/>
      <c r="P76" s="11"/>
      <c r="Q76" s="10"/>
      <c r="R76" s="10"/>
      <c r="S76" s="10"/>
      <c r="T76" s="11"/>
      <c r="U76" s="11"/>
      <c r="V76" s="11"/>
      <c r="W76" s="10"/>
      <c r="X76" s="10"/>
      <c r="Y76" s="10"/>
      <c r="Z76" s="11"/>
      <c r="AA76" s="11"/>
      <c r="AB76" s="11"/>
      <c r="AC76" s="10"/>
      <c r="AD76" s="10"/>
      <c r="AE76" s="10"/>
      <c r="AF76" s="11"/>
      <c r="AG76" s="11"/>
      <c r="AH76" s="11"/>
      <c r="AI76" s="10"/>
      <c r="AJ76" s="10"/>
      <c r="AK76" s="10"/>
      <c r="AL76" s="11"/>
      <c r="AM76" s="11"/>
      <c r="AN76" s="11"/>
      <c r="AO76" s="10"/>
      <c r="AP76" s="10"/>
      <c r="AQ76" s="10"/>
      <c r="AR76" s="11"/>
      <c r="AS76" s="11"/>
      <c r="AT76" s="11"/>
      <c r="AU76" s="10"/>
      <c r="AV76" s="10"/>
      <c r="AW76" s="10"/>
      <c r="AX76" s="11"/>
      <c r="AY76" s="11"/>
      <c r="AZ76" s="11"/>
      <c r="BA76" s="10"/>
      <c r="BB76" s="10"/>
      <c r="BC76" s="10"/>
      <c r="BD76" s="11"/>
      <c r="BE76" s="11"/>
      <c r="BF76" s="11"/>
      <c r="BG76" s="10"/>
      <c r="BH76" s="10"/>
      <c r="BI76" s="10"/>
      <c r="BJ76" s="11"/>
      <c r="BK76" s="11"/>
      <c r="BL76" s="11"/>
      <c r="BM76" s="10"/>
      <c r="BN76" s="10"/>
      <c r="BO76" s="10"/>
      <c r="BP76" s="11"/>
      <c r="BQ76" s="11"/>
      <c r="BR76" s="11"/>
    </row>
    <row r="77" spans="1:70" ht="26.25" hidden="1">
      <c r="A77" s="43" t="s">
        <v>241</v>
      </c>
      <c r="B77" s="40"/>
      <c r="C77" s="38"/>
      <c r="D77" s="39"/>
      <c r="E77" s="40"/>
      <c r="F77" s="40"/>
      <c r="G77" s="40"/>
      <c r="H77" s="40"/>
      <c r="I77" s="40"/>
      <c r="J77" s="41">
        <f t="shared" si="1"/>
        <v>0</v>
      </c>
      <c r="K77" s="10"/>
      <c r="L77" s="10"/>
      <c r="M77" s="10"/>
      <c r="N77" s="11"/>
      <c r="O77" s="11"/>
      <c r="P77" s="11"/>
      <c r="Q77" s="10"/>
      <c r="R77" s="10"/>
      <c r="S77" s="10"/>
      <c r="T77" s="11"/>
      <c r="U77" s="11"/>
      <c r="V77" s="11"/>
      <c r="W77" s="10"/>
      <c r="X77" s="10"/>
      <c r="Y77" s="10"/>
      <c r="Z77" s="11"/>
      <c r="AA77" s="11"/>
      <c r="AB77" s="11"/>
      <c r="AC77" s="10"/>
      <c r="AD77" s="10"/>
      <c r="AE77" s="10"/>
      <c r="AF77" s="11"/>
      <c r="AG77" s="11"/>
      <c r="AH77" s="11"/>
      <c r="AI77" s="10"/>
      <c r="AJ77" s="10"/>
      <c r="AK77" s="10"/>
      <c r="AL77" s="11"/>
      <c r="AM77" s="11"/>
      <c r="AN77" s="11"/>
      <c r="AO77" s="10"/>
      <c r="AP77" s="10"/>
      <c r="AQ77" s="10"/>
      <c r="AR77" s="11"/>
      <c r="AS77" s="11"/>
      <c r="AT77" s="11"/>
      <c r="AU77" s="10"/>
      <c r="AV77" s="10"/>
      <c r="AW77" s="10"/>
      <c r="AX77" s="11"/>
      <c r="AY77" s="11"/>
      <c r="AZ77" s="11"/>
      <c r="BA77" s="10"/>
      <c r="BB77" s="10"/>
      <c r="BC77" s="10"/>
      <c r="BD77" s="11"/>
      <c r="BE77" s="11"/>
      <c r="BF77" s="11"/>
      <c r="BG77" s="10"/>
      <c r="BH77" s="10"/>
      <c r="BI77" s="10"/>
      <c r="BJ77" s="11"/>
      <c r="BK77" s="11"/>
      <c r="BL77" s="11"/>
      <c r="BM77" s="10"/>
      <c r="BN77" s="10"/>
      <c r="BO77" s="10"/>
      <c r="BP77" s="11"/>
      <c r="BQ77" s="11"/>
      <c r="BR77" s="11"/>
    </row>
    <row r="78" spans="1:70" ht="26.25" hidden="1">
      <c r="A78" s="43" t="s">
        <v>242</v>
      </c>
      <c r="B78" s="40"/>
      <c r="C78" s="38"/>
      <c r="D78" s="39"/>
      <c r="E78" s="40"/>
      <c r="F78" s="40"/>
      <c r="G78" s="40"/>
      <c r="H78" s="40"/>
      <c r="I78" s="40"/>
      <c r="J78" s="41">
        <f t="shared" si="1"/>
        <v>0</v>
      </c>
      <c r="K78" s="10"/>
      <c r="L78" s="10"/>
      <c r="M78" s="10"/>
      <c r="N78" s="11"/>
      <c r="O78" s="11"/>
      <c r="P78" s="11"/>
      <c r="Q78" s="10"/>
      <c r="R78" s="10"/>
      <c r="S78" s="10"/>
      <c r="T78" s="11"/>
      <c r="U78" s="11"/>
      <c r="V78" s="11"/>
      <c r="W78" s="10"/>
      <c r="X78" s="10"/>
      <c r="Y78" s="10"/>
      <c r="Z78" s="11"/>
      <c r="AA78" s="11"/>
      <c r="AB78" s="11"/>
      <c r="AC78" s="10"/>
      <c r="AD78" s="10"/>
      <c r="AE78" s="10"/>
      <c r="AF78" s="11"/>
      <c r="AG78" s="11"/>
      <c r="AH78" s="11"/>
      <c r="AI78" s="10"/>
      <c r="AJ78" s="10"/>
      <c r="AK78" s="10"/>
      <c r="AL78" s="11"/>
      <c r="AM78" s="11"/>
      <c r="AN78" s="11"/>
      <c r="AO78" s="10"/>
      <c r="AP78" s="10"/>
      <c r="AQ78" s="10"/>
      <c r="AR78" s="11"/>
      <c r="AS78" s="11"/>
      <c r="AT78" s="11"/>
      <c r="AU78" s="10"/>
      <c r="AV78" s="10"/>
      <c r="AW78" s="10"/>
      <c r="AX78" s="11"/>
      <c r="AY78" s="11"/>
      <c r="AZ78" s="11"/>
      <c r="BA78" s="10"/>
      <c r="BB78" s="10"/>
      <c r="BC78" s="10"/>
      <c r="BD78" s="11"/>
      <c r="BE78" s="11"/>
      <c r="BF78" s="11"/>
      <c r="BG78" s="10"/>
      <c r="BH78" s="10"/>
      <c r="BI78" s="10"/>
      <c r="BJ78" s="11"/>
      <c r="BK78" s="11"/>
      <c r="BL78" s="11"/>
      <c r="BM78" s="10"/>
      <c r="BN78" s="10"/>
      <c r="BO78" s="10"/>
      <c r="BP78" s="11"/>
      <c r="BQ78" s="11"/>
      <c r="BR78" s="11"/>
    </row>
    <row r="79" spans="1:70" ht="26.25" hidden="1">
      <c r="A79" s="43" t="s">
        <v>243</v>
      </c>
      <c r="B79" s="40"/>
      <c r="C79" s="38"/>
      <c r="D79" s="39"/>
      <c r="E79" s="40"/>
      <c r="F79" s="40"/>
      <c r="G79" s="40"/>
      <c r="H79" s="40"/>
      <c r="I79" s="40"/>
      <c r="J79" s="41">
        <f t="shared" si="1"/>
        <v>0</v>
      </c>
      <c r="K79" s="10"/>
      <c r="L79" s="10"/>
      <c r="M79" s="10"/>
      <c r="N79" s="11"/>
      <c r="O79" s="11"/>
      <c r="P79" s="11"/>
      <c r="Q79" s="10"/>
      <c r="R79" s="10"/>
      <c r="S79" s="10"/>
      <c r="T79" s="11"/>
      <c r="U79" s="11"/>
      <c r="V79" s="11"/>
      <c r="W79" s="10"/>
      <c r="X79" s="10"/>
      <c r="Y79" s="10"/>
      <c r="Z79" s="11"/>
      <c r="AA79" s="11"/>
      <c r="AB79" s="11"/>
      <c r="AC79" s="10"/>
      <c r="AD79" s="10"/>
      <c r="AE79" s="10"/>
      <c r="AF79" s="11"/>
      <c r="AG79" s="11"/>
      <c r="AH79" s="11"/>
      <c r="AI79" s="10"/>
      <c r="AJ79" s="10"/>
      <c r="AK79" s="10"/>
      <c r="AL79" s="11"/>
      <c r="AM79" s="11"/>
      <c r="AN79" s="11"/>
      <c r="AO79" s="10"/>
      <c r="AP79" s="10"/>
      <c r="AQ79" s="10"/>
      <c r="AR79" s="11"/>
      <c r="AS79" s="11"/>
      <c r="AT79" s="11"/>
      <c r="AU79" s="10"/>
      <c r="AV79" s="10"/>
      <c r="AW79" s="10"/>
      <c r="AX79" s="11"/>
      <c r="AY79" s="11"/>
      <c r="AZ79" s="11"/>
      <c r="BA79" s="10"/>
      <c r="BB79" s="10"/>
      <c r="BC79" s="10"/>
      <c r="BD79" s="11"/>
      <c r="BE79" s="11"/>
      <c r="BF79" s="11"/>
      <c r="BG79" s="10"/>
      <c r="BH79" s="10"/>
      <c r="BI79" s="10"/>
      <c r="BJ79" s="11"/>
      <c r="BK79" s="11"/>
      <c r="BL79" s="11"/>
      <c r="BM79" s="10"/>
      <c r="BN79" s="10"/>
      <c r="BO79" s="10"/>
      <c r="BP79" s="11"/>
      <c r="BQ79" s="11"/>
      <c r="BR79" s="11"/>
    </row>
    <row r="80" spans="1:70" ht="26.25" hidden="1">
      <c r="A80" s="43" t="s">
        <v>244</v>
      </c>
      <c r="B80" s="40"/>
      <c r="C80" s="38"/>
      <c r="D80" s="39"/>
      <c r="E80" s="40"/>
      <c r="F80" s="40"/>
      <c r="G80" s="40"/>
      <c r="H80" s="40"/>
      <c r="I80" s="40"/>
      <c r="J80" s="41">
        <f t="shared" si="1"/>
        <v>0</v>
      </c>
      <c r="K80" s="10"/>
      <c r="L80" s="10"/>
      <c r="M80" s="10"/>
      <c r="N80" s="11"/>
      <c r="O80" s="11"/>
      <c r="P80" s="11"/>
      <c r="Q80" s="10"/>
      <c r="R80" s="10"/>
      <c r="S80" s="10"/>
      <c r="T80" s="11"/>
      <c r="U80" s="11"/>
      <c r="V80" s="11"/>
      <c r="W80" s="10"/>
      <c r="X80" s="10"/>
      <c r="Y80" s="10"/>
      <c r="Z80" s="11"/>
      <c r="AA80" s="11"/>
      <c r="AB80" s="11"/>
      <c r="AC80" s="10"/>
      <c r="AD80" s="10"/>
      <c r="AE80" s="10"/>
      <c r="AF80" s="11"/>
      <c r="AG80" s="11"/>
      <c r="AH80" s="11"/>
      <c r="AI80" s="10"/>
      <c r="AJ80" s="10"/>
      <c r="AK80" s="10"/>
      <c r="AL80" s="11"/>
      <c r="AM80" s="11"/>
      <c r="AN80" s="11"/>
      <c r="AO80" s="10"/>
      <c r="AP80" s="10"/>
      <c r="AQ80" s="10"/>
      <c r="AR80" s="11"/>
      <c r="AS80" s="11"/>
      <c r="AT80" s="11"/>
      <c r="AU80" s="10"/>
      <c r="AV80" s="10"/>
      <c r="AW80" s="10"/>
      <c r="AX80" s="11"/>
      <c r="AY80" s="11"/>
      <c r="AZ80" s="11"/>
      <c r="BA80" s="10"/>
      <c r="BB80" s="10"/>
      <c r="BC80" s="10"/>
      <c r="BD80" s="11"/>
      <c r="BE80" s="11"/>
      <c r="BF80" s="11"/>
      <c r="BG80" s="10"/>
      <c r="BH80" s="10"/>
      <c r="BI80" s="10"/>
      <c r="BJ80" s="11"/>
      <c r="BK80" s="11"/>
      <c r="BL80" s="11"/>
      <c r="BM80" s="10"/>
      <c r="BN80" s="10"/>
      <c r="BO80" s="10"/>
      <c r="BP80" s="11"/>
      <c r="BQ80" s="11"/>
      <c r="BR80" s="11"/>
    </row>
    <row r="81" spans="1:70" ht="26.25" hidden="1">
      <c r="A81" s="43" t="s">
        <v>245</v>
      </c>
      <c r="B81" s="40"/>
      <c r="C81" s="38"/>
      <c r="D81" s="39"/>
      <c r="E81" s="40"/>
      <c r="F81" s="40"/>
      <c r="G81" s="40"/>
      <c r="H81" s="40"/>
      <c r="I81" s="40"/>
      <c r="J81" s="41">
        <f t="shared" si="1"/>
        <v>0</v>
      </c>
      <c r="K81" s="10"/>
      <c r="L81" s="10"/>
      <c r="M81" s="10"/>
      <c r="N81" s="11"/>
      <c r="O81" s="11"/>
      <c r="P81" s="11"/>
      <c r="Q81" s="10"/>
      <c r="R81" s="10"/>
      <c r="S81" s="10"/>
      <c r="T81" s="11"/>
      <c r="U81" s="11"/>
      <c r="V81" s="11"/>
      <c r="W81" s="10"/>
      <c r="X81" s="10"/>
      <c r="Y81" s="10"/>
      <c r="Z81" s="11"/>
      <c r="AA81" s="11"/>
      <c r="AB81" s="11"/>
      <c r="AC81" s="10"/>
      <c r="AD81" s="10"/>
      <c r="AE81" s="10"/>
      <c r="AF81" s="11"/>
      <c r="AG81" s="11"/>
      <c r="AH81" s="11"/>
      <c r="AI81" s="10"/>
      <c r="AJ81" s="10"/>
      <c r="AK81" s="10"/>
      <c r="AL81" s="11"/>
      <c r="AM81" s="11"/>
      <c r="AN81" s="11"/>
      <c r="AO81" s="10"/>
      <c r="AP81" s="10"/>
      <c r="AQ81" s="10"/>
      <c r="AR81" s="11"/>
      <c r="AS81" s="11"/>
      <c r="AT81" s="11"/>
      <c r="AU81" s="10"/>
      <c r="AV81" s="10"/>
      <c r="AW81" s="10"/>
      <c r="AX81" s="11"/>
      <c r="AY81" s="11"/>
      <c r="AZ81" s="11"/>
      <c r="BA81" s="10"/>
      <c r="BB81" s="10"/>
      <c r="BC81" s="10"/>
      <c r="BD81" s="11"/>
      <c r="BE81" s="11"/>
      <c r="BF81" s="11"/>
      <c r="BG81" s="10"/>
      <c r="BH81" s="10"/>
      <c r="BI81" s="10"/>
      <c r="BJ81" s="11"/>
      <c r="BK81" s="11"/>
      <c r="BL81" s="11"/>
      <c r="BM81" s="10"/>
      <c r="BN81" s="10"/>
      <c r="BO81" s="10"/>
      <c r="BP81" s="11"/>
      <c r="BQ81" s="11"/>
      <c r="BR81" s="11"/>
    </row>
    <row r="82" spans="1:70" ht="26.25" hidden="1">
      <c r="A82" s="43" t="s">
        <v>246</v>
      </c>
      <c r="B82" s="40"/>
      <c r="C82" s="38"/>
      <c r="D82" s="39"/>
      <c r="E82" s="40"/>
      <c r="F82" s="40"/>
      <c r="G82" s="40"/>
      <c r="H82" s="40"/>
      <c r="I82" s="40"/>
      <c r="J82" s="41">
        <f t="shared" si="1"/>
        <v>0</v>
      </c>
      <c r="K82" s="10"/>
      <c r="L82" s="10"/>
      <c r="M82" s="10"/>
      <c r="N82" s="11"/>
      <c r="O82" s="11"/>
      <c r="P82" s="11"/>
      <c r="Q82" s="10"/>
      <c r="R82" s="10"/>
      <c r="S82" s="10"/>
      <c r="T82" s="11"/>
      <c r="U82" s="11"/>
      <c r="V82" s="11"/>
      <c r="W82" s="10"/>
      <c r="X82" s="10"/>
      <c r="Y82" s="10"/>
      <c r="Z82" s="11"/>
      <c r="AA82" s="11"/>
      <c r="AB82" s="11"/>
      <c r="AC82" s="10"/>
      <c r="AD82" s="10"/>
      <c r="AE82" s="10"/>
      <c r="AF82" s="11"/>
      <c r="AG82" s="11"/>
      <c r="AH82" s="11"/>
      <c r="AI82" s="10"/>
      <c r="AJ82" s="10"/>
      <c r="AK82" s="10"/>
      <c r="AL82" s="11"/>
      <c r="AM82" s="11"/>
      <c r="AN82" s="11"/>
      <c r="AO82" s="10"/>
      <c r="AP82" s="10"/>
      <c r="AQ82" s="10"/>
      <c r="AR82" s="11"/>
      <c r="AS82" s="11"/>
      <c r="AT82" s="11"/>
      <c r="AU82" s="10"/>
      <c r="AV82" s="10"/>
      <c r="AW82" s="10"/>
      <c r="AX82" s="11"/>
      <c r="AY82" s="11"/>
      <c r="AZ82" s="11"/>
      <c r="BA82" s="10"/>
      <c r="BB82" s="10"/>
      <c r="BC82" s="10"/>
      <c r="BD82" s="11"/>
      <c r="BE82" s="11"/>
      <c r="BF82" s="11"/>
      <c r="BG82" s="10"/>
      <c r="BH82" s="10"/>
      <c r="BI82" s="10"/>
      <c r="BJ82" s="11"/>
      <c r="BK82" s="11"/>
      <c r="BL82" s="11"/>
      <c r="BM82" s="10"/>
      <c r="BN82" s="10"/>
      <c r="BO82" s="10"/>
      <c r="BP82" s="11"/>
      <c r="BQ82" s="11"/>
      <c r="BR82" s="11"/>
    </row>
    <row r="83" spans="1:70" ht="26.25" hidden="1">
      <c r="A83" s="43" t="s">
        <v>247</v>
      </c>
      <c r="B83" s="40"/>
      <c r="C83" s="38"/>
      <c r="D83" s="39"/>
      <c r="E83" s="40"/>
      <c r="F83" s="40"/>
      <c r="G83" s="40"/>
      <c r="H83" s="40"/>
      <c r="I83" s="40"/>
      <c r="J83" s="41">
        <f t="shared" si="1"/>
        <v>0</v>
      </c>
      <c r="K83" s="10"/>
      <c r="L83" s="10"/>
      <c r="M83" s="10"/>
      <c r="N83" s="11"/>
      <c r="O83" s="11"/>
      <c r="P83" s="11"/>
      <c r="Q83" s="10"/>
      <c r="R83" s="10"/>
      <c r="S83" s="10"/>
      <c r="T83" s="11"/>
      <c r="U83" s="11"/>
      <c r="V83" s="11"/>
      <c r="W83" s="10"/>
      <c r="X83" s="10"/>
      <c r="Y83" s="10"/>
      <c r="Z83" s="11"/>
      <c r="AA83" s="11"/>
      <c r="AB83" s="11"/>
      <c r="AC83" s="10"/>
      <c r="AD83" s="10"/>
      <c r="AE83" s="10"/>
      <c r="AF83" s="11"/>
      <c r="AG83" s="11"/>
      <c r="AH83" s="11"/>
      <c r="AI83" s="10"/>
      <c r="AJ83" s="10"/>
      <c r="AK83" s="10"/>
      <c r="AL83" s="11"/>
      <c r="AM83" s="11"/>
      <c r="AN83" s="11"/>
      <c r="AO83" s="10"/>
      <c r="AP83" s="10"/>
      <c r="AQ83" s="10"/>
      <c r="AR83" s="11"/>
      <c r="AS83" s="11"/>
      <c r="AT83" s="11"/>
      <c r="AU83" s="10"/>
      <c r="AV83" s="10"/>
      <c r="AW83" s="10"/>
      <c r="AX83" s="11"/>
      <c r="AY83" s="11"/>
      <c r="AZ83" s="11"/>
      <c r="BA83" s="10"/>
      <c r="BB83" s="10"/>
      <c r="BC83" s="10"/>
      <c r="BD83" s="11"/>
      <c r="BE83" s="11"/>
      <c r="BF83" s="11"/>
      <c r="BG83" s="10"/>
      <c r="BH83" s="10"/>
      <c r="BI83" s="10"/>
      <c r="BJ83" s="11"/>
      <c r="BK83" s="11"/>
      <c r="BL83" s="11"/>
      <c r="BM83" s="10"/>
      <c r="BN83" s="10"/>
      <c r="BO83" s="10"/>
      <c r="BP83" s="11"/>
      <c r="BQ83" s="11"/>
      <c r="BR83" s="11"/>
    </row>
    <row r="84" spans="1:70" ht="26.25" hidden="1">
      <c r="A84" s="43" t="s">
        <v>248</v>
      </c>
      <c r="B84" s="40"/>
      <c r="C84" s="38"/>
      <c r="D84" s="39"/>
      <c r="E84" s="40"/>
      <c r="F84" s="40"/>
      <c r="G84" s="40"/>
      <c r="H84" s="40"/>
      <c r="I84" s="40"/>
      <c r="J84" s="41">
        <f t="shared" si="1"/>
        <v>0</v>
      </c>
      <c r="K84" s="10"/>
      <c r="L84" s="10"/>
      <c r="M84" s="10"/>
      <c r="N84" s="11"/>
      <c r="O84" s="11"/>
      <c r="P84" s="11"/>
      <c r="Q84" s="10"/>
      <c r="R84" s="10"/>
      <c r="S84" s="10"/>
      <c r="T84" s="11"/>
      <c r="U84" s="11"/>
      <c r="V84" s="11"/>
      <c r="W84" s="10"/>
      <c r="X84" s="10"/>
      <c r="Y84" s="10"/>
      <c r="Z84" s="11"/>
      <c r="AA84" s="11"/>
      <c r="AB84" s="11"/>
      <c r="AC84" s="10"/>
      <c r="AD84" s="10"/>
      <c r="AE84" s="10"/>
      <c r="AF84" s="11"/>
      <c r="AG84" s="11"/>
      <c r="AH84" s="11"/>
      <c r="AI84" s="10"/>
      <c r="AJ84" s="10"/>
      <c r="AK84" s="10"/>
      <c r="AL84" s="11"/>
      <c r="AM84" s="11"/>
      <c r="AN84" s="11"/>
      <c r="AO84" s="10"/>
      <c r="AP84" s="10"/>
      <c r="AQ84" s="10"/>
      <c r="AR84" s="11"/>
      <c r="AS84" s="11"/>
      <c r="AT84" s="11"/>
      <c r="AU84" s="10"/>
      <c r="AV84" s="10"/>
      <c r="AW84" s="10"/>
      <c r="AX84" s="11"/>
      <c r="AY84" s="11"/>
      <c r="AZ84" s="11"/>
      <c r="BA84" s="10"/>
      <c r="BB84" s="10"/>
      <c r="BC84" s="10"/>
      <c r="BD84" s="11"/>
      <c r="BE84" s="11"/>
      <c r="BF84" s="11"/>
      <c r="BG84" s="10"/>
      <c r="BH84" s="10"/>
      <c r="BI84" s="10"/>
      <c r="BJ84" s="11"/>
      <c r="BK84" s="11"/>
      <c r="BL84" s="11"/>
      <c r="BM84" s="10"/>
      <c r="BN84" s="10"/>
      <c r="BO84" s="10"/>
      <c r="BP84" s="11"/>
      <c r="BQ84" s="11"/>
      <c r="BR84" s="11"/>
    </row>
    <row r="85" spans="1:70" ht="26.25" hidden="1">
      <c r="A85" s="43" t="s">
        <v>249</v>
      </c>
      <c r="B85" s="40"/>
      <c r="C85" s="38"/>
      <c r="D85" s="39"/>
      <c r="E85" s="40"/>
      <c r="F85" s="40"/>
      <c r="G85" s="40"/>
      <c r="H85" s="40"/>
      <c r="I85" s="40"/>
      <c r="J85" s="41">
        <f t="shared" si="1"/>
        <v>0</v>
      </c>
      <c r="K85" s="10"/>
      <c r="L85" s="10"/>
      <c r="M85" s="10"/>
      <c r="N85" s="11"/>
      <c r="O85" s="11"/>
      <c r="P85" s="11"/>
      <c r="Q85" s="10"/>
      <c r="R85" s="10"/>
      <c r="S85" s="10"/>
      <c r="T85" s="11"/>
      <c r="U85" s="11"/>
      <c r="V85" s="11"/>
      <c r="W85" s="10"/>
      <c r="X85" s="10"/>
      <c r="Y85" s="10"/>
      <c r="Z85" s="11"/>
      <c r="AA85" s="11"/>
      <c r="AB85" s="11"/>
      <c r="AC85" s="10"/>
      <c r="AD85" s="10"/>
      <c r="AE85" s="10"/>
      <c r="AF85" s="11"/>
      <c r="AG85" s="11"/>
      <c r="AH85" s="11"/>
      <c r="AI85" s="10"/>
      <c r="AJ85" s="10"/>
      <c r="AK85" s="10"/>
      <c r="AL85" s="11"/>
      <c r="AM85" s="11"/>
      <c r="AN85" s="11"/>
      <c r="AO85" s="10"/>
      <c r="AP85" s="10"/>
      <c r="AQ85" s="10"/>
      <c r="AR85" s="11"/>
      <c r="AS85" s="11"/>
      <c r="AT85" s="11"/>
      <c r="AU85" s="10"/>
      <c r="AV85" s="10"/>
      <c r="AW85" s="10"/>
      <c r="AX85" s="11"/>
      <c r="AY85" s="11"/>
      <c r="AZ85" s="11"/>
      <c r="BA85" s="10"/>
      <c r="BB85" s="10"/>
      <c r="BC85" s="10"/>
      <c r="BD85" s="11"/>
      <c r="BE85" s="11"/>
      <c r="BF85" s="11"/>
      <c r="BG85" s="10"/>
      <c r="BH85" s="10"/>
      <c r="BI85" s="10"/>
      <c r="BJ85" s="11"/>
      <c r="BK85" s="11"/>
      <c r="BL85" s="11"/>
      <c r="BM85" s="10"/>
      <c r="BN85" s="10"/>
      <c r="BO85" s="10"/>
      <c r="BP85" s="11"/>
      <c r="BQ85" s="11"/>
      <c r="BR85" s="11"/>
    </row>
    <row r="86" spans="1:70" ht="26.25" hidden="1">
      <c r="A86" s="43" t="s">
        <v>250</v>
      </c>
      <c r="B86" s="40"/>
      <c r="C86" s="38"/>
      <c r="D86" s="39"/>
      <c r="E86" s="40"/>
      <c r="F86" s="40"/>
      <c r="G86" s="40"/>
      <c r="H86" s="40"/>
      <c r="I86" s="40"/>
      <c r="J86" s="41">
        <f t="shared" si="1"/>
        <v>0</v>
      </c>
      <c r="K86" s="10"/>
      <c r="L86" s="10"/>
      <c r="M86" s="10"/>
      <c r="N86" s="11"/>
      <c r="O86" s="11"/>
      <c r="P86" s="11"/>
      <c r="Q86" s="10"/>
      <c r="R86" s="10"/>
      <c r="S86" s="10"/>
      <c r="T86" s="11"/>
      <c r="U86" s="11"/>
      <c r="V86" s="11"/>
      <c r="W86" s="10"/>
      <c r="X86" s="10"/>
      <c r="Y86" s="10"/>
      <c r="Z86" s="11"/>
      <c r="AA86" s="11"/>
      <c r="AB86" s="11"/>
      <c r="AC86" s="10"/>
      <c r="AD86" s="10"/>
      <c r="AE86" s="10"/>
      <c r="AF86" s="11"/>
      <c r="AG86" s="11"/>
      <c r="AH86" s="11"/>
      <c r="AI86" s="10"/>
      <c r="AJ86" s="10"/>
      <c r="AK86" s="10"/>
      <c r="AL86" s="11"/>
      <c r="AM86" s="11"/>
      <c r="AN86" s="11"/>
      <c r="AO86" s="10"/>
      <c r="AP86" s="10"/>
      <c r="AQ86" s="10"/>
      <c r="AR86" s="11"/>
      <c r="AS86" s="11"/>
      <c r="AT86" s="11"/>
      <c r="AU86" s="10"/>
      <c r="AV86" s="10"/>
      <c r="AW86" s="10"/>
      <c r="AX86" s="11"/>
      <c r="AY86" s="11"/>
      <c r="AZ86" s="11"/>
      <c r="BA86" s="10"/>
      <c r="BB86" s="10"/>
      <c r="BC86" s="10"/>
      <c r="BD86" s="11"/>
      <c r="BE86" s="11"/>
      <c r="BF86" s="11"/>
      <c r="BG86" s="10"/>
      <c r="BH86" s="10"/>
      <c r="BI86" s="10"/>
      <c r="BJ86" s="11"/>
      <c r="BK86" s="11"/>
      <c r="BL86" s="11"/>
      <c r="BM86" s="10"/>
      <c r="BN86" s="10"/>
      <c r="BO86" s="10"/>
      <c r="BP86" s="11"/>
      <c r="BQ86" s="11"/>
      <c r="BR86" s="11"/>
    </row>
    <row r="87" spans="1:70" ht="26.25" hidden="1">
      <c r="A87" s="43" t="s">
        <v>251</v>
      </c>
      <c r="B87" s="40"/>
      <c r="C87" s="38"/>
      <c r="D87" s="39"/>
      <c r="E87" s="40"/>
      <c r="F87" s="40"/>
      <c r="G87" s="40"/>
      <c r="H87" s="40"/>
      <c r="I87" s="40"/>
      <c r="J87" s="41">
        <f t="shared" si="1"/>
        <v>0</v>
      </c>
      <c r="K87" s="10"/>
      <c r="L87" s="10"/>
      <c r="M87" s="10"/>
      <c r="N87" s="11"/>
      <c r="O87" s="11"/>
      <c r="P87" s="11"/>
      <c r="Q87" s="10"/>
      <c r="R87" s="10"/>
      <c r="S87" s="10"/>
      <c r="T87" s="11"/>
      <c r="U87" s="11"/>
      <c r="V87" s="11"/>
      <c r="W87" s="10"/>
      <c r="X87" s="10"/>
      <c r="Y87" s="10"/>
      <c r="Z87" s="11"/>
      <c r="AA87" s="11"/>
      <c r="AB87" s="11"/>
      <c r="AC87" s="10"/>
      <c r="AD87" s="10"/>
      <c r="AE87" s="10"/>
      <c r="AF87" s="11"/>
      <c r="AG87" s="11"/>
      <c r="AH87" s="11"/>
      <c r="AI87" s="10"/>
      <c r="AJ87" s="10"/>
      <c r="AK87" s="10"/>
      <c r="AL87" s="11"/>
      <c r="AM87" s="11"/>
      <c r="AN87" s="11"/>
      <c r="AO87" s="10"/>
      <c r="AP87" s="10"/>
      <c r="AQ87" s="10"/>
      <c r="AR87" s="11"/>
      <c r="AS87" s="11"/>
      <c r="AT87" s="11"/>
      <c r="AU87" s="10"/>
      <c r="AV87" s="10"/>
      <c r="AW87" s="10"/>
      <c r="AX87" s="11"/>
      <c r="AY87" s="11"/>
      <c r="AZ87" s="11"/>
      <c r="BA87" s="10"/>
      <c r="BB87" s="10"/>
      <c r="BC87" s="10"/>
      <c r="BD87" s="11"/>
      <c r="BE87" s="11"/>
      <c r="BF87" s="11"/>
      <c r="BG87" s="10"/>
      <c r="BH87" s="10"/>
      <c r="BI87" s="10"/>
      <c r="BJ87" s="11"/>
      <c r="BK87" s="11"/>
      <c r="BL87" s="11"/>
      <c r="BM87" s="10"/>
      <c r="BN87" s="10"/>
      <c r="BO87" s="10"/>
      <c r="BP87" s="11"/>
      <c r="BQ87" s="11"/>
      <c r="BR87" s="11"/>
    </row>
    <row r="88" spans="1:70" ht="26.25" hidden="1">
      <c r="A88" s="43" t="s">
        <v>252</v>
      </c>
      <c r="B88" s="40"/>
      <c r="C88" s="38"/>
      <c r="D88" s="39"/>
      <c r="E88" s="40"/>
      <c r="F88" s="40"/>
      <c r="G88" s="40"/>
      <c r="H88" s="40"/>
      <c r="I88" s="40"/>
      <c r="J88" s="41">
        <f t="shared" si="1"/>
        <v>0</v>
      </c>
      <c r="K88" s="10"/>
      <c r="L88" s="10"/>
      <c r="M88" s="10"/>
      <c r="N88" s="11"/>
      <c r="O88" s="11"/>
      <c r="P88" s="11"/>
      <c r="Q88" s="10"/>
      <c r="R88" s="10"/>
      <c r="S88" s="10"/>
      <c r="T88" s="11"/>
      <c r="U88" s="11"/>
      <c r="V88" s="11"/>
      <c r="W88" s="10"/>
      <c r="X88" s="10"/>
      <c r="Y88" s="10"/>
      <c r="Z88" s="11"/>
      <c r="AA88" s="11"/>
      <c r="AB88" s="11"/>
      <c r="AC88" s="10"/>
      <c r="AD88" s="10"/>
      <c r="AE88" s="10"/>
      <c r="AF88" s="11"/>
      <c r="AG88" s="11"/>
      <c r="AH88" s="11"/>
      <c r="AI88" s="10"/>
      <c r="AJ88" s="10"/>
      <c r="AK88" s="10"/>
      <c r="AL88" s="11"/>
      <c r="AM88" s="11"/>
      <c r="AN88" s="11"/>
      <c r="AO88" s="10"/>
      <c r="AP88" s="10"/>
      <c r="AQ88" s="10"/>
      <c r="AR88" s="11"/>
      <c r="AS88" s="11"/>
      <c r="AT88" s="11"/>
      <c r="AU88" s="10"/>
      <c r="AV88" s="10"/>
      <c r="AW88" s="10"/>
      <c r="AX88" s="11"/>
      <c r="AY88" s="11"/>
      <c r="AZ88" s="11"/>
      <c r="BA88" s="10"/>
      <c r="BB88" s="10"/>
      <c r="BC88" s="10"/>
      <c r="BD88" s="11"/>
      <c r="BE88" s="11"/>
      <c r="BF88" s="11"/>
      <c r="BG88" s="10"/>
      <c r="BH88" s="10"/>
      <c r="BI88" s="10"/>
      <c r="BJ88" s="11"/>
      <c r="BK88" s="11"/>
      <c r="BL88" s="11"/>
      <c r="BM88" s="10"/>
      <c r="BN88" s="10"/>
      <c r="BO88" s="10"/>
      <c r="BP88" s="11"/>
      <c r="BQ88" s="11"/>
      <c r="BR88" s="11"/>
    </row>
    <row r="89" spans="1:70" ht="26.25" hidden="1">
      <c r="A89" s="43" t="s">
        <v>253</v>
      </c>
      <c r="B89" s="40"/>
      <c r="C89" s="38"/>
      <c r="D89" s="39"/>
      <c r="E89" s="40"/>
      <c r="F89" s="40"/>
      <c r="G89" s="40"/>
      <c r="H89" s="40"/>
      <c r="I89" s="40"/>
      <c r="J89" s="41">
        <f t="shared" si="1"/>
        <v>0</v>
      </c>
      <c r="K89" s="10"/>
      <c r="L89" s="10"/>
      <c r="M89" s="10"/>
      <c r="N89" s="11"/>
      <c r="O89" s="11"/>
      <c r="P89" s="11"/>
      <c r="Q89" s="10"/>
      <c r="R89" s="10"/>
      <c r="S89" s="10"/>
      <c r="T89" s="11"/>
      <c r="U89" s="11"/>
      <c r="V89" s="11"/>
      <c r="W89" s="10"/>
      <c r="X89" s="10"/>
      <c r="Y89" s="10"/>
      <c r="Z89" s="11"/>
      <c r="AA89" s="11"/>
      <c r="AB89" s="11"/>
      <c r="AC89" s="10"/>
      <c r="AD89" s="10"/>
      <c r="AE89" s="10"/>
      <c r="AF89" s="11"/>
      <c r="AG89" s="11"/>
      <c r="AH89" s="11"/>
      <c r="AI89" s="10"/>
      <c r="AJ89" s="10"/>
      <c r="AK89" s="10"/>
      <c r="AL89" s="11"/>
      <c r="AM89" s="11"/>
      <c r="AN89" s="11"/>
      <c r="AO89" s="10"/>
      <c r="AP89" s="10"/>
      <c r="AQ89" s="10"/>
      <c r="AR89" s="11"/>
      <c r="AS89" s="11"/>
      <c r="AT89" s="11"/>
      <c r="AU89" s="10"/>
      <c r="AV89" s="10"/>
      <c r="AW89" s="10"/>
      <c r="AX89" s="11"/>
      <c r="AY89" s="11"/>
      <c r="AZ89" s="11"/>
      <c r="BA89" s="10"/>
      <c r="BB89" s="10"/>
      <c r="BC89" s="10"/>
      <c r="BD89" s="11"/>
      <c r="BE89" s="11"/>
      <c r="BF89" s="11"/>
      <c r="BG89" s="10"/>
      <c r="BH89" s="10"/>
      <c r="BI89" s="10"/>
      <c r="BJ89" s="11"/>
      <c r="BK89" s="11"/>
      <c r="BL89" s="11"/>
      <c r="BM89" s="10"/>
      <c r="BN89" s="10"/>
      <c r="BO89" s="10"/>
      <c r="BP89" s="11"/>
      <c r="BQ89" s="11"/>
      <c r="BR89" s="11"/>
    </row>
    <row r="90" spans="1:70" ht="26.25" hidden="1">
      <c r="A90" s="43" t="s">
        <v>254</v>
      </c>
      <c r="B90" s="40"/>
      <c r="C90" s="38"/>
      <c r="D90" s="39"/>
      <c r="E90" s="40"/>
      <c r="F90" s="40"/>
      <c r="G90" s="40"/>
      <c r="H90" s="40"/>
      <c r="I90" s="40"/>
      <c r="J90" s="41">
        <f t="shared" si="1"/>
        <v>0</v>
      </c>
      <c r="K90" s="10"/>
      <c r="L90" s="10"/>
      <c r="M90" s="10"/>
      <c r="N90" s="11"/>
      <c r="O90" s="11"/>
      <c r="P90" s="11"/>
      <c r="Q90" s="10"/>
      <c r="R90" s="10"/>
      <c r="S90" s="10"/>
      <c r="T90" s="11"/>
      <c r="U90" s="11"/>
      <c r="V90" s="11"/>
      <c r="W90" s="10"/>
      <c r="X90" s="10"/>
      <c r="Y90" s="10"/>
      <c r="Z90" s="11"/>
      <c r="AA90" s="11"/>
      <c r="AB90" s="11"/>
      <c r="AC90" s="10"/>
      <c r="AD90" s="10"/>
      <c r="AE90" s="10"/>
      <c r="AF90" s="11"/>
      <c r="AG90" s="11"/>
      <c r="AH90" s="11"/>
      <c r="AI90" s="10"/>
      <c r="AJ90" s="10"/>
      <c r="AK90" s="10"/>
      <c r="AL90" s="11"/>
      <c r="AM90" s="11"/>
      <c r="AN90" s="11"/>
      <c r="AO90" s="10"/>
      <c r="AP90" s="10"/>
      <c r="AQ90" s="10"/>
      <c r="AR90" s="11"/>
      <c r="AS90" s="11"/>
      <c r="AT90" s="11"/>
      <c r="AU90" s="10"/>
      <c r="AV90" s="10"/>
      <c r="AW90" s="10"/>
      <c r="AX90" s="11"/>
      <c r="AY90" s="11"/>
      <c r="AZ90" s="11"/>
      <c r="BA90" s="10"/>
      <c r="BB90" s="10"/>
      <c r="BC90" s="10"/>
      <c r="BD90" s="11"/>
      <c r="BE90" s="11"/>
      <c r="BF90" s="11"/>
      <c r="BG90" s="10"/>
      <c r="BH90" s="10"/>
      <c r="BI90" s="10"/>
      <c r="BJ90" s="11"/>
      <c r="BK90" s="11"/>
      <c r="BL90" s="11"/>
      <c r="BM90" s="10"/>
      <c r="BN90" s="10"/>
      <c r="BO90" s="10"/>
      <c r="BP90" s="11"/>
      <c r="BQ90" s="11"/>
      <c r="BR90" s="11"/>
    </row>
    <row r="91" spans="1:70" ht="26.25" hidden="1">
      <c r="A91" s="43" t="s">
        <v>255</v>
      </c>
      <c r="B91" s="40"/>
      <c r="C91" s="38"/>
      <c r="D91" s="39"/>
      <c r="E91" s="40"/>
      <c r="F91" s="40"/>
      <c r="G91" s="40"/>
      <c r="H91" s="40"/>
      <c r="I91" s="40"/>
      <c r="J91" s="41">
        <f t="shared" si="1"/>
        <v>0</v>
      </c>
      <c r="K91" s="10"/>
      <c r="L91" s="10"/>
      <c r="M91" s="10"/>
      <c r="N91" s="11"/>
      <c r="O91" s="11"/>
      <c r="P91" s="11"/>
      <c r="Q91" s="10"/>
      <c r="R91" s="10"/>
      <c r="S91" s="10"/>
      <c r="T91" s="11"/>
      <c r="U91" s="11"/>
      <c r="V91" s="11"/>
      <c r="W91" s="10"/>
      <c r="X91" s="10"/>
      <c r="Y91" s="10"/>
      <c r="Z91" s="11"/>
      <c r="AA91" s="11"/>
      <c r="AB91" s="11"/>
      <c r="AC91" s="10"/>
      <c r="AD91" s="10"/>
      <c r="AE91" s="10"/>
      <c r="AF91" s="11"/>
      <c r="AG91" s="11"/>
      <c r="AH91" s="11"/>
      <c r="AI91" s="10"/>
      <c r="AJ91" s="10"/>
      <c r="AK91" s="10"/>
      <c r="AL91" s="11"/>
      <c r="AM91" s="11"/>
      <c r="AN91" s="11"/>
      <c r="AO91" s="10"/>
      <c r="AP91" s="10"/>
      <c r="AQ91" s="10"/>
      <c r="AR91" s="11"/>
      <c r="AS91" s="11"/>
      <c r="AT91" s="11"/>
      <c r="AU91" s="10"/>
      <c r="AV91" s="10"/>
      <c r="AW91" s="10"/>
      <c r="AX91" s="11"/>
      <c r="AY91" s="11"/>
      <c r="AZ91" s="11"/>
      <c r="BA91" s="10"/>
      <c r="BB91" s="10"/>
      <c r="BC91" s="10"/>
      <c r="BD91" s="11"/>
      <c r="BE91" s="11"/>
      <c r="BF91" s="11"/>
      <c r="BG91" s="10"/>
      <c r="BH91" s="10"/>
      <c r="BI91" s="10"/>
      <c r="BJ91" s="11"/>
      <c r="BK91" s="11"/>
      <c r="BL91" s="11"/>
      <c r="BM91" s="10"/>
      <c r="BN91" s="10"/>
      <c r="BO91" s="10"/>
      <c r="BP91" s="11"/>
      <c r="BQ91" s="11"/>
      <c r="BR91" s="11"/>
    </row>
    <row r="92" spans="1:70" ht="26.25" hidden="1">
      <c r="A92" s="43" t="s">
        <v>256</v>
      </c>
      <c r="B92" s="40"/>
      <c r="C92" s="38"/>
      <c r="D92" s="39"/>
      <c r="E92" s="40"/>
      <c r="F92" s="40"/>
      <c r="G92" s="40"/>
      <c r="H92" s="40"/>
      <c r="I92" s="40"/>
      <c r="J92" s="41">
        <f t="shared" si="1"/>
        <v>0</v>
      </c>
      <c r="K92" s="10"/>
      <c r="L92" s="10"/>
      <c r="M92" s="10"/>
      <c r="N92" s="11"/>
      <c r="O92" s="11"/>
      <c r="P92" s="11"/>
      <c r="Q92" s="10"/>
      <c r="R92" s="10"/>
      <c r="S92" s="10"/>
      <c r="T92" s="11"/>
      <c r="U92" s="11"/>
      <c r="V92" s="11"/>
      <c r="W92" s="10"/>
      <c r="X92" s="10"/>
      <c r="Y92" s="10"/>
      <c r="Z92" s="11"/>
      <c r="AA92" s="11"/>
      <c r="AB92" s="11"/>
      <c r="AC92" s="10"/>
      <c r="AD92" s="10"/>
      <c r="AE92" s="10"/>
      <c r="AF92" s="11"/>
      <c r="AG92" s="11"/>
      <c r="AH92" s="11"/>
      <c r="AI92" s="10"/>
      <c r="AJ92" s="10"/>
      <c r="AK92" s="10"/>
      <c r="AL92" s="11"/>
      <c r="AM92" s="11"/>
      <c r="AN92" s="11"/>
      <c r="AO92" s="10"/>
      <c r="AP92" s="10"/>
      <c r="AQ92" s="10"/>
      <c r="AR92" s="11"/>
      <c r="AS92" s="11"/>
      <c r="AT92" s="11"/>
      <c r="AU92" s="10"/>
      <c r="AV92" s="10"/>
      <c r="AW92" s="10"/>
      <c r="AX92" s="11"/>
      <c r="AY92" s="11"/>
      <c r="AZ92" s="11"/>
      <c r="BA92" s="10"/>
      <c r="BB92" s="10"/>
      <c r="BC92" s="10"/>
      <c r="BD92" s="11"/>
      <c r="BE92" s="11"/>
      <c r="BF92" s="11"/>
      <c r="BG92" s="10"/>
      <c r="BH92" s="10"/>
      <c r="BI92" s="10"/>
      <c r="BJ92" s="11"/>
      <c r="BK92" s="11"/>
      <c r="BL92" s="11"/>
      <c r="BM92" s="10"/>
      <c r="BN92" s="10"/>
      <c r="BO92" s="10"/>
      <c r="BP92" s="11"/>
      <c r="BQ92" s="11"/>
      <c r="BR92" s="11"/>
    </row>
    <row r="93" spans="1:70" ht="26.25" hidden="1">
      <c r="A93" s="43" t="s">
        <v>257</v>
      </c>
      <c r="B93" s="40"/>
      <c r="C93" s="38"/>
      <c r="D93" s="39"/>
      <c r="E93" s="40"/>
      <c r="F93" s="40"/>
      <c r="G93" s="40"/>
      <c r="H93" s="40"/>
      <c r="I93" s="40"/>
      <c r="J93" s="41">
        <f t="shared" si="1"/>
        <v>0</v>
      </c>
      <c r="K93" s="10"/>
      <c r="L93" s="10"/>
      <c r="M93" s="10"/>
      <c r="N93" s="11"/>
      <c r="O93" s="11"/>
      <c r="P93" s="11"/>
      <c r="Q93" s="10"/>
      <c r="R93" s="10"/>
      <c r="S93" s="10"/>
      <c r="T93" s="11"/>
      <c r="U93" s="11"/>
      <c r="V93" s="11"/>
      <c r="W93" s="10"/>
      <c r="X93" s="10"/>
      <c r="Y93" s="10"/>
      <c r="Z93" s="11"/>
      <c r="AA93" s="11"/>
      <c r="AB93" s="11"/>
      <c r="AC93" s="10"/>
      <c r="AD93" s="10"/>
      <c r="AE93" s="10"/>
      <c r="AF93" s="11"/>
      <c r="AG93" s="11"/>
      <c r="AH93" s="11"/>
      <c r="AI93" s="10"/>
      <c r="AJ93" s="10"/>
      <c r="AK93" s="10"/>
      <c r="AL93" s="11"/>
      <c r="AM93" s="11"/>
      <c r="AN93" s="11"/>
      <c r="AO93" s="10"/>
      <c r="AP93" s="10"/>
      <c r="AQ93" s="10"/>
      <c r="AR93" s="11"/>
      <c r="AS93" s="11"/>
      <c r="AT93" s="11"/>
      <c r="AU93" s="10"/>
      <c r="AV93" s="10"/>
      <c r="AW93" s="10"/>
      <c r="AX93" s="11"/>
      <c r="AY93" s="11"/>
      <c r="AZ93" s="11"/>
      <c r="BA93" s="10"/>
      <c r="BB93" s="10"/>
      <c r="BC93" s="10"/>
      <c r="BD93" s="11"/>
      <c r="BE93" s="11"/>
      <c r="BF93" s="11"/>
      <c r="BG93" s="10"/>
      <c r="BH93" s="10"/>
      <c r="BI93" s="10"/>
      <c r="BJ93" s="11"/>
      <c r="BK93" s="11"/>
      <c r="BL93" s="11"/>
      <c r="BM93" s="10"/>
      <c r="BN93" s="10"/>
      <c r="BO93" s="10"/>
      <c r="BP93" s="11"/>
      <c r="BQ93" s="11"/>
      <c r="BR93" s="11"/>
    </row>
    <row r="94" spans="1:70" ht="26.25" hidden="1">
      <c r="A94" s="43" t="s">
        <v>258</v>
      </c>
      <c r="B94" s="40"/>
      <c r="C94" s="38"/>
      <c r="D94" s="39"/>
      <c r="E94" s="40"/>
      <c r="F94" s="40"/>
      <c r="G94" s="40"/>
      <c r="H94" s="40"/>
      <c r="I94" s="40"/>
      <c r="J94" s="41">
        <f t="shared" si="1"/>
        <v>0</v>
      </c>
      <c r="K94" s="10"/>
      <c r="L94" s="10"/>
      <c r="M94" s="10"/>
      <c r="N94" s="11"/>
      <c r="O94" s="11"/>
      <c r="P94" s="11"/>
      <c r="Q94" s="10"/>
      <c r="R94" s="10"/>
      <c r="S94" s="10"/>
      <c r="T94" s="11"/>
      <c r="U94" s="11"/>
      <c r="V94" s="11"/>
      <c r="W94" s="10"/>
      <c r="X94" s="10"/>
      <c r="Y94" s="10"/>
      <c r="Z94" s="11"/>
      <c r="AA94" s="11"/>
      <c r="AB94" s="11"/>
      <c r="AC94" s="10"/>
      <c r="AD94" s="10"/>
      <c r="AE94" s="10"/>
      <c r="AF94" s="11"/>
      <c r="AG94" s="11"/>
      <c r="AH94" s="11"/>
      <c r="AI94" s="10"/>
      <c r="AJ94" s="10"/>
      <c r="AK94" s="10"/>
      <c r="AL94" s="11"/>
      <c r="AM94" s="11"/>
      <c r="AN94" s="11"/>
      <c r="AO94" s="10"/>
      <c r="AP94" s="10"/>
      <c r="AQ94" s="10"/>
      <c r="AR94" s="11"/>
      <c r="AS94" s="11"/>
      <c r="AT94" s="11"/>
      <c r="AU94" s="10"/>
      <c r="AV94" s="10"/>
      <c r="AW94" s="10"/>
      <c r="AX94" s="11"/>
      <c r="AY94" s="11"/>
      <c r="AZ94" s="11"/>
      <c r="BA94" s="10"/>
      <c r="BB94" s="10"/>
      <c r="BC94" s="10"/>
      <c r="BD94" s="11"/>
      <c r="BE94" s="11"/>
      <c r="BF94" s="11"/>
      <c r="BG94" s="10"/>
      <c r="BH94" s="10"/>
      <c r="BI94" s="10"/>
      <c r="BJ94" s="11"/>
      <c r="BK94" s="11"/>
      <c r="BL94" s="11"/>
      <c r="BM94" s="10"/>
      <c r="BN94" s="10"/>
      <c r="BO94" s="10"/>
      <c r="BP94" s="11"/>
      <c r="BQ94" s="11"/>
      <c r="BR94" s="11"/>
    </row>
    <row r="95" spans="1:70" ht="26.25" hidden="1">
      <c r="A95" s="43" t="s">
        <v>259</v>
      </c>
      <c r="B95" s="40"/>
      <c r="C95" s="38"/>
      <c r="D95" s="39"/>
      <c r="E95" s="40"/>
      <c r="F95" s="40"/>
      <c r="G95" s="40"/>
      <c r="H95" s="40"/>
      <c r="I95" s="40"/>
      <c r="J95" s="41">
        <f t="shared" si="1"/>
        <v>0</v>
      </c>
      <c r="K95" s="10"/>
      <c r="L95" s="10"/>
      <c r="M95" s="10"/>
      <c r="N95" s="11"/>
      <c r="O95" s="11"/>
      <c r="P95" s="11"/>
      <c r="Q95" s="10"/>
      <c r="R95" s="10"/>
      <c r="S95" s="10"/>
      <c r="T95" s="11"/>
      <c r="U95" s="11"/>
      <c r="V95" s="11"/>
      <c r="W95" s="10"/>
      <c r="X95" s="10"/>
      <c r="Y95" s="10"/>
      <c r="Z95" s="11"/>
      <c r="AA95" s="11"/>
      <c r="AB95" s="11"/>
      <c r="AC95" s="10"/>
      <c r="AD95" s="10"/>
      <c r="AE95" s="10"/>
      <c r="AF95" s="11"/>
      <c r="AG95" s="11"/>
      <c r="AH95" s="11"/>
      <c r="AI95" s="10"/>
      <c r="AJ95" s="10"/>
      <c r="AK95" s="10"/>
      <c r="AL95" s="11"/>
      <c r="AM95" s="11"/>
      <c r="AN95" s="11"/>
      <c r="AO95" s="10"/>
      <c r="AP95" s="10"/>
      <c r="AQ95" s="10"/>
      <c r="AR95" s="11"/>
      <c r="AS95" s="11"/>
      <c r="AT95" s="11"/>
      <c r="AU95" s="10"/>
      <c r="AV95" s="10"/>
      <c r="AW95" s="10"/>
      <c r="AX95" s="11"/>
      <c r="AY95" s="11"/>
      <c r="AZ95" s="11"/>
      <c r="BA95" s="10"/>
      <c r="BB95" s="10"/>
      <c r="BC95" s="10"/>
      <c r="BD95" s="11"/>
      <c r="BE95" s="11"/>
      <c r="BF95" s="11"/>
      <c r="BG95" s="10"/>
      <c r="BH95" s="10"/>
      <c r="BI95" s="10"/>
      <c r="BJ95" s="11"/>
      <c r="BK95" s="11"/>
      <c r="BL95" s="11"/>
      <c r="BM95" s="10"/>
      <c r="BN95" s="10"/>
      <c r="BO95" s="10"/>
      <c r="BP95" s="11"/>
      <c r="BQ95" s="11"/>
      <c r="BR95" s="11"/>
    </row>
    <row r="96" spans="1:70" ht="26.25" hidden="1">
      <c r="A96" s="43" t="s">
        <v>260</v>
      </c>
      <c r="B96" s="40"/>
      <c r="C96" s="38"/>
      <c r="D96" s="39"/>
      <c r="E96" s="40"/>
      <c r="F96" s="40"/>
      <c r="G96" s="40"/>
      <c r="H96" s="40"/>
      <c r="I96" s="40"/>
      <c r="J96" s="41">
        <f t="shared" si="1"/>
        <v>0</v>
      </c>
      <c r="K96" s="10"/>
      <c r="L96" s="10"/>
      <c r="M96" s="10"/>
      <c r="N96" s="11"/>
      <c r="O96" s="11"/>
      <c r="P96" s="11"/>
      <c r="Q96" s="10"/>
      <c r="R96" s="10"/>
      <c r="S96" s="10"/>
      <c r="T96" s="11"/>
      <c r="U96" s="11"/>
      <c r="V96" s="11"/>
      <c r="W96" s="10"/>
      <c r="X96" s="10"/>
      <c r="Y96" s="10"/>
      <c r="Z96" s="11"/>
      <c r="AA96" s="11"/>
      <c r="AB96" s="11"/>
      <c r="AC96" s="10"/>
      <c r="AD96" s="10"/>
      <c r="AE96" s="10"/>
      <c r="AF96" s="11"/>
      <c r="AG96" s="11"/>
      <c r="AH96" s="11"/>
      <c r="AI96" s="10"/>
      <c r="AJ96" s="10"/>
      <c r="AK96" s="10"/>
      <c r="AL96" s="11"/>
      <c r="AM96" s="11"/>
      <c r="AN96" s="11"/>
      <c r="AO96" s="10"/>
      <c r="AP96" s="10"/>
      <c r="AQ96" s="10"/>
      <c r="AR96" s="11"/>
      <c r="AS96" s="11"/>
      <c r="AT96" s="11"/>
      <c r="AU96" s="10"/>
      <c r="AV96" s="10"/>
      <c r="AW96" s="10"/>
      <c r="AX96" s="11"/>
      <c r="AY96" s="11"/>
      <c r="AZ96" s="11"/>
      <c r="BA96" s="10"/>
      <c r="BB96" s="10"/>
      <c r="BC96" s="10"/>
      <c r="BD96" s="11"/>
      <c r="BE96" s="11"/>
      <c r="BF96" s="11"/>
      <c r="BG96" s="10"/>
      <c r="BH96" s="10"/>
      <c r="BI96" s="10"/>
      <c r="BJ96" s="11"/>
      <c r="BK96" s="11"/>
      <c r="BL96" s="11"/>
      <c r="BM96" s="10"/>
      <c r="BN96" s="10"/>
      <c r="BO96" s="10"/>
      <c r="BP96" s="11"/>
      <c r="BQ96" s="11"/>
      <c r="BR96" s="11"/>
    </row>
    <row r="97" spans="1:70" ht="26.25" hidden="1">
      <c r="A97" s="43" t="s">
        <v>261</v>
      </c>
      <c r="B97" s="40"/>
      <c r="C97" s="38"/>
      <c r="D97" s="39"/>
      <c r="E97" s="40"/>
      <c r="F97" s="40"/>
      <c r="G97" s="40"/>
      <c r="H97" s="40"/>
      <c r="I97" s="40"/>
      <c r="J97" s="41">
        <f t="shared" ref="J97:J120" si="2">IFERROR(SUM(B97:I97),"")</f>
        <v>0</v>
      </c>
      <c r="K97" s="10"/>
      <c r="L97" s="10"/>
      <c r="M97" s="10"/>
      <c r="N97" s="11"/>
      <c r="O97" s="11"/>
      <c r="P97" s="11"/>
      <c r="Q97" s="10"/>
      <c r="R97" s="10"/>
      <c r="S97" s="10"/>
      <c r="T97" s="11"/>
      <c r="U97" s="11"/>
      <c r="V97" s="11"/>
      <c r="W97" s="10"/>
      <c r="X97" s="10"/>
      <c r="Y97" s="10"/>
      <c r="Z97" s="11"/>
      <c r="AA97" s="11"/>
      <c r="AB97" s="11"/>
      <c r="AC97" s="10"/>
      <c r="AD97" s="10"/>
      <c r="AE97" s="10"/>
      <c r="AF97" s="11"/>
      <c r="AG97" s="11"/>
      <c r="AH97" s="11"/>
      <c r="AI97" s="10"/>
      <c r="AJ97" s="10"/>
      <c r="AK97" s="10"/>
      <c r="AL97" s="11"/>
      <c r="AM97" s="11"/>
      <c r="AN97" s="11"/>
      <c r="AO97" s="10"/>
      <c r="AP97" s="10"/>
      <c r="AQ97" s="10"/>
      <c r="AR97" s="11"/>
      <c r="AS97" s="11"/>
      <c r="AT97" s="11"/>
      <c r="AU97" s="10"/>
      <c r="AV97" s="10"/>
      <c r="AW97" s="10"/>
      <c r="AX97" s="11"/>
      <c r="AY97" s="11"/>
      <c r="AZ97" s="11"/>
      <c r="BA97" s="10"/>
      <c r="BB97" s="10"/>
      <c r="BC97" s="10"/>
      <c r="BD97" s="11"/>
      <c r="BE97" s="11"/>
      <c r="BF97" s="11"/>
      <c r="BG97" s="10"/>
      <c r="BH97" s="10"/>
      <c r="BI97" s="10"/>
      <c r="BJ97" s="11"/>
      <c r="BK97" s="11"/>
      <c r="BL97" s="11"/>
      <c r="BM97" s="10"/>
      <c r="BN97" s="10"/>
      <c r="BO97" s="10"/>
      <c r="BP97" s="11"/>
      <c r="BQ97" s="11"/>
      <c r="BR97" s="11"/>
    </row>
    <row r="98" spans="1:70" ht="26.25" hidden="1">
      <c r="A98" s="43" t="s">
        <v>262</v>
      </c>
      <c r="B98" s="40"/>
      <c r="C98" s="38"/>
      <c r="D98" s="39"/>
      <c r="E98" s="40"/>
      <c r="F98" s="40"/>
      <c r="G98" s="40"/>
      <c r="H98" s="40"/>
      <c r="I98" s="40"/>
      <c r="J98" s="41">
        <f t="shared" si="2"/>
        <v>0</v>
      </c>
      <c r="K98" s="10"/>
      <c r="L98" s="10"/>
      <c r="M98" s="10"/>
      <c r="N98" s="11"/>
      <c r="O98" s="11"/>
      <c r="P98" s="11"/>
      <c r="Q98" s="10"/>
      <c r="R98" s="10"/>
      <c r="S98" s="10"/>
      <c r="T98" s="11"/>
      <c r="U98" s="11"/>
      <c r="V98" s="11"/>
      <c r="W98" s="10"/>
      <c r="X98" s="10"/>
      <c r="Y98" s="10"/>
      <c r="Z98" s="11"/>
      <c r="AA98" s="11"/>
      <c r="AB98" s="11"/>
      <c r="AC98" s="10"/>
      <c r="AD98" s="10"/>
      <c r="AE98" s="10"/>
      <c r="AF98" s="11"/>
      <c r="AG98" s="11"/>
      <c r="AH98" s="11"/>
      <c r="AI98" s="10"/>
      <c r="AJ98" s="10"/>
      <c r="AK98" s="10"/>
      <c r="AL98" s="11"/>
      <c r="AM98" s="11"/>
      <c r="AN98" s="11"/>
      <c r="AO98" s="10"/>
      <c r="AP98" s="10"/>
      <c r="AQ98" s="10"/>
      <c r="AR98" s="11"/>
      <c r="AS98" s="11"/>
      <c r="AT98" s="11"/>
      <c r="AU98" s="10"/>
      <c r="AV98" s="10"/>
      <c r="AW98" s="10"/>
      <c r="AX98" s="11"/>
      <c r="AY98" s="11"/>
      <c r="AZ98" s="11"/>
      <c r="BA98" s="10"/>
      <c r="BB98" s="10"/>
      <c r="BC98" s="10"/>
      <c r="BD98" s="11"/>
      <c r="BE98" s="11"/>
      <c r="BF98" s="11"/>
      <c r="BG98" s="10"/>
      <c r="BH98" s="10"/>
      <c r="BI98" s="10"/>
      <c r="BJ98" s="11"/>
      <c r="BK98" s="11"/>
      <c r="BL98" s="11"/>
      <c r="BM98" s="10"/>
      <c r="BN98" s="10"/>
      <c r="BO98" s="10"/>
      <c r="BP98" s="11"/>
      <c r="BQ98" s="11"/>
      <c r="BR98" s="11"/>
    </row>
    <row r="99" spans="1:70" ht="26.25" hidden="1">
      <c r="A99" s="43" t="s">
        <v>263</v>
      </c>
      <c r="B99" s="40"/>
      <c r="C99" s="38"/>
      <c r="D99" s="39"/>
      <c r="E99" s="40"/>
      <c r="F99" s="40"/>
      <c r="G99" s="40"/>
      <c r="H99" s="40"/>
      <c r="I99" s="40"/>
      <c r="J99" s="41">
        <f t="shared" si="2"/>
        <v>0</v>
      </c>
      <c r="K99" s="10"/>
      <c r="L99" s="10"/>
      <c r="M99" s="10"/>
      <c r="N99" s="11"/>
      <c r="O99" s="11"/>
      <c r="P99" s="11"/>
      <c r="Q99" s="10"/>
      <c r="R99" s="10"/>
      <c r="S99" s="10"/>
      <c r="T99" s="11"/>
      <c r="U99" s="11"/>
      <c r="V99" s="11"/>
      <c r="W99" s="10"/>
      <c r="X99" s="10"/>
      <c r="Y99" s="10"/>
      <c r="Z99" s="11"/>
      <c r="AA99" s="11"/>
      <c r="AB99" s="11"/>
      <c r="AC99" s="10"/>
      <c r="AD99" s="10"/>
      <c r="AE99" s="10"/>
      <c r="AF99" s="11"/>
      <c r="AG99" s="11"/>
      <c r="AH99" s="11"/>
      <c r="AI99" s="10"/>
      <c r="AJ99" s="10"/>
      <c r="AK99" s="10"/>
      <c r="AL99" s="11"/>
      <c r="AM99" s="11"/>
      <c r="AN99" s="11"/>
      <c r="AO99" s="10"/>
      <c r="AP99" s="10"/>
      <c r="AQ99" s="10"/>
      <c r="AR99" s="11"/>
      <c r="AS99" s="11"/>
      <c r="AT99" s="11"/>
      <c r="AU99" s="10"/>
      <c r="AV99" s="10"/>
      <c r="AW99" s="10"/>
      <c r="AX99" s="11"/>
      <c r="AY99" s="11"/>
      <c r="AZ99" s="11"/>
      <c r="BA99" s="10"/>
      <c r="BB99" s="10"/>
      <c r="BC99" s="10"/>
      <c r="BD99" s="11"/>
      <c r="BE99" s="11"/>
      <c r="BF99" s="11"/>
      <c r="BG99" s="10"/>
      <c r="BH99" s="10"/>
      <c r="BI99" s="10"/>
      <c r="BJ99" s="11"/>
      <c r="BK99" s="11"/>
      <c r="BL99" s="11"/>
      <c r="BM99" s="10"/>
      <c r="BN99" s="10"/>
      <c r="BO99" s="10"/>
      <c r="BP99" s="11"/>
      <c r="BQ99" s="11"/>
      <c r="BR99" s="11"/>
    </row>
    <row r="100" spans="1:70" ht="26.25" hidden="1">
      <c r="A100" s="43" t="s">
        <v>264</v>
      </c>
      <c r="B100" s="40"/>
      <c r="C100" s="38"/>
      <c r="D100" s="39"/>
      <c r="E100" s="40"/>
      <c r="F100" s="40"/>
      <c r="G100" s="40"/>
      <c r="H100" s="40"/>
      <c r="I100" s="40"/>
      <c r="J100" s="41">
        <f t="shared" si="2"/>
        <v>0</v>
      </c>
      <c r="K100" s="10"/>
      <c r="L100" s="10"/>
      <c r="M100" s="10"/>
      <c r="N100" s="11"/>
      <c r="O100" s="11"/>
      <c r="P100" s="11"/>
      <c r="Q100" s="10"/>
      <c r="R100" s="10"/>
      <c r="S100" s="10"/>
      <c r="T100" s="11"/>
      <c r="U100" s="11"/>
      <c r="V100" s="11"/>
      <c r="W100" s="10"/>
      <c r="X100" s="10"/>
      <c r="Y100" s="10"/>
      <c r="Z100" s="11"/>
      <c r="AA100" s="11"/>
      <c r="AB100" s="11"/>
      <c r="AC100" s="10"/>
      <c r="AD100" s="10"/>
      <c r="AE100" s="10"/>
      <c r="AF100" s="11"/>
      <c r="AG100" s="11"/>
      <c r="AH100" s="11"/>
      <c r="AI100" s="10"/>
      <c r="AJ100" s="10"/>
      <c r="AK100" s="10"/>
      <c r="AL100" s="11"/>
      <c r="AM100" s="11"/>
      <c r="AN100" s="11"/>
      <c r="AO100" s="10"/>
      <c r="AP100" s="10"/>
      <c r="AQ100" s="10"/>
      <c r="AR100" s="11"/>
      <c r="AS100" s="11"/>
      <c r="AT100" s="11"/>
      <c r="AU100" s="10"/>
      <c r="AV100" s="10"/>
      <c r="AW100" s="10"/>
      <c r="AX100" s="11"/>
      <c r="AY100" s="11"/>
      <c r="AZ100" s="11"/>
      <c r="BA100" s="10"/>
      <c r="BB100" s="10"/>
      <c r="BC100" s="10"/>
      <c r="BD100" s="11"/>
      <c r="BE100" s="11"/>
      <c r="BF100" s="11"/>
      <c r="BG100" s="10"/>
      <c r="BH100" s="10"/>
      <c r="BI100" s="10"/>
      <c r="BJ100" s="11"/>
      <c r="BK100" s="11"/>
      <c r="BL100" s="11"/>
      <c r="BM100" s="10"/>
      <c r="BN100" s="10"/>
      <c r="BO100" s="10"/>
      <c r="BP100" s="11"/>
      <c r="BQ100" s="11"/>
      <c r="BR100" s="11"/>
    </row>
    <row r="101" spans="1:70" ht="26.25" hidden="1">
      <c r="A101" s="43" t="s">
        <v>265</v>
      </c>
      <c r="B101" s="40"/>
      <c r="C101" s="38"/>
      <c r="D101" s="39"/>
      <c r="E101" s="40"/>
      <c r="F101" s="40"/>
      <c r="G101" s="40"/>
      <c r="H101" s="40"/>
      <c r="I101" s="40"/>
      <c r="J101" s="41">
        <f t="shared" si="2"/>
        <v>0</v>
      </c>
      <c r="K101" s="10"/>
      <c r="L101" s="10"/>
      <c r="M101" s="10"/>
      <c r="N101" s="11"/>
      <c r="O101" s="11"/>
      <c r="P101" s="11"/>
      <c r="Q101" s="10"/>
      <c r="R101" s="10"/>
      <c r="S101" s="10"/>
      <c r="T101" s="11"/>
      <c r="U101" s="11"/>
      <c r="V101" s="11"/>
      <c r="W101" s="10"/>
      <c r="X101" s="10"/>
      <c r="Y101" s="10"/>
      <c r="Z101" s="11"/>
      <c r="AA101" s="11"/>
      <c r="AB101" s="11"/>
      <c r="AC101" s="10"/>
      <c r="AD101" s="10"/>
      <c r="AE101" s="10"/>
      <c r="AF101" s="11"/>
      <c r="AG101" s="11"/>
      <c r="AH101" s="11"/>
      <c r="AI101" s="10"/>
      <c r="AJ101" s="10"/>
      <c r="AK101" s="10"/>
      <c r="AL101" s="11"/>
      <c r="AM101" s="11"/>
      <c r="AN101" s="11"/>
      <c r="AO101" s="10"/>
      <c r="AP101" s="10"/>
      <c r="AQ101" s="10"/>
      <c r="AR101" s="11"/>
      <c r="AS101" s="11"/>
      <c r="AT101" s="11"/>
      <c r="AU101" s="10"/>
      <c r="AV101" s="10"/>
      <c r="AW101" s="10"/>
      <c r="AX101" s="11"/>
      <c r="AY101" s="11"/>
      <c r="AZ101" s="11"/>
      <c r="BA101" s="10"/>
      <c r="BB101" s="10"/>
      <c r="BC101" s="10"/>
      <c r="BD101" s="11"/>
      <c r="BE101" s="11"/>
      <c r="BF101" s="11"/>
      <c r="BG101" s="10"/>
      <c r="BH101" s="10"/>
      <c r="BI101" s="10"/>
      <c r="BJ101" s="11"/>
      <c r="BK101" s="11"/>
      <c r="BL101" s="11"/>
      <c r="BM101" s="10"/>
      <c r="BN101" s="10"/>
      <c r="BO101" s="10"/>
      <c r="BP101" s="11"/>
      <c r="BQ101" s="11"/>
      <c r="BR101" s="11"/>
    </row>
    <row r="102" spans="1:70" ht="26.25" hidden="1">
      <c r="A102" s="43" t="s">
        <v>266</v>
      </c>
      <c r="B102" s="40"/>
      <c r="C102" s="38"/>
      <c r="D102" s="39"/>
      <c r="E102" s="40"/>
      <c r="F102" s="40"/>
      <c r="G102" s="40"/>
      <c r="H102" s="40"/>
      <c r="I102" s="40"/>
      <c r="J102" s="41">
        <f t="shared" si="2"/>
        <v>0</v>
      </c>
      <c r="K102" s="10"/>
      <c r="L102" s="10"/>
      <c r="M102" s="10"/>
      <c r="N102" s="11"/>
      <c r="O102" s="11"/>
      <c r="P102" s="11"/>
      <c r="Q102" s="10"/>
      <c r="R102" s="10"/>
      <c r="S102" s="10"/>
      <c r="T102" s="11"/>
      <c r="U102" s="11"/>
      <c r="V102" s="11"/>
      <c r="W102" s="10"/>
      <c r="X102" s="10"/>
      <c r="Y102" s="10"/>
      <c r="Z102" s="11"/>
      <c r="AA102" s="11"/>
      <c r="AB102" s="11"/>
      <c r="AC102" s="10"/>
      <c r="AD102" s="10"/>
      <c r="AE102" s="10"/>
      <c r="AF102" s="11"/>
      <c r="AG102" s="11"/>
      <c r="AH102" s="11"/>
      <c r="AI102" s="10"/>
      <c r="AJ102" s="10"/>
      <c r="AK102" s="10"/>
      <c r="AL102" s="11"/>
      <c r="AM102" s="11"/>
      <c r="AN102" s="11"/>
      <c r="AO102" s="10"/>
      <c r="AP102" s="10"/>
      <c r="AQ102" s="10"/>
      <c r="AR102" s="11"/>
      <c r="AS102" s="11"/>
      <c r="AT102" s="11"/>
      <c r="AU102" s="10"/>
      <c r="AV102" s="10"/>
      <c r="AW102" s="10"/>
      <c r="AX102" s="11"/>
      <c r="AY102" s="11"/>
      <c r="AZ102" s="11"/>
      <c r="BA102" s="10"/>
      <c r="BB102" s="10"/>
      <c r="BC102" s="10"/>
      <c r="BD102" s="11"/>
      <c r="BE102" s="11"/>
      <c r="BF102" s="11"/>
      <c r="BG102" s="10"/>
      <c r="BH102" s="10"/>
      <c r="BI102" s="10"/>
      <c r="BJ102" s="11"/>
      <c r="BK102" s="11"/>
      <c r="BL102" s="11"/>
      <c r="BM102" s="10"/>
      <c r="BN102" s="10"/>
      <c r="BO102" s="10"/>
      <c r="BP102" s="11"/>
      <c r="BQ102" s="11"/>
      <c r="BR102" s="11"/>
    </row>
    <row r="103" spans="1:70" ht="26.25" hidden="1">
      <c r="A103" s="43" t="s">
        <v>267</v>
      </c>
      <c r="B103" s="40"/>
      <c r="C103" s="38"/>
      <c r="D103" s="39"/>
      <c r="E103" s="40"/>
      <c r="F103" s="40"/>
      <c r="G103" s="40"/>
      <c r="H103" s="40"/>
      <c r="I103" s="40"/>
      <c r="J103" s="41">
        <f t="shared" si="2"/>
        <v>0</v>
      </c>
      <c r="K103" s="10"/>
      <c r="L103" s="10"/>
      <c r="M103" s="10"/>
      <c r="N103" s="11"/>
      <c r="O103" s="11"/>
      <c r="P103" s="11"/>
      <c r="Q103" s="10"/>
      <c r="R103" s="10"/>
      <c r="S103" s="10"/>
      <c r="T103" s="11"/>
      <c r="U103" s="11"/>
      <c r="V103" s="11"/>
      <c r="W103" s="10"/>
      <c r="X103" s="10"/>
      <c r="Y103" s="10"/>
      <c r="Z103" s="11"/>
      <c r="AA103" s="11"/>
      <c r="AB103" s="11"/>
      <c r="AC103" s="10"/>
      <c r="AD103" s="10"/>
      <c r="AE103" s="10"/>
      <c r="AF103" s="11"/>
      <c r="AG103" s="11"/>
      <c r="AH103" s="11"/>
      <c r="AI103" s="10"/>
      <c r="AJ103" s="10"/>
      <c r="AK103" s="10"/>
      <c r="AL103" s="11"/>
      <c r="AM103" s="11"/>
      <c r="AN103" s="11"/>
      <c r="AO103" s="10"/>
      <c r="AP103" s="10"/>
      <c r="AQ103" s="10"/>
      <c r="AR103" s="11"/>
      <c r="AS103" s="11"/>
      <c r="AT103" s="11"/>
      <c r="AU103" s="10"/>
      <c r="AV103" s="10"/>
      <c r="AW103" s="10"/>
      <c r="AX103" s="11"/>
      <c r="AY103" s="11"/>
      <c r="AZ103" s="11"/>
      <c r="BA103" s="10"/>
      <c r="BB103" s="10"/>
      <c r="BC103" s="10"/>
      <c r="BD103" s="11"/>
      <c r="BE103" s="11"/>
      <c r="BF103" s="11"/>
      <c r="BG103" s="10"/>
      <c r="BH103" s="10"/>
      <c r="BI103" s="10"/>
      <c r="BJ103" s="11"/>
      <c r="BK103" s="11"/>
      <c r="BL103" s="11"/>
      <c r="BM103" s="10"/>
      <c r="BN103" s="10"/>
      <c r="BO103" s="10"/>
      <c r="BP103" s="11"/>
      <c r="BQ103" s="11"/>
      <c r="BR103" s="11"/>
    </row>
    <row r="104" spans="1:70" ht="26.25" hidden="1">
      <c r="A104" s="43" t="s">
        <v>268</v>
      </c>
      <c r="B104" s="40"/>
      <c r="C104" s="38"/>
      <c r="D104" s="39"/>
      <c r="E104" s="40"/>
      <c r="F104" s="40"/>
      <c r="G104" s="40"/>
      <c r="H104" s="40"/>
      <c r="I104" s="40"/>
      <c r="J104" s="41">
        <f t="shared" si="2"/>
        <v>0</v>
      </c>
      <c r="K104" s="10"/>
      <c r="L104" s="10"/>
      <c r="M104" s="10"/>
      <c r="N104" s="11"/>
      <c r="O104" s="11"/>
      <c r="P104" s="11"/>
      <c r="Q104" s="10"/>
      <c r="R104" s="10"/>
      <c r="S104" s="10"/>
      <c r="T104" s="11"/>
      <c r="U104" s="11"/>
      <c r="V104" s="11"/>
      <c r="W104" s="10"/>
      <c r="X104" s="10"/>
      <c r="Y104" s="10"/>
      <c r="Z104" s="11"/>
      <c r="AA104" s="11"/>
      <c r="AB104" s="11"/>
      <c r="AC104" s="10"/>
      <c r="AD104" s="10"/>
      <c r="AE104" s="10"/>
      <c r="AF104" s="11"/>
      <c r="AG104" s="11"/>
      <c r="AH104" s="11"/>
      <c r="AI104" s="10"/>
      <c r="AJ104" s="10"/>
      <c r="AK104" s="10"/>
      <c r="AL104" s="11"/>
      <c r="AM104" s="11"/>
      <c r="AN104" s="11"/>
      <c r="AO104" s="10"/>
      <c r="AP104" s="10"/>
      <c r="AQ104" s="10"/>
      <c r="AR104" s="11"/>
      <c r="AS104" s="11"/>
      <c r="AT104" s="11"/>
      <c r="AU104" s="10"/>
      <c r="AV104" s="10"/>
      <c r="AW104" s="10"/>
      <c r="AX104" s="11"/>
      <c r="AY104" s="11"/>
      <c r="AZ104" s="11"/>
      <c r="BA104" s="10"/>
      <c r="BB104" s="10"/>
      <c r="BC104" s="10"/>
      <c r="BD104" s="11"/>
      <c r="BE104" s="11"/>
      <c r="BF104" s="11"/>
      <c r="BG104" s="10"/>
      <c r="BH104" s="10"/>
      <c r="BI104" s="10"/>
      <c r="BJ104" s="11"/>
      <c r="BK104" s="11"/>
      <c r="BL104" s="11"/>
      <c r="BM104" s="10"/>
      <c r="BN104" s="10"/>
      <c r="BO104" s="10"/>
      <c r="BP104" s="11"/>
      <c r="BQ104" s="11"/>
      <c r="BR104" s="11"/>
    </row>
    <row r="105" spans="1:70" ht="26.25" hidden="1">
      <c r="A105" s="43" t="s">
        <v>269</v>
      </c>
      <c r="B105" s="40"/>
      <c r="C105" s="38"/>
      <c r="D105" s="39"/>
      <c r="E105" s="40"/>
      <c r="F105" s="40"/>
      <c r="G105" s="40"/>
      <c r="H105" s="40"/>
      <c r="I105" s="40"/>
      <c r="J105" s="41">
        <f t="shared" si="2"/>
        <v>0</v>
      </c>
      <c r="K105" s="10"/>
      <c r="L105" s="10"/>
      <c r="M105" s="10"/>
      <c r="N105" s="11"/>
      <c r="O105" s="11"/>
      <c r="P105" s="11"/>
      <c r="Q105" s="10"/>
      <c r="R105" s="10"/>
      <c r="S105" s="10"/>
      <c r="T105" s="11"/>
      <c r="U105" s="11"/>
      <c r="V105" s="11"/>
      <c r="W105" s="10"/>
      <c r="X105" s="10"/>
      <c r="Y105" s="10"/>
      <c r="Z105" s="11"/>
      <c r="AA105" s="11"/>
      <c r="AB105" s="11"/>
      <c r="AC105" s="10"/>
      <c r="AD105" s="10"/>
      <c r="AE105" s="10"/>
      <c r="AF105" s="11"/>
      <c r="AG105" s="11"/>
      <c r="AH105" s="11"/>
      <c r="AI105" s="10"/>
      <c r="AJ105" s="10"/>
      <c r="AK105" s="10"/>
      <c r="AL105" s="11"/>
      <c r="AM105" s="11"/>
      <c r="AN105" s="11"/>
      <c r="AO105" s="10"/>
      <c r="AP105" s="10"/>
      <c r="AQ105" s="10"/>
      <c r="AR105" s="11"/>
      <c r="AS105" s="11"/>
      <c r="AT105" s="11"/>
      <c r="AU105" s="10"/>
      <c r="AV105" s="10"/>
      <c r="AW105" s="10"/>
      <c r="AX105" s="11"/>
      <c r="AY105" s="11"/>
      <c r="AZ105" s="11"/>
      <c r="BA105" s="10"/>
      <c r="BB105" s="10"/>
      <c r="BC105" s="10"/>
      <c r="BD105" s="11"/>
      <c r="BE105" s="11"/>
      <c r="BF105" s="11"/>
      <c r="BG105" s="10"/>
      <c r="BH105" s="10"/>
      <c r="BI105" s="10"/>
      <c r="BJ105" s="11"/>
      <c r="BK105" s="11"/>
      <c r="BL105" s="11"/>
      <c r="BM105" s="10"/>
      <c r="BN105" s="10"/>
      <c r="BO105" s="10"/>
      <c r="BP105" s="11"/>
      <c r="BQ105" s="11"/>
      <c r="BR105" s="11"/>
    </row>
    <row r="106" spans="1:70" ht="26.25" hidden="1">
      <c r="A106" s="43" t="s">
        <v>270</v>
      </c>
      <c r="B106" s="40"/>
      <c r="C106" s="38"/>
      <c r="D106" s="39"/>
      <c r="E106" s="40"/>
      <c r="F106" s="40"/>
      <c r="G106" s="40"/>
      <c r="H106" s="40"/>
      <c r="I106" s="40"/>
      <c r="J106" s="41">
        <f t="shared" si="2"/>
        <v>0</v>
      </c>
      <c r="K106" s="10"/>
      <c r="L106" s="10"/>
      <c r="M106" s="10"/>
      <c r="N106" s="11"/>
      <c r="O106" s="11"/>
      <c r="P106" s="11"/>
      <c r="Q106" s="10"/>
      <c r="R106" s="10"/>
      <c r="S106" s="10"/>
      <c r="T106" s="11"/>
      <c r="U106" s="11"/>
      <c r="V106" s="11"/>
      <c r="W106" s="10"/>
      <c r="X106" s="10"/>
      <c r="Y106" s="10"/>
      <c r="Z106" s="11"/>
      <c r="AA106" s="11"/>
      <c r="AB106" s="11"/>
      <c r="AC106" s="10"/>
      <c r="AD106" s="10"/>
      <c r="AE106" s="10"/>
      <c r="AF106" s="11"/>
      <c r="AG106" s="11"/>
      <c r="AH106" s="11"/>
      <c r="AI106" s="10"/>
      <c r="AJ106" s="10"/>
      <c r="AK106" s="10"/>
      <c r="AL106" s="11"/>
      <c r="AM106" s="11"/>
      <c r="AN106" s="11"/>
      <c r="AO106" s="10"/>
      <c r="AP106" s="10"/>
      <c r="AQ106" s="10"/>
      <c r="AR106" s="11"/>
      <c r="AS106" s="11"/>
      <c r="AT106" s="11"/>
      <c r="AU106" s="10"/>
      <c r="AV106" s="10"/>
      <c r="AW106" s="10"/>
      <c r="AX106" s="11"/>
      <c r="AY106" s="11"/>
      <c r="AZ106" s="11"/>
      <c r="BA106" s="10"/>
      <c r="BB106" s="10"/>
      <c r="BC106" s="10"/>
      <c r="BD106" s="11"/>
      <c r="BE106" s="11"/>
      <c r="BF106" s="11"/>
      <c r="BG106" s="10"/>
      <c r="BH106" s="10"/>
      <c r="BI106" s="10"/>
      <c r="BJ106" s="11"/>
      <c r="BK106" s="11"/>
      <c r="BL106" s="11"/>
      <c r="BM106" s="10"/>
      <c r="BN106" s="10"/>
      <c r="BO106" s="10"/>
      <c r="BP106" s="11"/>
      <c r="BQ106" s="11"/>
      <c r="BR106" s="11"/>
    </row>
    <row r="107" spans="1:70" ht="26.25" hidden="1">
      <c r="A107" s="43" t="s">
        <v>271</v>
      </c>
      <c r="B107" s="40"/>
      <c r="C107" s="38"/>
      <c r="D107" s="39"/>
      <c r="E107" s="40"/>
      <c r="F107" s="40"/>
      <c r="G107" s="40"/>
      <c r="H107" s="40"/>
      <c r="I107" s="40"/>
      <c r="J107" s="41">
        <f t="shared" si="2"/>
        <v>0</v>
      </c>
      <c r="K107" s="10"/>
      <c r="L107" s="10"/>
      <c r="M107" s="10"/>
      <c r="N107" s="11"/>
      <c r="O107" s="11"/>
      <c r="P107" s="11"/>
      <c r="Q107" s="10"/>
      <c r="R107" s="10"/>
      <c r="S107" s="10"/>
      <c r="T107" s="11"/>
      <c r="U107" s="11"/>
      <c r="V107" s="11"/>
      <c r="W107" s="10"/>
      <c r="X107" s="10"/>
      <c r="Y107" s="10"/>
      <c r="Z107" s="11"/>
      <c r="AA107" s="11"/>
      <c r="AB107" s="11"/>
      <c r="AC107" s="10"/>
      <c r="AD107" s="10"/>
      <c r="AE107" s="10"/>
      <c r="AF107" s="11"/>
      <c r="AG107" s="11"/>
      <c r="AH107" s="11"/>
      <c r="AI107" s="10"/>
      <c r="AJ107" s="10"/>
      <c r="AK107" s="10"/>
      <c r="AL107" s="11"/>
      <c r="AM107" s="11"/>
      <c r="AN107" s="11"/>
      <c r="AO107" s="10"/>
      <c r="AP107" s="10"/>
      <c r="AQ107" s="10"/>
      <c r="AR107" s="11"/>
      <c r="AS107" s="11"/>
      <c r="AT107" s="11"/>
      <c r="AU107" s="10"/>
      <c r="AV107" s="10"/>
      <c r="AW107" s="10"/>
      <c r="AX107" s="11"/>
      <c r="AY107" s="11"/>
      <c r="AZ107" s="11"/>
      <c r="BA107" s="10"/>
      <c r="BB107" s="10"/>
      <c r="BC107" s="10"/>
      <c r="BD107" s="11"/>
      <c r="BE107" s="11"/>
      <c r="BF107" s="11"/>
      <c r="BG107" s="10"/>
      <c r="BH107" s="10"/>
      <c r="BI107" s="10"/>
      <c r="BJ107" s="11"/>
      <c r="BK107" s="11"/>
      <c r="BL107" s="11"/>
      <c r="BM107" s="10"/>
      <c r="BN107" s="10"/>
      <c r="BO107" s="10"/>
      <c r="BP107" s="11"/>
      <c r="BQ107" s="11"/>
      <c r="BR107" s="11"/>
    </row>
    <row r="108" spans="1:70" ht="26.25" hidden="1">
      <c r="A108" s="43" t="s">
        <v>272</v>
      </c>
      <c r="B108" s="40"/>
      <c r="C108" s="38"/>
      <c r="D108" s="39"/>
      <c r="E108" s="40"/>
      <c r="F108" s="40"/>
      <c r="G108" s="40"/>
      <c r="H108" s="40"/>
      <c r="I108" s="40"/>
      <c r="J108" s="41">
        <f t="shared" si="2"/>
        <v>0</v>
      </c>
      <c r="K108" s="10"/>
      <c r="L108" s="10"/>
      <c r="M108" s="10"/>
      <c r="N108" s="11"/>
      <c r="O108" s="11"/>
      <c r="P108" s="11"/>
      <c r="Q108" s="10"/>
      <c r="R108" s="10"/>
      <c r="S108" s="10"/>
      <c r="T108" s="11"/>
      <c r="U108" s="11"/>
      <c r="V108" s="11"/>
      <c r="W108" s="10"/>
      <c r="X108" s="10"/>
      <c r="Y108" s="10"/>
      <c r="Z108" s="11"/>
      <c r="AA108" s="11"/>
      <c r="AB108" s="11"/>
      <c r="AC108" s="10"/>
      <c r="AD108" s="10"/>
      <c r="AE108" s="10"/>
      <c r="AF108" s="11"/>
      <c r="AG108" s="11"/>
      <c r="AH108" s="11"/>
      <c r="AI108" s="10"/>
      <c r="AJ108" s="10"/>
      <c r="AK108" s="10"/>
      <c r="AL108" s="11"/>
      <c r="AM108" s="11"/>
      <c r="AN108" s="11"/>
      <c r="AO108" s="10"/>
      <c r="AP108" s="10"/>
      <c r="AQ108" s="10"/>
      <c r="AR108" s="11"/>
      <c r="AS108" s="11"/>
      <c r="AT108" s="11"/>
      <c r="AU108" s="10"/>
      <c r="AV108" s="10"/>
      <c r="AW108" s="10"/>
      <c r="AX108" s="11"/>
      <c r="AY108" s="11"/>
      <c r="AZ108" s="11"/>
      <c r="BA108" s="10"/>
      <c r="BB108" s="10"/>
      <c r="BC108" s="10"/>
      <c r="BD108" s="11"/>
      <c r="BE108" s="11"/>
      <c r="BF108" s="11"/>
      <c r="BG108" s="10"/>
      <c r="BH108" s="10"/>
      <c r="BI108" s="10"/>
      <c r="BJ108" s="11"/>
      <c r="BK108" s="11"/>
      <c r="BL108" s="11"/>
      <c r="BM108" s="10"/>
      <c r="BN108" s="10"/>
      <c r="BO108" s="10"/>
      <c r="BP108" s="11"/>
      <c r="BQ108" s="11"/>
      <c r="BR108" s="11"/>
    </row>
    <row r="109" spans="1:70" ht="26.25" hidden="1">
      <c r="A109" s="43" t="s">
        <v>273</v>
      </c>
      <c r="B109" s="40"/>
      <c r="C109" s="38"/>
      <c r="D109" s="39"/>
      <c r="E109" s="40"/>
      <c r="F109" s="40"/>
      <c r="G109" s="40"/>
      <c r="H109" s="40"/>
      <c r="I109" s="40"/>
      <c r="J109" s="41">
        <f t="shared" si="2"/>
        <v>0</v>
      </c>
      <c r="K109" s="10"/>
      <c r="L109" s="10"/>
      <c r="M109" s="10"/>
      <c r="N109" s="11"/>
      <c r="O109" s="11"/>
      <c r="P109" s="11"/>
      <c r="Q109" s="10"/>
      <c r="R109" s="10"/>
      <c r="S109" s="10"/>
      <c r="T109" s="11"/>
      <c r="U109" s="11"/>
      <c r="V109" s="11"/>
      <c r="W109" s="10"/>
      <c r="X109" s="10"/>
      <c r="Y109" s="10"/>
      <c r="Z109" s="11"/>
      <c r="AA109" s="11"/>
      <c r="AB109" s="11"/>
      <c r="AC109" s="10"/>
      <c r="AD109" s="10"/>
      <c r="AE109" s="10"/>
      <c r="AF109" s="11"/>
      <c r="AG109" s="11"/>
      <c r="AH109" s="11"/>
      <c r="AI109" s="10"/>
      <c r="AJ109" s="10"/>
      <c r="AK109" s="10"/>
      <c r="AL109" s="11"/>
      <c r="AM109" s="11"/>
      <c r="AN109" s="11"/>
      <c r="AO109" s="10"/>
      <c r="AP109" s="10"/>
      <c r="AQ109" s="10"/>
      <c r="AR109" s="11"/>
      <c r="AS109" s="11"/>
      <c r="AT109" s="11"/>
      <c r="AU109" s="10"/>
      <c r="AV109" s="10"/>
      <c r="AW109" s="10"/>
      <c r="AX109" s="11"/>
      <c r="AY109" s="11"/>
      <c r="AZ109" s="11"/>
      <c r="BA109" s="10"/>
      <c r="BB109" s="10"/>
      <c r="BC109" s="10"/>
      <c r="BD109" s="11"/>
      <c r="BE109" s="11"/>
      <c r="BF109" s="11"/>
      <c r="BG109" s="10"/>
      <c r="BH109" s="10"/>
      <c r="BI109" s="10"/>
      <c r="BJ109" s="11"/>
      <c r="BK109" s="11"/>
      <c r="BL109" s="11"/>
      <c r="BM109" s="10"/>
      <c r="BN109" s="10"/>
      <c r="BO109" s="10"/>
      <c r="BP109" s="11"/>
      <c r="BQ109" s="11"/>
      <c r="BR109" s="11"/>
    </row>
    <row r="110" spans="1:70" ht="26.25" hidden="1">
      <c r="A110" s="43" t="s">
        <v>274</v>
      </c>
      <c r="B110" s="40"/>
      <c r="C110" s="38"/>
      <c r="D110" s="39"/>
      <c r="E110" s="40"/>
      <c r="F110" s="40"/>
      <c r="G110" s="40"/>
      <c r="H110" s="40"/>
      <c r="I110" s="40"/>
      <c r="J110" s="41">
        <f t="shared" si="2"/>
        <v>0</v>
      </c>
      <c r="K110" s="10"/>
      <c r="L110" s="10"/>
      <c r="M110" s="10"/>
      <c r="N110" s="11"/>
      <c r="O110" s="11"/>
      <c r="P110" s="11"/>
      <c r="Q110" s="10"/>
      <c r="R110" s="10"/>
      <c r="S110" s="10"/>
      <c r="T110" s="11"/>
      <c r="U110" s="11"/>
      <c r="V110" s="11"/>
      <c r="W110" s="10"/>
      <c r="X110" s="10"/>
      <c r="Y110" s="10"/>
      <c r="Z110" s="11"/>
      <c r="AA110" s="11"/>
      <c r="AB110" s="11"/>
      <c r="AC110" s="10"/>
      <c r="AD110" s="10"/>
      <c r="AE110" s="10"/>
      <c r="AF110" s="11"/>
      <c r="AG110" s="11"/>
      <c r="AH110" s="11"/>
      <c r="AI110" s="10"/>
      <c r="AJ110" s="10"/>
      <c r="AK110" s="10"/>
      <c r="AL110" s="11"/>
      <c r="AM110" s="11"/>
      <c r="AN110" s="11"/>
      <c r="AO110" s="10"/>
      <c r="AP110" s="10"/>
      <c r="AQ110" s="10"/>
      <c r="AR110" s="11"/>
      <c r="AS110" s="11"/>
      <c r="AT110" s="11"/>
      <c r="AU110" s="10"/>
      <c r="AV110" s="10"/>
      <c r="AW110" s="10"/>
      <c r="AX110" s="11"/>
      <c r="AY110" s="11"/>
      <c r="AZ110" s="11"/>
      <c r="BA110" s="10"/>
      <c r="BB110" s="10"/>
      <c r="BC110" s="10"/>
      <c r="BD110" s="11"/>
      <c r="BE110" s="11"/>
      <c r="BF110" s="11"/>
      <c r="BG110" s="10"/>
      <c r="BH110" s="10"/>
      <c r="BI110" s="10"/>
      <c r="BJ110" s="11"/>
      <c r="BK110" s="11"/>
      <c r="BL110" s="11"/>
      <c r="BM110" s="10"/>
      <c r="BN110" s="10"/>
      <c r="BO110" s="10"/>
      <c r="BP110" s="11"/>
      <c r="BQ110" s="11"/>
      <c r="BR110" s="11"/>
    </row>
    <row r="111" spans="1:70" ht="26.25" hidden="1">
      <c r="A111" s="43" t="s">
        <v>275</v>
      </c>
      <c r="B111" s="40"/>
      <c r="C111" s="38"/>
      <c r="D111" s="39"/>
      <c r="E111" s="40"/>
      <c r="F111" s="40"/>
      <c r="G111" s="40"/>
      <c r="H111" s="40"/>
      <c r="I111" s="40"/>
      <c r="J111" s="41">
        <f t="shared" si="2"/>
        <v>0</v>
      </c>
      <c r="K111" s="10"/>
      <c r="L111" s="10"/>
      <c r="M111" s="10"/>
      <c r="N111" s="11"/>
      <c r="O111" s="11"/>
      <c r="P111" s="11"/>
      <c r="Q111" s="10"/>
      <c r="R111" s="10"/>
      <c r="S111" s="10"/>
      <c r="T111" s="11"/>
      <c r="U111" s="11"/>
      <c r="V111" s="11"/>
      <c r="W111" s="10"/>
      <c r="X111" s="10"/>
      <c r="Y111" s="10"/>
      <c r="Z111" s="11"/>
      <c r="AA111" s="11"/>
      <c r="AB111" s="11"/>
      <c r="AC111" s="10"/>
      <c r="AD111" s="10"/>
      <c r="AE111" s="10"/>
      <c r="AF111" s="11"/>
      <c r="AG111" s="11"/>
      <c r="AH111" s="11"/>
      <c r="AI111" s="10"/>
      <c r="AJ111" s="10"/>
      <c r="AK111" s="10"/>
      <c r="AL111" s="11"/>
      <c r="AM111" s="11"/>
      <c r="AN111" s="11"/>
      <c r="AO111" s="10"/>
      <c r="AP111" s="10"/>
      <c r="AQ111" s="10"/>
      <c r="AR111" s="11"/>
      <c r="AS111" s="11"/>
      <c r="AT111" s="11"/>
      <c r="AU111" s="10"/>
      <c r="AV111" s="10"/>
      <c r="AW111" s="10"/>
      <c r="AX111" s="11"/>
      <c r="AY111" s="11"/>
      <c r="AZ111" s="11"/>
      <c r="BA111" s="10"/>
      <c r="BB111" s="10"/>
      <c r="BC111" s="10"/>
      <c r="BD111" s="11"/>
      <c r="BE111" s="11"/>
      <c r="BF111" s="11"/>
      <c r="BG111" s="10"/>
      <c r="BH111" s="10"/>
      <c r="BI111" s="10"/>
      <c r="BJ111" s="11"/>
      <c r="BK111" s="11"/>
      <c r="BL111" s="11"/>
      <c r="BM111" s="10"/>
      <c r="BN111" s="10"/>
      <c r="BO111" s="10"/>
      <c r="BP111" s="11"/>
      <c r="BQ111" s="11"/>
      <c r="BR111" s="11"/>
    </row>
    <row r="112" spans="1:70" ht="26.25" hidden="1">
      <c r="A112" s="43" t="s">
        <v>276</v>
      </c>
      <c r="B112" s="40"/>
      <c r="C112" s="38"/>
      <c r="D112" s="39"/>
      <c r="E112" s="40"/>
      <c r="F112" s="40"/>
      <c r="G112" s="40"/>
      <c r="H112" s="40"/>
      <c r="I112" s="40"/>
      <c r="J112" s="41">
        <f t="shared" si="2"/>
        <v>0</v>
      </c>
      <c r="K112" s="10"/>
      <c r="L112" s="10"/>
      <c r="M112" s="10"/>
      <c r="N112" s="11"/>
      <c r="O112" s="11"/>
      <c r="P112" s="11"/>
      <c r="Q112" s="10"/>
      <c r="R112" s="10"/>
      <c r="S112" s="10"/>
      <c r="T112" s="11"/>
      <c r="U112" s="11"/>
      <c r="V112" s="11"/>
      <c r="W112" s="10"/>
      <c r="X112" s="10"/>
      <c r="Y112" s="10"/>
      <c r="Z112" s="11"/>
      <c r="AA112" s="11"/>
      <c r="AB112" s="11"/>
      <c r="AC112" s="10"/>
      <c r="AD112" s="10"/>
      <c r="AE112" s="10"/>
      <c r="AF112" s="11"/>
      <c r="AG112" s="11"/>
      <c r="AH112" s="11"/>
      <c r="AI112" s="10"/>
      <c r="AJ112" s="10"/>
      <c r="AK112" s="10"/>
      <c r="AL112" s="11"/>
      <c r="AM112" s="11"/>
      <c r="AN112" s="11"/>
      <c r="AO112" s="10"/>
      <c r="AP112" s="10"/>
      <c r="AQ112" s="10"/>
      <c r="AR112" s="11"/>
      <c r="AS112" s="11"/>
      <c r="AT112" s="11"/>
      <c r="AU112" s="10"/>
      <c r="AV112" s="10"/>
      <c r="AW112" s="10"/>
      <c r="AX112" s="11"/>
      <c r="AY112" s="11"/>
      <c r="AZ112" s="11"/>
      <c r="BA112" s="10"/>
      <c r="BB112" s="10"/>
      <c r="BC112" s="10"/>
      <c r="BD112" s="11"/>
      <c r="BE112" s="11"/>
      <c r="BF112" s="11"/>
      <c r="BG112" s="10"/>
      <c r="BH112" s="10"/>
      <c r="BI112" s="10"/>
      <c r="BJ112" s="11"/>
      <c r="BK112" s="11"/>
      <c r="BL112" s="11"/>
      <c r="BM112" s="10"/>
      <c r="BN112" s="10"/>
      <c r="BO112" s="10"/>
      <c r="BP112" s="11"/>
      <c r="BQ112" s="11"/>
      <c r="BR112" s="11"/>
    </row>
    <row r="113" spans="1:70" ht="26.25" hidden="1">
      <c r="A113" s="43" t="s">
        <v>277</v>
      </c>
      <c r="B113" s="40"/>
      <c r="C113" s="38"/>
      <c r="D113" s="39"/>
      <c r="E113" s="40"/>
      <c r="F113" s="40"/>
      <c r="G113" s="40"/>
      <c r="H113" s="40"/>
      <c r="I113" s="40"/>
      <c r="J113" s="41">
        <f t="shared" si="2"/>
        <v>0</v>
      </c>
      <c r="K113" s="10"/>
      <c r="L113" s="10"/>
      <c r="M113" s="10"/>
      <c r="N113" s="11"/>
      <c r="O113" s="11"/>
      <c r="P113" s="11"/>
      <c r="Q113" s="10"/>
      <c r="R113" s="10"/>
      <c r="S113" s="10"/>
      <c r="T113" s="11"/>
      <c r="U113" s="11"/>
      <c r="V113" s="11"/>
      <c r="W113" s="10"/>
      <c r="X113" s="10"/>
      <c r="Y113" s="10"/>
      <c r="Z113" s="11"/>
      <c r="AA113" s="11"/>
      <c r="AB113" s="11"/>
      <c r="AC113" s="10"/>
      <c r="AD113" s="10"/>
      <c r="AE113" s="10"/>
      <c r="AF113" s="11"/>
      <c r="AG113" s="11"/>
      <c r="AH113" s="11"/>
      <c r="AI113" s="10"/>
      <c r="AJ113" s="10"/>
      <c r="AK113" s="10"/>
      <c r="AL113" s="11"/>
      <c r="AM113" s="11"/>
      <c r="AN113" s="11"/>
      <c r="AO113" s="10"/>
      <c r="AP113" s="10"/>
      <c r="AQ113" s="10"/>
      <c r="AR113" s="11"/>
      <c r="AS113" s="11"/>
      <c r="AT113" s="11"/>
      <c r="AU113" s="10"/>
      <c r="AV113" s="10"/>
      <c r="AW113" s="10"/>
      <c r="AX113" s="11"/>
      <c r="AY113" s="11"/>
      <c r="AZ113" s="11"/>
      <c r="BA113" s="10"/>
      <c r="BB113" s="10"/>
      <c r="BC113" s="10"/>
      <c r="BD113" s="11"/>
      <c r="BE113" s="11"/>
      <c r="BF113" s="11"/>
      <c r="BG113" s="10"/>
      <c r="BH113" s="10"/>
      <c r="BI113" s="10"/>
      <c r="BJ113" s="11"/>
      <c r="BK113" s="11"/>
      <c r="BL113" s="11"/>
      <c r="BM113" s="10"/>
      <c r="BN113" s="10"/>
      <c r="BO113" s="10"/>
      <c r="BP113" s="11"/>
      <c r="BQ113" s="11"/>
      <c r="BR113" s="11"/>
    </row>
    <row r="114" spans="1:70" ht="26.25" hidden="1">
      <c r="A114" s="43" t="s">
        <v>278</v>
      </c>
      <c r="B114" s="40"/>
      <c r="C114" s="38"/>
      <c r="D114" s="39"/>
      <c r="E114" s="40"/>
      <c r="F114" s="40"/>
      <c r="G114" s="40"/>
      <c r="H114" s="40"/>
      <c r="I114" s="40"/>
      <c r="J114" s="41">
        <f t="shared" si="2"/>
        <v>0</v>
      </c>
      <c r="K114" s="10"/>
      <c r="L114" s="10"/>
      <c r="M114" s="10"/>
      <c r="N114" s="11"/>
      <c r="O114" s="11"/>
      <c r="P114" s="11"/>
      <c r="Q114" s="10"/>
      <c r="R114" s="10"/>
      <c r="S114" s="10"/>
      <c r="T114" s="11"/>
      <c r="U114" s="11"/>
      <c r="V114" s="11"/>
      <c r="W114" s="10"/>
      <c r="X114" s="10"/>
      <c r="Y114" s="10"/>
      <c r="Z114" s="11"/>
      <c r="AA114" s="11"/>
      <c r="AB114" s="11"/>
      <c r="AC114" s="10"/>
      <c r="AD114" s="10"/>
      <c r="AE114" s="10"/>
      <c r="AF114" s="11"/>
      <c r="AG114" s="11"/>
      <c r="AH114" s="11"/>
      <c r="AI114" s="10"/>
      <c r="AJ114" s="10"/>
      <c r="AK114" s="10"/>
      <c r="AL114" s="11"/>
      <c r="AM114" s="11"/>
      <c r="AN114" s="11"/>
      <c r="AO114" s="10"/>
      <c r="AP114" s="10"/>
      <c r="AQ114" s="10"/>
      <c r="AR114" s="11"/>
      <c r="AS114" s="11"/>
      <c r="AT114" s="11"/>
      <c r="AU114" s="10"/>
      <c r="AV114" s="10"/>
      <c r="AW114" s="10"/>
      <c r="AX114" s="11"/>
      <c r="AY114" s="11"/>
      <c r="AZ114" s="11"/>
      <c r="BA114" s="10"/>
      <c r="BB114" s="10"/>
      <c r="BC114" s="10"/>
      <c r="BD114" s="11"/>
      <c r="BE114" s="11"/>
      <c r="BF114" s="11"/>
      <c r="BG114" s="10"/>
      <c r="BH114" s="10"/>
      <c r="BI114" s="10"/>
      <c r="BJ114" s="11"/>
      <c r="BK114" s="11"/>
      <c r="BL114" s="11"/>
      <c r="BM114" s="10"/>
      <c r="BN114" s="10"/>
      <c r="BO114" s="10"/>
      <c r="BP114" s="11"/>
      <c r="BQ114" s="11"/>
      <c r="BR114" s="11"/>
    </row>
    <row r="115" spans="1:70" ht="26.25" hidden="1">
      <c r="A115" s="43" t="s">
        <v>279</v>
      </c>
      <c r="B115" s="40"/>
      <c r="C115" s="38"/>
      <c r="D115" s="39"/>
      <c r="E115" s="40"/>
      <c r="F115" s="40"/>
      <c r="G115" s="40"/>
      <c r="H115" s="40"/>
      <c r="I115" s="40"/>
      <c r="J115" s="41">
        <f t="shared" si="2"/>
        <v>0</v>
      </c>
      <c r="K115" s="10"/>
      <c r="L115" s="10"/>
      <c r="M115" s="10"/>
      <c r="N115" s="11"/>
      <c r="O115" s="11"/>
      <c r="P115" s="11"/>
      <c r="Q115" s="10"/>
      <c r="R115" s="10"/>
      <c r="S115" s="10"/>
      <c r="T115" s="11"/>
      <c r="U115" s="11"/>
      <c r="V115" s="11"/>
      <c r="W115" s="10"/>
      <c r="X115" s="10"/>
      <c r="Y115" s="10"/>
      <c r="Z115" s="11"/>
      <c r="AA115" s="11"/>
      <c r="AB115" s="11"/>
      <c r="AC115" s="10"/>
      <c r="AD115" s="10"/>
      <c r="AE115" s="10"/>
      <c r="AF115" s="11"/>
      <c r="AG115" s="11"/>
      <c r="AH115" s="11"/>
      <c r="AI115" s="10"/>
      <c r="AJ115" s="10"/>
      <c r="AK115" s="10"/>
      <c r="AL115" s="11"/>
      <c r="AM115" s="11"/>
      <c r="AN115" s="11"/>
      <c r="AO115" s="10"/>
      <c r="AP115" s="10"/>
      <c r="AQ115" s="10"/>
      <c r="AR115" s="11"/>
      <c r="AS115" s="11"/>
      <c r="AT115" s="11"/>
      <c r="AU115" s="10"/>
      <c r="AV115" s="10"/>
      <c r="AW115" s="10"/>
      <c r="AX115" s="11"/>
      <c r="AY115" s="11"/>
      <c r="AZ115" s="11"/>
      <c r="BA115" s="10"/>
      <c r="BB115" s="10"/>
      <c r="BC115" s="10"/>
      <c r="BD115" s="11"/>
      <c r="BE115" s="11"/>
      <c r="BF115" s="11"/>
      <c r="BG115" s="10"/>
      <c r="BH115" s="10"/>
      <c r="BI115" s="10"/>
      <c r="BJ115" s="11"/>
      <c r="BK115" s="11"/>
      <c r="BL115" s="11"/>
      <c r="BM115" s="10"/>
      <c r="BN115" s="10"/>
      <c r="BO115" s="10"/>
      <c r="BP115" s="11"/>
      <c r="BQ115" s="11"/>
      <c r="BR115" s="11"/>
    </row>
    <row r="116" spans="1:70" ht="26.25" hidden="1">
      <c r="A116" s="43" t="s">
        <v>280</v>
      </c>
      <c r="B116" s="40"/>
      <c r="C116" s="38"/>
      <c r="D116" s="39"/>
      <c r="E116" s="40"/>
      <c r="F116" s="40"/>
      <c r="G116" s="40"/>
      <c r="H116" s="40"/>
      <c r="I116" s="40"/>
      <c r="J116" s="41">
        <f t="shared" si="2"/>
        <v>0</v>
      </c>
      <c r="K116" s="10"/>
      <c r="L116" s="10"/>
      <c r="M116" s="10"/>
      <c r="N116" s="11"/>
      <c r="O116" s="11"/>
      <c r="P116" s="11"/>
      <c r="Q116" s="10"/>
      <c r="R116" s="10"/>
      <c r="S116" s="10"/>
      <c r="T116" s="11"/>
      <c r="U116" s="11"/>
      <c r="V116" s="11"/>
      <c r="W116" s="10"/>
      <c r="X116" s="10"/>
      <c r="Y116" s="10"/>
      <c r="Z116" s="11"/>
      <c r="AA116" s="11"/>
      <c r="AB116" s="11"/>
      <c r="AC116" s="10"/>
      <c r="AD116" s="10"/>
      <c r="AE116" s="10"/>
      <c r="AF116" s="11"/>
      <c r="AG116" s="11"/>
      <c r="AH116" s="11"/>
      <c r="AI116" s="10"/>
      <c r="AJ116" s="10"/>
      <c r="AK116" s="10"/>
      <c r="AL116" s="11"/>
      <c r="AM116" s="11"/>
      <c r="AN116" s="11"/>
      <c r="AO116" s="10"/>
      <c r="AP116" s="10"/>
      <c r="AQ116" s="10"/>
      <c r="AR116" s="11"/>
      <c r="AS116" s="11"/>
      <c r="AT116" s="11"/>
      <c r="AU116" s="10"/>
      <c r="AV116" s="10"/>
      <c r="AW116" s="10"/>
      <c r="AX116" s="11"/>
      <c r="AY116" s="11"/>
      <c r="AZ116" s="11"/>
      <c r="BA116" s="10"/>
      <c r="BB116" s="10"/>
      <c r="BC116" s="10"/>
      <c r="BD116" s="11"/>
      <c r="BE116" s="11"/>
      <c r="BF116" s="11"/>
      <c r="BG116" s="10"/>
      <c r="BH116" s="10"/>
      <c r="BI116" s="10"/>
      <c r="BJ116" s="11"/>
      <c r="BK116" s="11"/>
      <c r="BL116" s="11"/>
      <c r="BM116" s="10"/>
      <c r="BN116" s="10"/>
      <c r="BO116" s="10"/>
      <c r="BP116" s="11"/>
      <c r="BQ116" s="11"/>
      <c r="BR116" s="11"/>
    </row>
    <row r="117" spans="1:70" ht="26.25" hidden="1">
      <c r="A117" s="43" t="s">
        <v>281</v>
      </c>
      <c r="B117" s="40"/>
      <c r="C117" s="38"/>
      <c r="D117" s="39"/>
      <c r="E117" s="40"/>
      <c r="F117" s="40"/>
      <c r="G117" s="40"/>
      <c r="H117" s="40"/>
      <c r="I117" s="40"/>
      <c r="J117" s="41">
        <f t="shared" si="2"/>
        <v>0</v>
      </c>
      <c r="K117" s="10"/>
      <c r="L117" s="10"/>
      <c r="M117" s="10"/>
      <c r="N117" s="11"/>
      <c r="O117" s="11"/>
      <c r="P117" s="11"/>
      <c r="Q117" s="10"/>
      <c r="R117" s="10"/>
      <c r="S117" s="10"/>
      <c r="T117" s="11"/>
      <c r="U117" s="11"/>
      <c r="V117" s="11"/>
      <c r="W117" s="10"/>
      <c r="X117" s="10"/>
      <c r="Y117" s="10"/>
      <c r="Z117" s="11"/>
      <c r="AA117" s="11"/>
      <c r="AB117" s="11"/>
      <c r="AC117" s="10"/>
      <c r="AD117" s="10"/>
      <c r="AE117" s="10"/>
      <c r="AF117" s="11"/>
      <c r="AG117" s="11"/>
      <c r="AH117" s="11"/>
      <c r="AI117" s="10"/>
      <c r="AJ117" s="10"/>
      <c r="AK117" s="10"/>
      <c r="AL117" s="11"/>
      <c r="AM117" s="11"/>
      <c r="AN117" s="11"/>
      <c r="AO117" s="10"/>
      <c r="AP117" s="10"/>
      <c r="AQ117" s="10"/>
      <c r="AR117" s="11"/>
      <c r="AS117" s="11"/>
      <c r="AT117" s="11"/>
      <c r="AU117" s="10"/>
      <c r="AV117" s="10"/>
      <c r="AW117" s="10"/>
      <c r="AX117" s="11"/>
      <c r="AY117" s="11"/>
      <c r="AZ117" s="11"/>
      <c r="BA117" s="10"/>
      <c r="BB117" s="10"/>
      <c r="BC117" s="10"/>
      <c r="BD117" s="11"/>
      <c r="BE117" s="11"/>
      <c r="BF117" s="11"/>
      <c r="BG117" s="10"/>
      <c r="BH117" s="10"/>
      <c r="BI117" s="10"/>
      <c r="BJ117" s="11"/>
      <c r="BK117" s="11"/>
      <c r="BL117" s="11"/>
      <c r="BM117" s="10"/>
      <c r="BN117" s="10"/>
      <c r="BO117" s="10"/>
      <c r="BP117" s="11"/>
      <c r="BQ117" s="11"/>
      <c r="BR117" s="11"/>
    </row>
    <row r="118" spans="1:70" ht="26.25" hidden="1">
      <c r="A118" s="43" t="s">
        <v>282</v>
      </c>
      <c r="B118" s="40"/>
      <c r="C118" s="38"/>
      <c r="D118" s="39"/>
      <c r="E118" s="40"/>
      <c r="F118" s="40"/>
      <c r="G118" s="40"/>
      <c r="H118" s="40"/>
      <c r="I118" s="40"/>
      <c r="J118" s="41">
        <f t="shared" si="2"/>
        <v>0</v>
      </c>
      <c r="K118" s="10"/>
      <c r="L118" s="10"/>
      <c r="M118" s="10"/>
      <c r="N118" s="11"/>
      <c r="O118" s="11"/>
      <c r="P118" s="11"/>
      <c r="Q118" s="10"/>
      <c r="R118" s="10"/>
      <c r="S118" s="10"/>
      <c r="T118" s="11"/>
      <c r="U118" s="11"/>
      <c r="V118" s="11"/>
      <c r="W118" s="10"/>
      <c r="X118" s="10"/>
      <c r="Y118" s="10"/>
      <c r="Z118" s="11"/>
      <c r="AA118" s="11"/>
      <c r="AB118" s="11"/>
      <c r="AC118" s="10"/>
      <c r="AD118" s="10"/>
      <c r="AE118" s="10"/>
      <c r="AF118" s="11"/>
      <c r="AG118" s="11"/>
      <c r="AH118" s="11"/>
      <c r="AI118" s="10"/>
      <c r="AJ118" s="10"/>
      <c r="AK118" s="10"/>
      <c r="AL118" s="11"/>
      <c r="AM118" s="11"/>
      <c r="AN118" s="11"/>
      <c r="AO118" s="10"/>
      <c r="AP118" s="10"/>
      <c r="AQ118" s="10"/>
      <c r="AR118" s="11"/>
      <c r="AS118" s="11"/>
      <c r="AT118" s="11"/>
      <c r="AU118" s="10"/>
      <c r="AV118" s="10"/>
      <c r="AW118" s="10"/>
      <c r="AX118" s="11"/>
      <c r="AY118" s="11"/>
      <c r="AZ118" s="11"/>
      <c r="BA118" s="10"/>
      <c r="BB118" s="10"/>
      <c r="BC118" s="10"/>
      <c r="BD118" s="11"/>
      <c r="BE118" s="11"/>
      <c r="BF118" s="11"/>
      <c r="BG118" s="10"/>
      <c r="BH118" s="10"/>
      <c r="BI118" s="10"/>
      <c r="BJ118" s="11"/>
      <c r="BK118" s="11"/>
      <c r="BL118" s="11"/>
      <c r="BM118" s="10"/>
      <c r="BN118" s="10"/>
      <c r="BO118" s="10"/>
      <c r="BP118" s="11"/>
      <c r="BQ118" s="11"/>
      <c r="BR118" s="11"/>
    </row>
    <row r="119" spans="1:70" ht="26.25" hidden="1">
      <c r="A119" s="43" t="s">
        <v>283</v>
      </c>
      <c r="B119" s="40"/>
      <c r="C119" s="38"/>
      <c r="D119" s="39"/>
      <c r="E119" s="40"/>
      <c r="F119" s="40"/>
      <c r="G119" s="40"/>
      <c r="H119" s="40"/>
      <c r="I119" s="40"/>
      <c r="J119" s="41">
        <f t="shared" si="2"/>
        <v>0</v>
      </c>
      <c r="K119" s="10"/>
      <c r="L119" s="10"/>
      <c r="M119" s="10"/>
      <c r="N119" s="11"/>
      <c r="O119" s="11"/>
      <c r="P119" s="11"/>
      <c r="Q119" s="10"/>
      <c r="R119" s="10"/>
      <c r="S119" s="10"/>
      <c r="T119" s="11"/>
      <c r="U119" s="11"/>
      <c r="V119" s="11"/>
      <c r="W119" s="10"/>
      <c r="X119" s="10"/>
      <c r="Y119" s="10"/>
      <c r="Z119" s="11"/>
      <c r="AA119" s="11"/>
      <c r="AB119" s="11"/>
      <c r="AC119" s="10"/>
      <c r="AD119" s="10"/>
      <c r="AE119" s="10"/>
      <c r="AF119" s="11"/>
      <c r="AG119" s="11"/>
      <c r="AH119" s="11"/>
      <c r="AI119" s="10"/>
      <c r="AJ119" s="10"/>
      <c r="AK119" s="10"/>
      <c r="AL119" s="11"/>
      <c r="AM119" s="11"/>
      <c r="AN119" s="11"/>
      <c r="AO119" s="10"/>
      <c r="AP119" s="10"/>
      <c r="AQ119" s="10"/>
      <c r="AR119" s="11"/>
      <c r="AS119" s="11"/>
      <c r="AT119" s="11"/>
      <c r="AU119" s="10"/>
      <c r="AV119" s="10"/>
      <c r="AW119" s="10"/>
      <c r="AX119" s="11"/>
      <c r="AY119" s="11"/>
      <c r="AZ119" s="11"/>
      <c r="BA119" s="10"/>
      <c r="BB119" s="10"/>
      <c r="BC119" s="10"/>
      <c r="BD119" s="11"/>
      <c r="BE119" s="11"/>
      <c r="BF119" s="11"/>
      <c r="BG119" s="10"/>
      <c r="BH119" s="10"/>
      <c r="BI119" s="10"/>
      <c r="BJ119" s="11"/>
      <c r="BK119" s="11"/>
      <c r="BL119" s="11"/>
      <c r="BM119" s="10"/>
      <c r="BN119" s="10"/>
      <c r="BO119" s="10"/>
      <c r="BP119" s="11"/>
      <c r="BQ119" s="11"/>
      <c r="BR119" s="11"/>
    </row>
    <row r="120" spans="1:70" ht="26.25" hidden="1">
      <c r="A120" s="43" t="s">
        <v>284</v>
      </c>
      <c r="B120" s="40"/>
      <c r="C120" s="38"/>
      <c r="D120" s="39"/>
      <c r="E120" s="40"/>
      <c r="F120" s="40"/>
      <c r="G120" s="40"/>
      <c r="H120" s="40"/>
      <c r="I120" s="40"/>
      <c r="J120" s="41">
        <f t="shared" si="2"/>
        <v>0</v>
      </c>
      <c r="K120" s="10"/>
      <c r="L120" s="10"/>
      <c r="M120" s="10"/>
      <c r="N120" s="11"/>
      <c r="O120" s="11"/>
      <c r="P120" s="11"/>
      <c r="Q120" s="10"/>
      <c r="R120" s="10"/>
      <c r="S120" s="10"/>
      <c r="T120" s="11"/>
      <c r="U120" s="11"/>
      <c r="V120" s="11"/>
      <c r="W120" s="10"/>
      <c r="X120" s="10"/>
      <c r="Y120" s="10"/>
      <c r="Z120" s="11"/>
      <c r="AA120" s="11"/>
      <c r="AB120" s="11"/>
      <c r="AC120" s="10"/>
      <c r="AD120" s="10"/>
      <c r="AE120" s="10"/>
      <c r="AF120" s="11"/>
      <c r="AG120" s="11"/>
      <c r="AH120" s="11"/>
      <c r="AI120" s="10"/>
      <c r="AJ120" s="10"/>
      <c r="AK120" s="10"/>
      <c r="AL120" s="11"/>
      <c r="AM120" s="11"/>
      <c r="AN120" s="11"/>
      <c r="AO120" s="10"/>
      <c r="AP120" s="10"/>
      <c r="AQ120" s="10"/>
      <c r="AR120" s="11"/>
      <c r="AS120" s="11"/>
      <c r="AT120" s="11"/>
      <c r="AU120" s="10"/>
      <c r="AV120" s="10"/>
      <c r="AW120" s="10"/>
      <c r="AX120" s="11"/>
      <c r="AY120" s="11"/>
      <c r="AZ120" s="11"/>
      <c r="BA120" s="10"/>
      <c r="BB120" s="10"/>
      <c r="BC120" s="10"/>
      <c r="BD120" s="11"/>
      <c r="BE120" s="11"/>
      <c r="BF120" s="11"/>
      <c r="BG120" s="10"/>
      <c r="BH120" s="10"/>
      <c r="BI120" s="10"/>
      <c r="BJ120" s="11"/>
      <c r="BK120" s="11"/>
      <c r="BL120" s="11"/>
      <c r="BM120" s="10"/>
      <c r="BN120" s="10"/>
      <c r="BO120" s="10"/>
      <c r="BP120" s="11"/>
      <c r="BQ120" s="11"/>
      <c r="BR120" s="11"/>
    </row>
    <row r="121" spans="1:70" ht="26.25" hidden="1">
      <c r="A121" s="43" t="s">
        <v>285</v>
      </c>
      <c r="B121" s="40"/>
      <c r="C121" s="38"/>
      <c r="D121" s="39"/>
      <c r="E121" s="40"/>
      <c r="F121" s="40"/>
      <c r="G121" s="40"/>
      <c r="H121" s="40"/>
      <c r="I121" s="40"/>
      <c r="J121" s="41">
        <f t="shared" ref="J121:J128" si="3">IFERROR(SUM(B121:I121),"")</f>
        <v>0</v>
      </c>
      <c r="K121" s="10"/>
      <c r="L121" s="10"/>
      <c r="M121" s="10"/>
      <c r="N121" s="11"/>
      <c r="O121" s="11"/>
      <c r="P121" s="11"/>
      <c r="Q121" s="10"/>
      <c r="R121" s="10"/>
      <c r="S121" s="10"/>
      <c r="T121" s="11"/>
      <c r="U121" s="11"/>
      <c r="V121" s="11"/>
      <c r="W121" s="10"/>
      <c r="X121" s="10"/>
      <c r="Y121" s="10"/>
      <c r="Z121" s="11"/>
      <c r="AA121" s="11"/>
      <c r="AB121" s="11"/>
      <c r="AC121" s="10"/>
      <c r="AD121" s="10"/>
      <c r="AE121" s="10"/>
      <c r="AF121" s="11"/>
      <c r="AG121" s="11"/>
      <c r="AH121" s="11"/>
      <c r="AI121" s="10"/>
      <c r="AJ121" s="10"/>
      <c r="AK121" s="10"/>
      <c r="AL121" s="11"/>
      <c r="AM121" s="11"/>
      <c r="AN121" s="11"/>
      <c r="AO121" s="10"/>
      <c r="AP121" s="10"/>
      <c r="AQ121" s="10"/>
      <c r="AR121" s="11"/>
      <c r="AS121" s="11"/>
      <c r="AT121" s="11"/>
      <c r="AU121" s="10"/>
      <c r="AV121" s="10"/>
      <c r="AW121" s="10"/>
      <c r="AX121" s="11"/>
      <c r="AY121" s="11"/>
      <c r="AZ121" s="11"/>
      <c r="BA121" s="10"/>
      <c r="BB121" s="10"/>
      <c r="BC121" s="10"/>
      <c r="BD121" s="11"/>
      <c r="BE121" s="11"/>
      <c r="BF121" s="11"/>
      <c r="BG121" s="10"/>
      <c r="BH121" s="10"/>
      <c r="BI121" s="10"/>
      <c r="BJ121" s="11"/>
      <c r="BK121" s="11"/>
      <c r="BL121" s="11"/>
      <c r="BM121" s="10"/>
      <c r="BN121" s="10"/>
      <c r="BO121" s="10"/>
      <c r="BP121" s="11"/>
      <c r="BQ121" s="11"/>
      <c r="BR121" s="11"/>
    </row>
    <row r="122" spans="1:70" ht="26.25" hidden="1">
      <c r="A122" s="43" t="s">
        <v>286</v>
      </c>
      <c r="B122" s="40"/>
      <c r="C122" s="38"/>
      <c r="D122" s="39"/>
      <c r="E122" s="40"/>
      <c r="F122" s="40"/>
      <c r="G122" s="40"/>
      <c r="H122" s="40"/>
      <c r="I122" s="40"/>
      <c r="J122" s="41">
        <f t="shared" si="3"/>
        <v>0</v>
      </c>
      <c r="K122" s="10"/>
      <c r="L122" s="10"/>
      <c r="M122" s="10"/>
      <c r="N122" s="11"/>
      <c r="O122" s="11"/>
      <c r="P122" s="11"/>
      <c r="Q122" s="10"/>
      <c r="R122" s="10"/>
      <c r="S122" s="10"/>
      <c r="T122" s="11"/>
      <c r="U122" s="11"/>
      <c r="V122" s="11"/>
      <c r="W122" s="10"/>
      <c r="X122" s="10"/>
      <c r="Y122" s="10"/>
      <c r="Z122" s="11"/>
      <c r="AA122" s="11"/>
      <c r="AB122" s="11"/>
      <c r="AC122" s="10"/>
      <c r="AD122" s="10"/>
      <c r="AE122" s="10"/>
      <c r="AF122" s="11"/>
      <c r="AG122" s="11"/>
      <c r="AH122" s="11"/>
      <c r="AI122" s="10"/>
      <c r="AJ122" s="10"/>
      <c r="AK122" s="10"/>
      <c r="AL122" s="11"/>
      <c r="AM122" s="11"/>
      <c r="AN122" s="11"/>
      <c r="AO122" s="10"/>
      <c r="AP122" s="10"/>
      <c r="AQ122" s="10"/>
      <c r="AR122" s="11"/>
      <c r="AS122" s="11"/>
      <c r="AT122" s="11"/>
      <c r="AU122" s="10"/>
      <c r="AV122" s="10"/>
      <c r="AW122" s="10"/>
      <c r="AX122" s="11"/>
      <c r="AY122" s="11"/>
      <c r="AZ122" s="11"/>
      <c r="BA122" s="10"/>
      <c r="BB122" s="10"/>
      <c r="BC122" s="10"/>
      <c r="BD122" s="11"/>
      <c r="BE122" s="11"/>
      <c r="BF122" s="11"/>
      <c r="BG122" s="10"/>
      <c r="BH122" s="10"/>
      <c r="BI122" s="10"/>
      <c r="BJ122" s="11"/>
      <c r="BK122" s="11"/>
      <c r="BL122" s="11"/>
      <c r="BM122" s="10"/>
      <c r="BN122" s="10"/>
      <c r="BO122" s="10"/>
      <c r="BP122" s="11"/>
      <c r="BQ122" s="11"/>
      <c r="BR122" s="11"/>
    </row>
    <row r="123" spans="1:70" ht="26.25" hidden="1">
      <c r="A123" s="43" t="s">
        <v>287</v>
      </c>
      <c r="B123" s="40"/>
      <c r="C123" s="38"/>
      <c r="D123" s="39"/>
      <c r="E123" s="40"/>
      <c r="F123" s="40"/>
      <c r="G123" s="40"/>
      <c r="H123" s="40"/>
      <c r="I123" s="40"/>
      <c r="J123" s="41">
        <f t="shared" si="3"/>
        <v>0</v>
      </c>
      <c r="K123" s="10"/>
      <c r="L123" s="10"/>
      <c r="M123" s="10"/>
      <c r="N123" s="11"/>
      <c r="O123" s="11"/>
      <c r="P123" s="11"/>
      <c r="Q123" s="10"/>
      <c r="R123" s="10"/>
      <c r="S123" s="10"/>
      <c r="T123" s="11"/>
      <c r="U123" s="11"/>
      <c r="V123" s="11"/>
      <c r="W123" s="10"/>
      <c r="X123" s="10"/>
      <c r="Y123" s="10"/>
      <c r="Z123" s="11"/>
      <c r="AA123" s="11"/>
      <c r="AB123" s="11"/>
      <c r="AC123" s="10"/>
      <c r="AD123" s="10"/>
      <c r="AE123" s="10"/>
      <c r="AF123" s="11"/>
      <c r="AG123" s="11"/>
      <c r="AH123" s="11"/>
      <c r="AI123" s="10"/>
      <c r="AJ123" s="10"/>
      <c r="AK123" s="10"/>
      <c r="AL123" s="11"/>
      <c r="AM123" s="11"/>
      <c r="AN123" s="11"/>
      <c r="AO123" s="10"/>
      <c r="AP123" s="10"/>
      <c r="AQ123" s="10"/>
      <c r="AR123" s="11"/>
      <c r="AS123" s="11"/>
      <c r="AT123" s="11"/>
      <c r="AU123" s="10"/>
      <c r="AV123" s="10"/>
      <c r="AW123" s="10"/>
      <c r="AX123" s="11"/>
      <c r="AY123" s="11"/>
      <c r="AZ123" s="11"/>
      <c r="BA123" s="10"/>
      <c r="BB123" s="10"/>
      <c r="BC123" s="10"/>
      <c r="BD123" s="11"/>
      <c r="BE123" s="11"/>
      <c r="BF123" s="11"/>
      <c r="BG123" s="10"/>
      <c r="BH123" s="10"/>
      <c r="BI123" s="10"/>
      <c r="BJ123" s="11"/>
      <c r="BK123" s="11"/>
      <c r="BL123" s="11"/>
      <c r="BM123" s="10"/>
      <c r="BN123" s="10"/>
      <c r="BO123" s="10"/>
      <c r="BP123" s="11"/>
      <c r="BQ123" s="11"/>
      <c r="BR123" s="11"/>
    </row>
    <row r="124" spans="1:70" ht="26.25" hidden="1">
      <c r="A124" s="43" t="s">
        <v>288</v>
      </c>
      <c r="B124" s="40"/>
      <c r="C124" s="38"/>
      <c r="D124" s="39"/>
      <c r="E124" s="40"/>
      <c r="F124" s="40"/>
      <c r="G124" s="40"/>
      <c r="H124" s="40"/>
      <c r="I124" s="40"/>
      <c r="J124" s="41">
        <f t="shared" si="3"/>
        <v>0</v>
      </c>
      <c r="K124" s="10"/>
      <c r="L124" s="10"/>
      <c r="M124" s="10"/>
      <c r="N124" s="11"/>
      <c r="O124" s="11"/>
      <c r="P124" s="11"/>
      <c r="Q124" s="10"/>
      <c r="R124" s="10"/>
      <c r="S124" s="10"/>
      <c r="T124" s="11"/>
      <c r="U124" s="11"/>
      <c r="V124" s="11"/>
      <c r="W124" s="10"/>
      <c r="X124" s="10"/>
      <c r="Y124" s="10"/>
      <c r="Z124" s="11"/>
      <c r="AA124" s="11"/>
      <c r="AB124" s="11"/>
      <c r="AC124" s="10"/>
      <c r="AD124" s="10"/>
      <c r="AE124" s="10"/>
      <c r="AF124" s="11"/>
      <c r="AG124" s="11"/>
      <c r="AH124" s="11"/>
      <c r="AI124" s="10"/>
      <c r="AJ124" s="10"/>
      <c r="AK124" s="10"/>
      <c r="AL124" s="11"/>
      <c r="AM124" s="11"/>
      <c r="AN124" s="11"/>
      <c r="AO124" s="10"/>
      <c r="AP124" s="10"/>
      <c r="AQ124" s="10"/>
      <c r="AR124" s="11"/>
      <c r="AS124" s="11"/>
      <c r="AT124" s="11"/>
      <c r="AU124" s="10"/>
      <c r="AV124" s="10"/>
      <c r="AW124" s="10"/>
      <c r="AX124" s="11"/>
      <c r="AY124" s="11"/>
      <c r="AZ124" s="11"/>
      <c r="BA124" s="10"/>
      <c r="BB124" s="10"/>
      <c r="BC124" s="10"/>
      <c r="BD124" s="11"/>
      <c r="BE124" s="11"/>
      <c r="BF124" s="11"/>
      <c r="BG124" s="10"/>
      <c r="BH124" s="10"/>
      <c r="BI124" s="10"/>
      <c r="BJ124" s="11"/>
      <c r="BK124" s="11"/>
      <c r="BL124" s="11"/>
      <c r="BM124" s="10"/>
      <c r="BN124" s="10"/>
      <c r="BO124" s="10"/>
      <c r="BP124" s="11"/>
      <c r="BQ124" s="11"/>
      <c r="BR124" s="11"/>
    </row>
    <row r="125" spans="1:70" ht="26.25" hidden="1">
      <c r="A125" s="43" t="s">
        <v>289</v>
      </c>
      <c r="B125" s="40"/>
      <c r="C125" s="38"/>
      <c r="D125" s="39"/>
      <c r="E125" s="40"/>
      <c r="F125" s="40"/>
      <c r="G125" s="40"/>
      <c r="H125" s="40"/>
      <c r="I125" s="40"/>
      <c r="J125" s="41">
        <f t="shared" si="3"/>
        <v>0</v>
      </c>
      <c r="K125" s="10"/>
      <c r="L125" s="10"/>
      <c r="M125" s="10"/>
      <c r="N125" s="11"/>
      <c r="O125" s="11"/>
      <c r="P125" s="11"/>
      <c r="Q125" s="10"/>
      <c r="R125" s="10"/>
      <c r="S125" s="10"/>
      <c r="T125" s="11"/>
      <c r="U125" s="11"/>
      <c r="V125" s="11"/>
      <c r="W125" s="10"/>
      <c r="X125" s="10"/>
      <c r="Y125" s="10"/>
      <c r="Z125" s="11"/>
      <c r="AA125" s="11"/>
      <c r="AB125" s="11"/>
      <c r="AC125" s="10"/>
      <c r="AD125" s="10"/>
      <c r="AE125" s="10"/>
      <c r="AF125" s="11"/>
      <c r="AG125" s="11"/>
      <c r="AH125" s="11"/>
      <c r="AI125" s="10"/>
      <c r="AJ125" s="10"/>
      <c r="AK125" s="10"/>
      <c r="AL125" s="11"/>
      <c r="AM125" s="11"/>
      <c r="AN125" s="11"/>
      <c r="AO125" s="10"/>
      <c r="AP125" s="10"/>
      <c r="AQ125" s="10"/>
      <c r="AR125" s="11"/>
      <c r="AS125" s="11"/>
      <c r="AT125" s="11"/>
      <c r="AU125" s="10"/>
      <c r="AV125" s="10"/>
      <c r="AW125" s="10"/>
      <c r="AX125" s="11"/>
      <c r="AY125" s="11"/>
      <c r="AZ125" s="11"/>
      <c r="BA125" s="10"/>
      <c r="BB125" s="10"/>
      <c r="BC125" s="10"/>
      <c r="BD125" s="11"/>
      <c r="BE125" s="11"/>
      <c r="BF125" s="11"/>
      <c r="BG125" s="10"/>
      <c r="BH125" s="10"/>
      <c r="BI125" s="10"/>
      <c r="BJ125" s="11"/>
      <c r="BK125" s="11"/>
      <c r="BL125" s="11"/>
      <c r="BM125" s="10"/>
      <c r="BN125" s="10"/>
      <c r="BO125" s="10"/>
      <c r="BP125" s="11"/>
      <c r="BQ125" s="11"/>
      <c r="BR125" s="11"/>
    </row>
    <row r="126" spans="1:70" ht="26.25" hidden="1">
      <c r="A126" s="43" t="s">
        <v>290</v>
      </c>
      <c r="B126" s="40"/>
      <c r="C126" s="38"/>
      <c r="D126" s="39"/>
      <c r="E126" s="40"/>
      <c r="F126" s="40"/>
      <c r="G126" s="40"/>
      <c r="H126" s="40"/>
      <c r="I126" s="40"/>
      <c r="J126" s="41">
        <f t="shared" si="3"/>
        <v>0</v>
      </c>
      <c r="K126" s="10"/>
      <c r="L126" s="10"/>
      <c r="M126" s="10"/>
      <c r="N126" s="11"/>
      <c r="O126" s="11"/>
      <c r="P126" s="11"/>
      <c r="Q126" s="10"/>
      <c r="R126" s="10"/>
      <c r="S126" s="10"/>
      <c r="T126" s="11"/>
      <c r="U126" s="11"/>
      <c r="V126" s="11"/>
      <c r="W126" s="10"/>
      <c r="X126" s="10"/>
      <c r="Y126" s="10"/>
      <c r="Z126" s="11"/>
      <c r="AA126" s="11"/>
      <c r="AB126" s="11"/>
      <c r="AC126" s="10"/>
      <c r="AD126" s="10"/>
      <c r="AE126" s="10"/>
      <c r="AF126" s="11"/>
      <c r="AG126" s="11"/>
      <c r="AH126" s="11"/>
      <c r="AI126" s="10"/>
      <c r="AJ126" s="10"/>
      <c r="AK126" s="10"/>
      <c r="AL126" s="11"/>
      <c r="AM126" s="11"/>
      <c r="AN126" s="11"/>
      <c r="AO126" s="10"/>
      <c r="AP126" s="10"/>
      <c r="AQ126" s="10"/>
      <c r="AR126" s="11"/>
      <c r="AS126" s="11"/>
      <c r="AT126" s="11"/>
      <c r="AU126" s="10"/>
      <c r="AV126" s="10"/>
      <c r="AW126" s="10"/>
      <c r="AX126" s="11"/>
      <c r="AY126" s="11"/>
      <c r="AZ126" s="11"/>
      <c r="BA126" s="10"/>
      <c r="BB126" s="10"/>
      <c r="BC126" s="10"/>
      <c r="BD126" s="11"/>
      <c r="BE126" s="11"/>
      <c r="BF126" s="11"/>
      <c r="BG126" s="10"/>
      <c r="BH126" s="10"/>
      <c r="BI126" s="10"/>
      <c r="BJ126" s="11"/>
      <c r="BK126" s="11"/>
      <c r="BL126" s="11"/>
      <c r="BM126" s="10"/>
      <c r="BN126" s="10"/>
      <c r="BO126" s="10"/>
      <c r="BP126" s="11"/>
      <c r="BQ126" s="11"/>
      <c r="BR126" s="11"/>
    </row>
    <row r="127" spans="1:70" ht="26.25" hidden="1">
      <c r="A127" s="43" t="s">
        <v>291</v>
      </c>
      <c r="B127" s="40"/>
      <c r="C127" s="38"/>
      <c r="D127" s="39"/>
      <c r="E127" s="40"/>
      <c r="F127" s="40"/>
      <c r="G127" s="40"/>
      <c r="H127" s="40"/>
      <c r="I127" s="40"/>
      <c r="J127" s="41">
        <f t="shared" si="3"/>
        <v>0</v>
      </c>
      <c r="K127" s="10"/>
      <c r="L127" s="10"/>
      <c r="M127" s="10"/>
      <c r="N127" s="11"/>
      <c r="O127" s="11"/>
      <c r="P127" s="11"/>
      <c r="Q127" s="10"/>
      <c r="R127" s="10"/>
      <c r="S127" s="10"/>
      <c r="T127" s="11"/>
      <c r="U127" s="11"/>
      <c r="V127" s="11"/>
      <c r="W127" s="10"/>
      <c r="X127" s="10"/>
      <c r="Y127" s="10"/>
      <c r="Z127" s="11"/>
      <c r="AA127" s="11"/>
      <c r="AB127" s="11"/>
      <c r="AC127" s="10"/>
      <c r="AD127" s="10"/>
      <c r="AE127" s="10"/>
      <c r="AF127" s="11"/>
      <c r="AG127" s="11"/>
      <c r="AH127" s="11"/>
      <c r="AI127" s="10"/>
      <c r="AJ127" s="10"/>
      <c r="AK127" s="10"/>
      <c r="AL127" s="11"/>
      <c r="AM127" s="11"/>
      <c r="AN127" s="11"/>
      <c r="AO127" s="10"/>
      <c r="AP127" s="10"/>
      <c r="AQ127" s="10"/>
      <c r="AR127" s="11"/>
      <c r="AS127" s="11"/>
      <c r="AT127" s="11"/>
      <c r="AU127" s="10"/>
      <c r="AV127" s="10"/>
      <c r="AW127" s="10"/>
      <c r="AX127" s="11"/>
      <c r="AY127" s="11"/>
      <c r="AZ127" s="11"/>
      <c r="BA127" s="10"/>
      <c r="BB127" s="10"/>
      <c r="BC127" s="10"/>
      <c r="BD127" s="11"/>
      <c r="BE127" s="11"/>
      <c r="BF127" s="11"/>
      <c r="BG127" s="10"/>
      <c r="BH127" s="10"/>
      <c r="BI127" s="10"/>
      <c r="BJ127" s="11"/>
      <c r="BK127" s="11"/>
      <c r="BL127" s="11"/>
      <c r="BM127" s="10"/>
      <c r="BN127" s="10"/>
      <c r="BO127" s="10"/>
      <c r="BP127" s="11"/>
      <c r="BQ127" s="11"/>
      <c r="BR127" s="11"/>
    </row>
    <row r="128" spans="1:70" ht="21" hidden="1">
      <c r="A128" s="43" t="s">
        <v>292</v>
      </c>
      <c r="B128" s="40"/>
      <c r="C128" s="38"/>
      <c r="D128" s="39"/>
      <c r="E128" s="40"/>
      <c r="F128" s="40"/>
      <c r="G128" s="40"/>
      <c r="H128" s="40"/>
      <c r="I128" s="40"/>
      <c r="J128" s="41">
        <f t="shared" si="3"/>
        <v>0</v>
      </c>
      <c r="K128" s="194">
        <f>COUNTA(K19:M127)</f>
        <v>15</v>
      </c>
      <c r="L128" s="194"/>
      <c r="M128" s="194"/>
      <c r="N128" s="194">
        <f>COUNTA(N19:P127)</f>
        <v>0</v>
      </c>
      <c r="O128" s="194"/>
      <c r="P128" s="194"/>
      <c r="Q128" s="194">
        <f>COUNTA(Q19:S127)</f>
        <v>0</v>
      </c>
      <c r="R128" s="194"/>
      <c r="S128" s="194"/>
      <c r="T128" s="194">
        <f>COUNTA(T19:V127)</f>
        <v>0</v>
      </c>
      <c r="U128" s="194"/>
      <c r="V128" s="194"/>
      <c r="W128" s="194">
        <f>COUNTA(W19:Y127)</f>
        <v>0</v>
      </c>
      <c r="X128" s="194"/>
      <c r="Y128" s="194"/>
      <c r="Z128" s="194">
        <f>COUNTA(Z19:AB127)</f>
        <v>0</v>
      </c>
      <c r="AA128" s="194"/>
      <c r="AB128" s="194"/>
      <c r="AC128" s="194">
        <f>COUNTA(AC19:AE127)</f>
        <v>0</v>
      </c>
      <c r="AD128" s="194"/>
      <c r="AE128" s="194"/>
      <c r="AF128" s="194">
        <f>COUNTA(AF19:AH127)</f>
        <v>0</v>
      </c>
      <c r="AG128" s="194"/>
      <c r="AH128" s="194"/>
      <c r="AI128" s="194">
        <f>COUNTA(AI19:AK127)</f>
        <v>0</v>
      </c>
      <c r="AJ128" s="194"/>
      <c r="AK128" s="194"/>
      <c r="AL128" s="194">
        <f>COUNTA(AL19:AN127)</f>
        <v>0</v>
      </c>
      <c r="AM128" s="194"/>
      <c r="AN128" s="194"/>
      <c r="AO128" s="194">
        <f>COUNTA(AO19:AQ127)</f>
        <v>0</v>
      </c>
      <c r="AP128" s="194"/>
      <c r="AQ128" s="194"/>
      <c r="AR128" s="194">
        <f>COUNTA(AR19:AT127)</f>
        <v>0</v>
      </c>
      <c r="AS128" s="194"/>
      <c r="AT128" s="194"/>
      <c r="AU128" s="194">
        <f>COUNTA(AU19:AW127)</f>
        <v>0</v>
      </c>
      <c r="AV128" s="194"/>
      <c r="AW128" s="194"/>
      <c r="AX128" s="194">
        <f>COUNTA(AX19:AZ127)</f>
        <v>0</v>
      </c>
      <c r="AY128" s="194"/>
      <c r="AZ128" s="194"/>
      <c r="BA128" s="194">
        <f>COUNTA(BA19:BC127)</f>
        <v>0</v>
      </c>
      <c r="BB128" s="194"/>
      <c r="BC128" s="194"/>
      <c r="BD128" s="194">
        <f>COUNTA(BD19:BF127)</f>
        <v>0</v>
      </c>
      <c r="BE128" s="194"/>
      <c r="BF128" s="194"/>
      <c r="BG128" s="194">
        <f>COUNTA(BG19:BI127)</f>
        <v>0</v>
      </c>
      <c r="BH128" s="194"/>
      <c r="BI128" s="194"/>
      <c r="BJ128" s="194">
        <f>COUNTA(BJ19:BL127)</f>
        <v>0</v>
      </c>
      <c r="BK128" s="194"/>
      <c r="BL128" s="194"/>
      <c r="BM128" s="194">
        <f>COUNTA(BM19:BO127)</f>
        <v>0</v>
      </c>
      <c r="BN128" s="194"/>
      <c r="BO128" s="194"/>
      <c r="BP128" s="194">
        <f>COUNTA(BP19:BR127)</f>
        <v>0</v>
      </c>
      <c r="BQ128" s="194"/>
      <c r="BR128" s="194"/>
    </row>
    <row r="129" spans="1:80" ht="15" hidden="1">
      <c r="A129" s="40"/>
      <c r="B129" s="40"/>
      <c r="C129" s="40"/>
      <c r="D129" s="40"/>
      <c r="E129" s="40"/>
      <c r="F129" s="40"/>
      <c r="G129" s="40"/>
      <c r="H129" s="40"/>
      <c r="I129" s="40"/>
      <c r="J129" s="63">
        <v>9</v>
      </c>
      <c r="K129" s="63">
        <v>10</v>
      </c>
      <c r="L129" s="63">
        <v>11</v>
      </c>
      <c r="M129" s="63">
        <v>12</v>
      </c>
      <c r="N129">
        <f>SUM(N18:P18)</f>
        <v>0</v>
      </c>
      <c r="Q129">
        <f>SUM(Q18:S18)</f>
        <v>3</v>
      </c>
      <c r="T129">
        <f>SUM(T18:V18)</f>
        <v>4</v>
      </c>
      <c r="W129">
        <f>SUM(W18:Y18)</f>
        <v>5</v>
      </c>
      <c r="Z129">
        <f>SUM(Z18:AB18)</f>
        <v>6</v>
      </c>
      <c r="AC129">
        <f>SUM(AC18:AE18)</f>
        <v>7</v>
      </c>
      <c r="AF129">
        <f>SUM(AF18:AH18)</f>
        <v>8</v>
      </c>
      <c r="AI129">
        <f>SUM(AI18:AK18)</f>
        <v>9</v>
      </c>
      <c r="AL129">
        <f>SUM(AL18:AN18)</f>
        <v>10</v>
      </c>
      <c r="AO129">
        <f>SUM(AO18:AQ18)</f>
        <v>11</v>
      </c>
      <c r="AR129">
        <f>SUM(AR18:AT18)</f>
        <v>12</v>
      </c>
      <c r="AU129">
        <f>SUM(AU18:AW18)</f>
        <v>13</v>
      </c>
      <c r="AX129">
        <f>SUM(AX18:AZ18)</f>
        <v>14</v>
      </c>
      <c r="BA129">
        <f>SUM(BA18:BC18)</f>
        <v>15</v>
      </c>
      <c r="BD129">
        <f>SUM(BD18:BF18)</f>
        <v>16</v>
      </c>
      <c r="BG129">
        <f>SUM(BG18:BI18)</f>
        <v>17</v>
      </c>
      <c r="BJ129">
        <f>SUM(BJ18:BL18)</f>
        <v>18</v>
      </c>
      <c r="BM129">
        <f>SUM(BM18:BO18)</f>
        <v>19</v>
      </c>
      <c r="BP129">
        <f>SUM(BP18:BR18)</f>
        <v>20</v>
      </c>
      <c r="BS129">
        <f>SUM(BS18:BU18)</f>
        <v>0</v>
      </c>
      <c r="BV129">
        <f>SUM(BV18:BX18)</f>
        <v>0</v>
      </c>
      <c r="BY129">
        <f>SUM(BY18:CA18)</f>
        <v>0</v>
      </c>
      <c r="CB129">
        <f>SUM(CB18:CD18)</f>
        <v>0</v>
      </c>
    </row>
    <row r="130" spans="1:80" hidden="1">
      <c r="K130">
        <f>SUM(K19:M19)</f>
        <v>73</v>
      </c>
      <c r="N130">
        <f t="shared" ref="N130:N149" si="4">SUM(N19:P19)</f>
        <v>0</v>
      </c>
      <c r="Q130">
        <f t="shared" ref="Q130:Q149" si="5">SUM(Q19:S19)</f>
        <v>0</v>
      </c>
      <c r="T130">
        <f t="shared" ref="T130:T149" si="6">SUM(T19:V19)</f>
        <v>0</v>
      </c>
      <c r="W130">
        <f t="shared" ref="W130:W149" si="7">SUM(W19:Y19)</f>
        <v>0</v>
      </c>
      <c r="Z130">
        <f t="shared" ref="Z130:Z149" si="8">SUM(Z19:AB19)</f>
        <v>0</v>
      </c>
      <c r="AC130">
        <f t="shared" ref="AC130:AC149" si="9">SUM(AC19:AE19)</f>
        <v>0</v>
      </c>
      <c r="AF130">
        <f t="shared" ref="AF130:AF149" si="10">SUM(AF19:AH19)</f>
        <v>0</v>
      </c>
      <c r="AI130">
        <f t="shared" ref="AI130:AI149" si="11">SUM(AI19:AK19)</f>
        <v>0</v>
      </c>
      <c r="AL130">
        <f t="shared" ref="AL130:AL149" si="12">SUM(AL19:AN19)</f>
        <v>0</v>
      </c>
      <c r="AO130">
        <f t="shared" ref="AO130:AO149" si="13">SUM(AO19:AQ19)</f>
        <v>0</v>
      </c>
      <c r="AR130">
        <f t="shared" ref="AR130:AR149" si="14">SUM(AR19:AT19)</f>
        <v>0</v>
      </c>
      <c r="AU130">
        <f t="shared" ref="AU130:AU149" si="15">SUM(AU19:AW19)</f>
        <v>0</v>
      </c>
      <c r="AX130">
        <f t="shared" ref="AX130:AX149" si="16">SUM(AX19:AZ19)</f>
        <v>0</v>
      </c>
      <c r="BA130">
        <f t="shared" ref="BA130:BA149" si="17">SUM(BA19:BC19)</f>
        <v>0</v>
      </c>
      <c r="BD130">
        <f t="shared" ref="BD130:BD149" si="18">SUM(BD19:BF19)</f>
        <v>0</v>
      </c>
      <c r="BG130">
        <f t="shared" ref="BG130:BG149" si="19">SUM(BG19:BI19)</f>
        <v>0</v>
      </c>
      <c r="BJ130">
        <f t="shared" ref="BJ130:BJ149" si="20">SUM(BJ19:BL19)</f>
        <v>0</v>
      </c>
      <c r="BM130">
        <f t="shared" ref="BM130:BM149" si="21">SUM(BM19:BO19)</f>
        <v>0</v>
      </c>
      <c r="BP130">
        <f t="shared" ref="BP130:BP149" si="22">SUM(BP19:BR19)</f>
        <v>0</v>
      </c>
      <c r="BS130">
        <f t="shared" ref="BS130:BS149" si="23">SUM(BS19:BU19)</f>
        <v>0</v>
      </c>
      <c r="BV130">
        <f t="shared" ref="BV130:BV149" si="24">SUM(BV19:BX19)</f>
        <v>0</v>
      </c>
      <c r="BY130">
        <f t="shared" ref="BY130:BY149" si="25">SUM(BY19:CA19)</f>
        <v>0</v>
      </c>
      <c r="CB130">
        <f t="shared" ref="CB130:CB149" si="26">SUM(CB19:CD19)</f>
        <v>0</v>
      </c>
    </row>
    <row r="131" spans="1:80" hidden="1">
      <c r="K131">
        <f t="shared" ref="K131:K150" si="27">SUM(K20:M20)</f>
        <v>45</v>
      </c>
      <c r="N131">
        <f t="shared" si="4"/>
        <v>0</v>
      </c>
      <c r="Q131">
        <f t="shared" si="5"/>
        <v>0</v>
      </c>
      <c r="T131">
        <f t="shared" si="6"/>
        <v>0</v>
      </c>
      <c r="W131">
        <f t="shared" si="7"/>
        <v>0</v>
      </c>
      <c r="Z131">
        <f t="shared" si="8"/>
        <v>0</v>
      </c>
      <c r="AC131">
        <f t="shared" si="9"/>
        <v>0</v>
      </c>
      <c r="AF131">
        <f t="shared" si="10"/>
        <v>0</v>
      </c>
      <c r="AI131">
        <f t="shared" si="11"/>
        <v>0</v>
      </c>
      <c r="AL131">
        <f t="shared" si="12"/>
        <v>0</v>
      </c>
      <c r="AO131">
        <f t="shared" si="13"/>
        <v>0</v>
      </c>
      <c r="AR131">
        <f t="shared" si="14"/>
        <v>0</v>
      </c>
      <c r="AU131">
        <f t="shared" si="15"/>
        <v>0</v>
      </c>
      <c r="AX131">
        <f t="shared" si="16"/>
        <v>0</v>
      </c>
      <c r="BA131">
        <f t="shared" si="17"/>
        <v>0</v>
      </c>
      <c r="BD131">
        <f t="shared" si="18"/>
        <v>0</v>
      </c>
      <c r="BG131">
        <f t="shared" si="19"/>
        <v>0</v>
      </c>
      <c r="BJ131">
        <f t="shared" si="20"/>
        <v>0</v>
      </c>
      <c r="BM131">
        <f t="shared" si="21"/>
        <v>0</v>
      </c>
      <c r="BP131">
        <f t="shared" si="22"/>
        <v>0</v>
      </c>
      <c r="BS131">
        <f t="shared" si="23"/>
        <v>0</v>
      </c>
      <c r="BV131">
        <f t="shared" si="24"/>
        <v>0</v>
      </c>
      <c r="BY131">
        <f t="shared" si="25"/>
        <v>0</v>
      </c>
      <c r="CB131">
        <f t="shared" si="26"/>
        <v>0</v>
      </c>
    </row>
    <row r="132" spans="1:80" hidden="1">
      <c r="K132">
        <f t="shared" si="27"/>
        <v>95</v>
      </c>
      <c r="N132">
        <f t="shared" si="4"/>
        <v>0</v>
      </c>
      <c r="Q132">
        <f t="shared" si="5"/>
        <v>0</v>
      </c>
      <c r="T132">
        <f t="shared" si="6"/>
        <v>0</v>
      </c>
      <c r="W132">
        <f t="shared" si="7"/>
        <v>0</v>
      </c>
      <c r="Z132">
        <f t="shared" si="8"/>
        <v>0</v>
      </c>
      <c r="AC132">
        <f t="shared" si="9"/>
        <v>0</v>
      </c>
      <c r="AF132">
        <f t="shared" si="10"/>
        <v>0</v>
      </c>
      <c r="AI132">
        <f t="shared" si="11"/>
        <v>0</v>
      </c>
      <c r="AL132">
        <f t="shared" si="12"/>
        <v>0</v>
      </c>
      <c r="AO132">
        <f t="shared" si="13"/>
        <v>0</v>
      </c>
      <c r="AR132">
        <f t="shared" si="14"/>
        <v>0</v>
      </c>
      <c r="AU132">
        <f t="shared" si="15"/>
        <v>0</v>
      </c>
      <c r="AX132">
        <f t="shared" si="16"/>
        <v>0</v>
      </c>
      <c r="BA132">
        <f t="shared" si="17"/>
        <v>0</v>
      </c>
      <c r="BD132">
        <f t="shared" si="18"/>
        <v>0</v>
      </c>
      <c r="BG132">
        <f t="shared" si="19"/>
        <v>0</v>
      </c>
      <c r="BJ132">
        <f t="shared" si="20"/>
        <v>0</v>
      </c>
      <c r="BM132">
        <f t="shared" si="21"/>
        <v>0</v>
      </c>
      <c r="BP132">
        <f t="shared" si="22"/>
        <v>0</v>
      </c>
      <c r="BS132">
        <f t="shared" si="23"/>
        <v>0</v>
      </c>
      <c r="BV132">
        <f t="shared" si="24"/>
        <v>0</v>
      </c>
      <c r="BY132">
        <f t="shared" si="25"/>
        <v>0</v>
      </c>
      <c r="CB132">
        <f t="shared" si="26"/>
        <v>0</v>
      </c>
    </row>
    <row r="133" spans="1:80" hidden="1">
      <c r="K133">
        <f t="shared" si="27"/>
        <v>58</v>
      </c>
      <c r="N133">
        <f t="shared" si="4"/>
        <v>0</v>
      </c>
      <c r="Q133">
        <f t="shared" si="5"/>
        <v>0</v>
      </c>
      <c r="T133">
        <f t="shared" si="6"/>
        <v>0</v>
      </c>
      <c r="W133">
        <f t="shared" si="7"/>
        <v>0</v>
      </c>
      <c r="Z133">
        <f t="shared" si="8"/>
        <v>0</v>
      </c>
      <c r="AC133">
        <f t="shared" si="9"/>
        <v>0</v>
      </c>
      <c r="AF133">
        <f t="shared" si="10"/>
        <v>0</v>
      </c>
      <c r="AI133">
        <f t="shared" si="11"/>
        <v>0</v>
      </c>
      <c r="AL133">
        <f t="shared" si="12"/>
        <v>0</v>
      </c>
      <c r="AO133">
        <f t="shared" si="13"/>
        <v>0</v>
      </c>
      <c r="AR133">
        <f t="shared" si="14"/>
        <v>0</v>
      </c>
      <c r="AU133">
        <f t="shared" si="15"/>
        <v>0</v>
      </c>
      <c r="AX133">
        <f t="shared" si="16"/>
        <v>0</v>
      </c>
      <c r="BA133">
        <f t="shared" si="17"/>
        <v>0</v>
      </c>
      <c r="BD133">
        <f t="shared" si="18"/>
        <v>0</v>
      </c>
      <c r="BG133">
        <f t="shared" si="19"/>
        <v>0</v>
      </c>
      <c r="BJ133">
        <f t="shared" si="20"/>
        <v>0</v>
      </c>
      <c r="BM133">
        <f t="shared" si="21"/>
        <v>0</v>
      </c>
      <c r="BP133">
        <f t="shared" si="22"/>
        <v>0</v>
      </c>
      <c r="BS133">
        <f t="shared" si="23"/>
        <v>0</v>
      </c>
      <c r="BV133">
        <f t="shared" si="24"/>
        <v>0</v>
      </c>
      <c r="BY133">
        <f t="shared" si="25"/>
        <v>0</v>
      </c>
      <c r="CB133">
        <f t="shared" si="26"/>
        <v>0</v>
      </c>
    </row>
    <row r="134" spans="1:80" hidden="1">
      <c r="K134">
        <f t="shared" si="27"/>
        <v>30</v>
      </c>
      <c r="N134">
        <f t="shared" si="4"/>
        <v>0</v>
      </c>
      <c r="Q134">
        <f t="shared" si="5"/>
        <v>0</v>
      </c>
      <c r="T134">
        <f t="shared" si="6"/>
        <v>0</v>
      </c>
      <c r="W134">
        <f t="shared" si="7"/>
        <v>0</v>
      </c>
      <c r="Z134">
        <f t="shared" si="8"/>
        <v>0</v>
      </c>
      <c r="AC134">
        <f t="shared" si="9"/>
        <v>0</v>
      </c>
      <c r="AF134">
        <f t="shared" si="10"/>
        <v>0</v>
      </c>
      <c r="AI134">
        <f t="shared" si="11"/>
        <v>0</v>
      </c>
      <c r="AL134">
        <f t="shared" si="12"/>
        <v>0</v>
      </c>
      <c r="AO134">
        <f t="shared" si="13"/>
        <v>0</v>
      </c>
      <c r="AR134">
        <f t="shared" si="14"/>
        <v>0</v>
      </c>
      <c r="AU134">
        <f t="shared" si="15"/>
        <v>0</v>
      </c>
      <c r="AX134">
        <f t="shared" si="16"/>
        <v>0</v>
      </c>
      <c r="BA134">
        <f t="shared" si="17"/>
        <v>0</v>
      </c>
      <c r="BD134">
        <f t="shared" si="18"/>
        <v>0</v>
      </c>
      <c r="BG134">
        <f t="shared" si="19"/>
        <v>0</v>
      </c>
      <c r="BJ134">
        <f t="shared" si="20"/>
        <v>0</v>
      </c>
      <c r="BM134">
        <f t="shared" si="21"/>
        <v>0</v>
      </c>
      <c r="BP134">
        <f t="shared" si="22"/>
        <v>0</v>
      </c>
      <c r="BS134">
        <f t="shared" si="23"/>
        <v>0</v>
      </c>
      <c r="BV134">
        <f t="shared" si="24"/>
        <v>0</v>
      </c>
      <c r="BY134">
        <f t="shared" si="25"/>
        <v>0</v>
      </c>
      <c r="CB134">
        <f t="shared" si="26"/>
        <v>0</v>
      </c>
    </row>
    <row r="135" spans="1:80" hidden="1">
      <c r="K135">
        <f t="shared" si="27"/>
        <v>0</v>
      </c>
      <c r="N135">
        <f t="shared" si="4"/>
        <v>0</v>
      </c>
      <c r="Q135">
        <f t="shared" si="5"/>
        <v>0</v>
      </c>
      <c r="T135">
        <f t="shared" si="6"/>
        <v>0</v>
      </c>
      <c r="W135">
        <f t="shared" si="7"/>
        <v>0</v>
      </c>
      <c r="Z135">
        <f t="shared" si="8"/>
        <v>0</v>
      </c>
      <c r="AC135">
        <f t="shared" si="9"/>
        <v>0</v>
      </c>
      <c r="AF135">
        <f t="shared" si="10"/>
        <v>0</v>
      </c>
      <c r="AI135">
        <f t="shared" si="11"/>
        <v>0</v>
      </c>
      <c r="AL135">
        <f t="shared" si="12"/>
        <v>0</v>
      </c>
      <c r="AO135">
        <f t="shared" si="13"/>
        <v>0</v>
      </c>
      <c r="AR135">
        <f t="shared" si="14"/>
        <v>0</v>
      </c>
      <c r="AU135">
        <f t="shared" si="15"/>
        <v>0</v>
      </c>
      <c r="AX135">
        <f t="shared" si="16"/>
        <v>0</v>
      </c>
      <c r="BA135">
        <f t="shared" si="17"/>
        <v>0</v>
      </c>
      <c r="BD135">
        <f t="shared" si="18"/>
        <v>0</v>
      </c>
      <c r="BG135">
        <f t="shared" si="19"/>
        <v>0</v>
      </c>
      <c r="BJ135">
        <f t="shared" si="20"/>
        <v>0</v>
      </c>
      <c r="BM135">
        <f t="shared" si="21"/>
        <v>0</v>
      </c>
      <c r="BP135">
        <f t="shared" si="22"/>
        <v>0</v>
      </c>
      <c r="BS135">
        <f t="shared" si="23"/>
        <v>0</v>
      </c>
      <c r="BV135">
        <f t="shared" si="24"/>
        <v>0</v>
      </c>
      <c r="BY135">
        <f t="shared" si="25"/>
        <v>0</v>
      </c>
      <c r="CB135">
        <f t="shared" si="26"/>
        <v>0</v>
      </c>
    </row>
    <row r="136" spans="1:80" hidden="1">
      <c r="K136">
        <f t="shared" si="27"/>
        <v>0</v>
      </c>
      <c r="N136">
        <f t="shared" si="4"/>
        <v>0</v>
      </c>
      <c r="Q136">
        <f t="shared" si="5"/>
        <v>0</v>
      </c>
      <c r="T136">
        <f t="shared" si="6"/>
        <v>0</v>
      </c>
      <c r="W136">
        <f t="shared" si="7"/>
        <v>0</v>
      </c>
      <c r="Z136">
        <f t="shared" si="8"/>
        <v>0</v>
      </c>
      <c r="AC136">
        <f t="shared" si="9"/>
        <v>0</v>
      </c>
      <c r="AF136">
        <f t="shared" si="10"/>
        <v>0</v>
      </c>
      <c r="AI136">
        <f t="shared" si="11"/>
        <v>0</v>
      </c>
      <c r="AL136">
        <f t="shared" si="12"/>
        <v>0</v>
      </c>
      <c r="AO136">
        <f t="shared" si="13"/>
        <v>0</v>
      </c>
      <c r="AR136">
        <f t="shared" si="14"/>
        <v>0</v>
      </c>
      <c r="AU136">
        <f t="shared" si="15"/>
        <v>0</v>
      </c>
      <c r="AX136">
        <f t="shared" si="16"/>
        <v>0</v>
      </c>
      <c r="BA136">
        <f t="shared" si="17"/>
        <v>0</v>
      </c>
      <c r="BD136">
        <f t="shared" si="18"/>
        <v>0</v>
      </c>
      <c r="BG136">
        <f t="shared" si="19"/>
        <v>0</v>
      </c>
      <c r="BJ136">
        <f t="shared" si="20"/>
        <v>0</v>
      </c>
      <c r="BM136">
        <f t="shared" si="21"/>
        <v>0</v>
      </c>
      <c r="BP136">
        <f t="shared" si="22"/>
        <v>0</v>
      </c>
      <c r="BS136">
        <f t="shared" si="23"/>
        <v>0</v>
      </c>
      <c r="BV136">
        <f t="shared" si="24"/>
        <v>0</v>
      </c>
      <c r="BY136">
        <f t="shared" si="25"/>
        <v>0</v>
      </c>
      <c r="CB136">
        <f t="shared" si="26"/>
        <v>0</v>
      </c>
    </row>
    <row r="137" spans="1:80" hidden="1">
      <c r="K137">
        <f t="shared" si="27"/>
        <v>0</v>
      </c>
      <c r="N137">
        <f t="shared" si="4"/>
        <v>0</v>
      </c>
      <c r="Q137">
        <f t="shared" si="5"/>
        <v>0</v>
      </c>
      <c r="T137">
        <f t="shared" si="6"/>
        <v>0</v>
      </c>
      <c r="W137">
        <f t="shared" si="7"/>
        <v>0</v>
      </c>
      <c r="Z137">
        <f t="shared" si="8"/>
        <v>0</v>
      </c>
      <c r="AC137">
        <f t="shared" si="9"/>
        <v>0</v>
      </c>
      <c r="AF137">
        <f t="shared" si="10"/>
        <v>0</v>
      </c>
      <c r="AI137">
        <f t="shared" si="11"/>
        <v>0</v>
      </c>
      <c r="AL137">
        <f t="shared" si="12"/>
        <v>0</v>
      </c>
      <c r="AO137">
        <f t="shared" si="13"/>
        <v>0</v>
      </c>
      <c r="AR137">
        <f t="shared" si="14"/>
        <v>0</v>
      </c>
      <c r="AU137">
        <f t="shared" si="15"/>
        <v>0</v>
      </c>
      <c r="AX137">
        <f t="shared" si="16"/>
        <v>0</v>
      </c>
      <c r="BA137">
        <f t="shared" si="17"/>
        <v>0</v>
      </c>
      <c r="BD137">
        <f t="shared" si="18"/>
        <v>0</v>
      </c>
      <c r="BG137">
        <f t="shared" si="19"/>
        <v>0</v>
      </c>
      <c r="BJ137">
        <f t="shared" si="20"/>
        <v>0</v>
      </c>
      <c r="BM137">
        <f t="shared" si="21"/>
        <v>0</v>
      </c>
      <c r="BP137">
        <f t="shared" si="22"/>
        <v>0</v>
      </c>
      <c r="BS137">
        <f t="shared" si="23"/>
        <v>0</v>
      </c>
      <c r="BV137">
        <f t="shared" si="24"/>
        <v>0</v>
      </c>
      <c r="BY137">
        <f t="shared" si="25"/>
        <v>0</v>
      </c>
      <c r="CB137">
        <f t="shared" si="26"/>
        <v>0</v>
      </c>
    </row>
    <row r="138" spans="1:80" hidden="1">
      <c r="K138">
        <f t="shared" si="27"/>
        <v>0</v>
      </c>
      <c r="N138">
        <f t="shared" si="4"/>
        <v>0</v>
      </c>
      <c r="Q138">
        <f t="shared" si="5"/>
        <v>0</v>
      </c>
      <c r="T138">
        <f t="shared" si="6"/>
        <v>0</v>
      </c>
      <c r="W138">
        <f t="shared" si="7"/>
        <v>0</v>
      </c>
      <c r="Z138">
        <f t="shared" si="8"/>
        <v>0</v>
      </c>
      <c r="AC138">
        <f t="shared" si="9"/>
        <v>0</v>
      </c>
      <c r="AF138">
        <f t="shared" si="10"/>
        <v>0</v>
      </c>
      <c r="AI138">
        <f t="shared" si="11"/>
        <v>0</v>
      </c>
      <c r="AL138">
        <f t="shared" si="12"/>
        <v>0</v>
      </c>
      <c r="AO138">
        <f t="shared" si="13"/>
        <v>0</v>
      </c>
      <c r="AR138">
        <f t="shared" si="14"/>
        <v>0</v>
      </c>
      <c r="AU138">
        <f t="shared" si="15"/>
        <v>0</v>
      </c>
      <c r="AX138">
        <f t="shared" si="16"/>
        <v>0</v>
      </c>
      <c r="BA138">
        <f t="shared" si="17"/>
        <v>0</v>
      </c>
      <c r="BD138">
        <f t="shared" si="18"/>
        <v>0</v>
      </c>
      <c r="BG138">
        <f t="shared" si="19"/>
        <v>0</v>
      </c>
      <c r="BJ138">
        <f t="shared" si="20"/>
        <v>0</v>
      </c>
      <c r="BM138">
        <f t="shared" si="21"/>
        <v>0</v>
      </c>
      <c r="BP138">
        <f t="shared" si="22"/>
        <v>0</v>
      </c>
      <c r="BS138">
        <f t="shared" si="23"/>
        <v>0</v>
      </c>
      <c r="BV138">
        <f t="shared" si="24"/>
        <v>0</v>
      </c>
      <c r="BY138">
        <f t="shared" si="25"/>
        <v>0</v>
      </c>
      <c r="CB138">
        <f t="shared" si="26"/>
        <v>0</v>
      </c>
    </row>
    <row r="139" spans="1:80" hidden="1">
      <c r="K139">
        <f t="shared" si="27"/>
        <v>0</v>
      </c>
      <c r="N139">
        <f t="shared" si="4"/>
        <v>0</v>
      </c>
      <c r="Q139">
        <f t="shared" si="5"/>
        <v>0</v>
      </c>
      <c r="T139">
        <f t="shared" si="6"/>
        <v>0</v>
      </c>
      <c r="W139">
        <f t="shared" si="7"/>
        <v>0</v>
      </c>
      <c r="Z139">
        <f t="shared" si="8"/>
        <v>0</v>
      </c>
      <c r="AC139">
        <f t="shared" si="9"/>
        <v>0</v>
      </c>
      <c r="AF139">
        <f t="shared" si="10"/>
        <v>0</v>
      </c>
      <c r="AI139">
        <f t="shared" si="11"/>
        <v>0</v>
      </c>
      <c r="AL139">
        <f t="shared" si="12"/>
        <v>0</v>
      </c>
      <c r="AO139">
        <f t="shared" si="13"/>
        <v>0</v>
      </c>
      <c r="AR139">
        <f t="shared" si="14"/>
        <v>0</v>
      </c>
      <c r="AU139">
        <f t="shared" si="15"/>
        <v>0</v>
      </c>
      <c r="AX139">
        <f t="shared" si="16"/>
        <v>0</v>
      </c>
      <c r="BA139">
        <f t="shared" si="17"/>
        <v>0</v>
      </c>
      <c r="BD139">
        <f t="shared" si="18"/>
        <v>0</v>
      </c>
      <c r="BG139">
        <f t="shared" si="19"/>
        <v>0</v>
      </c>
      <c r="BJ139">
        <f t="shared" si="20"/>
        <v>0</v>
      </c>
      <c r="BM139">
        <f t="shared" si="21"/>
        <v>0</v>
      </c>
      <c r="BP139">
        <f t="shared" si="22"/>
        <v>0</v>
      </c>
      <c r="BS139">
        <f t="shared" si="23"/>
        <v>0</v>
      </c>
      <c r="BV139">
        <f t="shared" si="24"/>
        <v>0</v>
      </c>
      <c r="BY139">
        <f t="shared" si="25"/>
        <v>0</v>
      </c>
      <c r="CB139">
        <f t="shared" si="26"/>
        <v>0</v>
      </c>
    </row>
    <row r="140" spans="1:80" hidden="1">
      <c r="K140">
        <f t="shared" si="27"/>
        <v>0</v>
      </c>
      <c r="N140">
        <f t="shared" si="4"/>
        <v>0</v>
      </c>
      <c r="Q140">
        <f t="shared" si="5"/>
        <v>0</v>
      </c>
      <c r="T140">
        <f t="shared" si="6"/>
        <v>0</v>
      </c>
      <c r="W140">
        <f t="shared" si="7"/>
        <v>0</v>
      </c>
      <c r="Z140">
        <f t="shared" si="8"/>
        <v>0</v>
      </c>
      <c r="AC140">
        <f t="shared" si="9"/>
        <v>0</v>
      </c>
      <c r="AF140">
        <f t="shared" si="10"/>
        <v>0</v>
      </c>
      <c r="AI140">
        <f t="shared" si="11"/>
        <v>0</v>
      </c>
      <c r="AL140">
        <f t="shared" si="12"/>
        <v>0</v>
      </c>
      <c r="AO140">
        <f t="shared" si="13"/>
        <v>0</v>
      </c>
      <c r="AR140">
        <f t="shared" si="14"/>
        <v>0</v>
      </c>
      <c r="AU140">
        <f t="shared" si="15"/>
        <v>0</v>
      </c>
      <c r="AX140">
        <f t="shared" si="16"/>
        <v>0</v>
      </c>
      <c r="BA140">
        <f t="shared" si="17"/>
        <v>0</v>
      </c>
      <c r="BD140">
        <f t="shared" si="18"/>
        <v>0</v>
      </c>
      <c r="BG140">
        <f t="shared" si="19"/>
        <v>0</v>
      </c>
      <c r="BJ140">
        <f t="shared" si="20"/>
        <v>0</v>
      </c>
      <c r="BM140">
        <f t="shared" si="21"/>
        <v>0</v>
      </c>
      <c r="BP140">
        <f t="shared" si="22"/>
        <v>0</v>
      </c>
      <c r="BS140">
        <f t="shared" si="23"/>
        <v>0</v>
      </c>
      <c r="BV140">
        <f t="shared" si="24"/>
        <v>0</v>
      </c>
      <c r="BY140">
        <f t="shared" si="25"/>
        <v>0</v>
      </c>
      <c r="CB140">
        <f t="shared" si="26"/>
        <v>0</v>
      </c>
    </row>
    <row r="141" spans="1:80" hidden="1">
      <c r="K141">
        <f t="shared" si="27"/>
        <v>0</v>
      </c>
      <c r="N141">
        <f t="shared" si="4"/>
        <v>0</v>
      </c>
      <c r="Q141">
        <f t="shared" si="5"/>
        <v>0</v>
      </c>
      <c r="T141">
        <f t="shared" si="6"/>
        <v>0</v>
      </c>
      <c r="W141">
        <f t="shared" si="7"/>
        <v>0</v>
      </c>
      <c r="Z141">
        <f t="shared" si="8"/>
        <v>0</v>
      </c>
      <c r="AC141">
        <f t="shared" si="9"/>
        <v>0</v>
      </c>
      <c r="AF141">
        <f t="shared" si="10"/>
        <v>0</v>
      </c>
      <c r="AI141">
        <f t="shared" si="11"/>
        <v>0</v>
      </c>
      <c r="AL141">
        <f t="shared" si="12"/>
        <v>0</v>
      </c>
      <c r="AO141">
        <f t="shared" si="13"/>
        <v>0</v>
      </c>
      <c r="AR141">
        <f t="shared" si="14"/>
        <v>0</v>
      </c>
      <c r="AU141">
        <f t="shared" si="15"/>
        <v>0</v>
      </c>
      <c r="AX141">
        <f t="shared" si="16"/>
        <v>0</v>
      </c>
      <c r="BA141">
        <f t="shared" si="17"/>
        <v>0</v>
      </c>
      <c r="BD141">
        <f t="shared" si="18"/>
        <v>0</v>
      </c>
      <c r="BG141">
        <f t="shared" si="19"/>
        <v>0</v>
      </c>
      <c r="BJ141">
        <f t="shared" si="20"/>
        <v>0</v>
      </c>
      <c r="BM141">
        <f t="shared" si="21"/>
        <v>0</v>
      </c>
      <c r="BP141">
        <f t="shared" si="22"/>
        <v>0</v>
      </c>
      <c r="BS141">
        <f t="shared" si="23"/>
        <v>0</v>
      </c>
      <c r="BV141">
        <f t="shared" si="24"/>
        <v>0</v>
      </c>
      <c r="BY141">
        <f t="shared" si="25"/>
        <v>0</v>
      </c>
      <c r="CB141">
        <f t="shared" si="26"/>
        <v>0</v>
      </c>
    </row>
    <row r="142" spans="1:80" hidden="1">
      <c r="K142">
        <f t="shared" si="27"/>
        <v>0</v>
      </c>
      <c r="N142">
        <f t="shared" si="4"/>
        <v>0</v>
      </c>
      <c r="Q142">
        <f t="shared" si="5"/>
        <v>0</v>
      </c>
      <c r="T142">
        <f t="shared" si="6"/>
        <v>0</v>
      </c>
      <c r="W142">
        <f t="shared" si="7"/>
        <v>0</v>
      </c>
      <c r="Z142">
        <f t="shared" si="8"/>
        <v>0</v>
      </c>
      <c r="AC142">
        <f t="shared" si="9"/>
        <v>0</v>
      </c>
      <c r="AF142">
        <f t="shared" si="10"/>
        <v>0</v>
      </c>
      <c r="AI142">
        <f t="shared" si="11"/>
        <v>0</v>
      </c>
      <c r="AL142">
        <f t="shared" si="12"/>
        <v>0</v>
      </c>
      <c r="AO142">
        <f t="shared" si="13"/>
        <v>0</v>
      </c>
      <c r="AR142">
        <f t="shared" si="14"/>
        <v>0</v>
      </c>
      <c r="AU142">
        <f t="shared" si="15"/>
        <v>0</v>
      </c>
      <c r="AX142">
        <f t="shared" si="16"/>
        <v>0</v>
      </c>
      <c r="BA142">
        <f t="shared" si="17"/>
        <v>0</v>
      </c>
      <c r="BD142">
        <f t="shared" si="18"/>
        <v>0</v>
      </c>
      <c r="BG142">
        <f t="shared" si="19"/>
        <v>0</v>
      </c>
      <c r="BJ142">
        <f t="shared" si="20"/>
        <v>0</v>
      </c>
      <c r="BM142">
        <f t="shared" si="21"/>
        <v>0</v>
      </c>
      <c r="BP142">
        <f t="shared" si="22"/>
        <v>0</v>
      </c>
      <c r="BS142">
        <f t="shared" si="23"/>
        <v>0</v>
      </c>
      <c r="BV142">
        <f t="shared" si="24"/>
        <v>0</v>
      </c>
      <c r="BY142">
        <f t="shared" si="25"/>
        <v>0</v>
      </c>
      <c r="CB142">
        <f t="shared" si="26"/>
        <v>0</v>
      </c>
    </row>
    <row r="143" spans="1:80" hidden="1">
      <c r="K143">
        <f t="shared" si="27"/>
        <v>0</v>
      </c>
      <c r="N143">
        <f t="shared" si="4"/>
        <v>0</v>
      </c>
      <c r="Q143">
        <f t="shared" si="5"/>
        <v>0</v>
      </c>
      <c r="T143">
        <f t="shared" si="6"/>
        <v>0</v>
      </c>
      <c r="W143">
        <f t="shared" si="7"/>
        <v>0</v>
      </c>
      <c r="Z143">
        <f t="shared" si="8"/>
        <v>0</v>
      </c>
      <c r="AC143">
        <f t="shared" si="9"/>
        <v>0</v>
      </c>
      <c r="AF143">
        <f t="shared" si="10"/>
        <v>0</v>
      </c>
      <c r="AI143">
        <f t="shared" si="11"/>
        <v>0</v>
      </c>
      <c r="AL143">
        <f t="shared" si="12"/>
        <v>0</v>
      </c>
      <c r="AO143">
        <f t="shared" si="13"/>
        <v>0</v>
      </c>
      <c r="AR143">
        <f t="shared" si="14"/>
        <v>0</v>
      </c>
      <c r="AU143">
        <f t="shared" si="15"/>
        <v>0</v>
      </c>
      <c r="AX143">
        <f t="shared" si="16"/>
        <v>0</v>
      </c>
      <c r="BA143">
        <f t="shared" si="17"/>
        <v>0</v>
      </c>
      <c r="BD143">
        <f t="shared" si="18"/>
        <v>0</v>
      </c>
      <c r="BG143">
        <f t="shared" si="19"/>
        <v>0</v>
      </c>
      <c r="BJ143">
        <f t="shared" si="20"/>
        <v>0</v>
      </c>
      <c r="BM143">
        <f t="shared" si="21"/>
        <v>0</v>
      </c>
      <c r="BP143">
        <f t="shared" si="22"/>
        <v>0</v>
      </c>
      <c r="BS143">
        <f t="shared" si="23"/>
        <v>0</v>
      </c>
      <c r="BV143">
        <f t="shared" si="24"/>
        <v>0</v>
      </c>
      <c r="BY143">
        <f t="shared" si="25"/>
        <v>0</v>
      </c>
      <c r="CB143">
        <f t="shared" si="26"/>
        <v>0</v>
      </c>
    </row>
    <row r="144" spans="1:80" hidden="1">
      <c r="K144">
        <f t="shared" si="27"/>
        <v>0</v>
      </c>
      <c r="N144">
        <f t="shared" si="4"/>
        <v>0</v>
      </c>
      <c r="Q144">
        <f t="shared" si="5"/>
        <v>0</v>
      </c>
      <c r="T144">
        <f t="shared" si="6"/>
        <v>0</v>
      </c>
      <c r="W144">
        <f t="shared" si="7"/>
        <v>0</v>
      </c>
      <c r="Z144">
        <f t="shared" si="8"/>
        <v>0</v>
      </c>
      <c r="AC144">
        <f t="shared" si="9"/>
        <v>0</v>
      </c>
      <c r="AF144">
        <f t="shared" si="10"/>
        <v>0</v>
      </c>
      <c r="AI144">
        <f t="shared" si="11"/>
        <v>0</v>
      </c>
      <c r="AL144">
        <f t="shared" si="12"/>
        <v>0</v>
      </c>
      <c r="AO144">
        <f t="shared" si="13"/>
        <v>0</v>
      </c>
      <c r="AR144">
        <f t="shared" si="14"/>
        <v>0</v>
      </c>
      <c r="AU144">
        <f t="shared" si="15"/>
        <v>0</v>
      </c>
      <c r="AX144">
        <f t="shared" si="16"/>
        <v>0</v>
      </c>
      <c r="BA144">
        <f t="shared" si="17"/>
        <v>0</v>
      </c>
      <c r="BD144">
        <f t="shared" si="18"/>
        <v>0</v>
      </c>
      <c r="BG144">
        <f t="shared" si="19"/>
        <v>0</v>
      </c>
      <c r="BJ144">
        <f t="shared" si="20"/>
        <v>0</v>
      </c>
      <c r="BM144">
        <f t="shared" si="21"/>
        <v>0</v>
      </c>
      <c r="BP144">
        <f t="shared" si="22"/>
        <v>0</v>
      </c>
      <c r="BS144">
        <f t="shared" si="23"/>
        <v>0</v>
      </c>
      <c r="BV144">
        <f t="shared" si="24"/>
        <v>0</v>
      </c>
      <c r="BY144">
        <f t="shared" si="25"/>
        <v>0</v>
      </c>
      <c r="CB144">
        <f t="shared" si="26"/>
        <v>0</v>
      </c>
    </row>
    <row r="145" spans="10:80" hidden="1">
      <c r="K145">
        <f t="shared" si="27"/>
        <v>0</v>
      </c>
      <c r="N145">
        <f t="shared" si="4"/>
        <v>0</v>
      </c>
      <c r="Q145">
        <f t="shared" si="5"/>
        <v>0</v>
      </c>
      <c r="T145">
        <f t="shared" si="6"/>
        <v>0</v>
      </c>
      <c r="W145">
        <f t="shared" si="7"/>
        <v>0</v>
      </c>
      <c r="Z145">
        <f t="shared" si="8"/>
        <v>0</v>
      </c>
      <c r="AC145">
        <f t="shared" si="9"/>
        <v>0</v>
      </c>
      <c r="AF145">
        <f t="shared" si="10"/>
        <v>0</v>
      </c>
      <c r="AI145">
        <f t="shared" si="11"/>
        <v>0</v>
      </c>
      <c r="AL145">
        <f t="shared" si="12"/>
        <v>0</v>
      </c>
      <c r="AO145">
        <f t="shared" si="13"/>
        <v>0</v>
      </c>
      <c r="AR145">
        <f t="shared" si="14"/>
        <v>0</v>
      </c>
      <c r="AU145">
        <f t="shared" si="15"/>
        <v>0</v>
      </c>
      <c r="AX145">
        <f t="shared" si="16"/>
        <v>0</v>
      </c>
      <c r="BA145">
        <f t="shared" si="17"/>
        <v>0</v>
      </c>
      <c r="BD145">
        <f t="shared" si="18"/>
        <v>0</v>
      </c>
      <c r="BG145">
        <f t="shared" si="19"/>
        <v>0</v>
      </c>
      <c r="BJ145">
        <f t="shared" si="20"/>
        <v>0</v>
      </c>
      <c r="BM145">
        <f t="shared" si="21"/>
        <v>0</v>
      </c>
      <c r="BP145">
        <f t="shared" si="22"/>
        <v>0</v>
      </c>
      <c r="BS145">
        <f t="shared" si="23"/>
        <v>0</v>
      </c>
      <c r="BV145">
        <f t="shared" si="24"/>
        <v>0</v>
      </c>
      <c r="BY145">
        <f t="shared" si="25"/>
        <v>0</v>
      </c>
      <c r="CB145">
        <f t="shared" si="26"/>
        <v>0</v>
      </c>
    </row>
    <row r="146" spans="10:80" hidden="1">
      <c r="K146">
        <f t="shared" si="27"/>
        <v>0</v>
      </c>
      <c r="N146">
        <f t="shared" si="4"/>
        <v>0</v>
      </c>
      <c r="Q146">
        <f t="shared" si="5"/>
        <v>0</v>
      </c>
      <c r="T146">
        <f t="shared" si="6"/>
        <v>0</v>
      </c>
      <c r="W146">
        <f t="shared" si="7"/>
        <v>0</v>
      </c>
      <c r="Z146">
        <f t="shared" si="8"/>
        <v>0</v>
      </c>
      <c r="AC146">
        <f t="shared" si="9"/>
        <v>0</v>
      </c>
      <c r="AF146">
        <f t="shared" si="10"/>
        <v>0</v>
      </c>
      <c r="AI146">
        <f t="shared" si="11"/>
        <v>0</v>
      </c>
      <c r="AL146">
        <f t="shared" si="12"/>
        <v>0</v>
      </c>
      <c r="AO146">
        <f t="shared" si="13"/>
        <v>0</v>
      </c>
      <c r="AR146">
        <f t="shared" si="14"/>
        <v>0</v>
      </c>
      <c r="AU146">
        <f t="shared" si="15"/>
        <v>0</v>
      </c>
      <c r="AX146">
        <f t="shared" si="16"/>
        <v>0</v>
      </c>
      <c r="BA146">
        <f t="shared" si="17"/>
        <v>0</v>
      </c>
      <c r="BD146">
        <f t="shared" si="18"/>
        <v>0</v>
      </c>
      <c r="BG146">
        <f t="shared" si="19"/>
        <v>0</v>
      </c>
      <c r="BJ146">
        <f t="shared" si="20"/>
        <v>0</v>
      </c>
      <c r="BM146">
        <f t="shared" si="21"/>
        <v>0</v>
      </c>
      <c r="BP146">
        <f t="shared" si="22"/>
        <v>0</v>
      </c>
      <c r="BS146">
        <f t="shared" si="23"/>
        <v>0</v>
      </c>
      <c r="BV146">
        <f t="shared" si="24"/>
        <v>0</v>
      </c>
      <c r="BY146">
        <f t="shared" si="25"/>
        <v>0</v>
      </c>
      <c r="CB146">
        <f t="shared" si="26"/>
        <v>0</v>
      </c>
    </row>
    <row r="147" spans="10:80" hidden="1">
      <c r="K147">
        <f t="shared" si="27"/>
        <v>0</v>
      </c>
      <c r="N147">
        <f t="shared" si="4"/>
        <v>0</v>
      </c>
      <c r="Q147">
        <f t="shared" si="5"/>
        <v>0</v>
      </c>
      <c r="T147">
        <f t="shared" si="6"/>
        <v>0</v>
      </c>
      <c r="W147">
        <f t="shared" si="7"/>
        <v>0</v>
      </c>
      <c r="Z147">
        <f t="shared" si="8"/>
        <v>0</v>
      </c>
      <c r="AC147">
        <f t="shared" si="9"/>
        <v>0</v>
      </c>
      <c r="AF147">
        <f t="shared" si="10"/>
        <v>0</v>
      </c>
      <c r="AI147">
        <f t="shared" si="11"/>
        <v>0</v>
      </c>
      <c r="AL147">
        <f t="shared" si="12"/>
        <v>0</v>
      </c>
      <c r="AO147">
        <f t="shared" si="13"/>
        <v>0</v>
      </c>
      <c r="AR147">
        <f t="shared" si="14"/>
        <v>0</v>
      </c>
      <c r="AU147">
        <f t="shared" si="15"/>
        <v>0</v>
      </c>
      <c r="AX147">
        <f t="shared" si="16"/>
        <v>0</v>
      </c>
      <c r="BA147">
        <f t="shared" si="17"/>
        <v>0</v>
      </c>
      <c r="BD147">
        <f t="shared" si="18"/>
        <v>0</v>
      </c>
      <c r="BG147">
        <f t="shared" si="19"/>
        <v>0</v>
      </c>
      <c r="BJ147">
        <f t="shared" si="20"/>
        <v>0</v>
      </c>
      <c r="BM147">
        <f t="shared" si="21"/>
        <v>0</v>
      </c>
      <c r="BP147">
        <f t="shared" si="22"/>
        <v>0</v>
      </c>
      <c r="BS147">
        <f t="shared" si="23"/>
        <v>0</v>
      </c>
      <c r="BV147">
        <f t="shared" si="24"/>
        <v>0</v>
      </c>
      <c r="BY147">
        <f t="shared" si="25"/>
        <v>0</v>
      </c>
      <c r="CB147">
        <f t="shared" si="26"/>
        <v>0</v>
      </c>
    </row>
    <row r="148" spans="10:80" hidden="1">
      <c r="K148">
        <f t="shared" si="27"/>
        <v>0</v>
      </c>
      <c r="N148">
        <f t="shared" si="4"/>
        <v>0</v>
      </c>
      <c r="Q148">
        <f t="shared" si="5"/>
        <v>0</v>
      </c>
      <c r="T148">
        <f t="shared" si="6"/>
        <v>0</v>
      </c>
      <c r="W148">
        <f t="shared" si="7"/>
        <v>0</v>
      </c>
      <c r="Z148">
        <f t="shared" si="8"/>
        <v>0</v>
      </c>
      <c r="AC148">
        <f t="shared" si="9"/>
        <v>0</v>
      </c>
      <c r="AF148">
        <f t="shared" si="10"/>
        <v>0</v>
      </c>
      <c r="AI148">
        <f t="shared" si="11"/>
        <v>0</v>
      </c>
      <c r="AL148">
        <f t="shared" si="12"/>
        <v>0</v>
      </c>
      <c r="AO148">
        <f t="shared" si="13"/>
        <v>0</v>
      </c>
      <c r="AR148">
        <f t="shared" si="14"/>
        <v>0</v>
      </c>
      <c r="AU148">
        <f t="shared" si="15"/>
        <v>0</v>
      </c>
      <c r="AX148">
        <f t="shared" si="16"/>
        <v>0</v>
      </c>
      <c r="BA148">
        <f t="shared" si="17"/>
        <v>0</v>
      </c>
      <c r="BD148">
        <f t="shared" si="18"/>
        <v>0</v>
      </c>
      <c r="BG148">
        <f t="shared" si="19"/>
        <v>0</v>
      </c>
      <c r="BJ148">
        <f t="shared" si="20"/>
        <v>0</v>
      </c>
      <c r="BM148">
        <f t="shared" si="21"/>
        <v>0</v>
      </c>
      <c r="BP148">
        <f t="shared" si="22"/>
        <v>0</v>
      </c>
      <c r="BS148">
        <f t="shared" si="23"/>
        <v>0</v>
      </c>
      <c r="BV148">
        <f t="shared" si="24"/>
        <v>0</v>
      </c>
      <c r="BY148">
        <f t="shared" si="25"/>
        <v>0</v>
      </c>
      <c r="CB148">
        <f t="shared" si="26"/>
        <v>0</v>
      </c>
    </row>
    <row r="149" spans="10:80" hidden="1">
      <c r="K149">
        <f t="shared" si="27"/>
        <v>0</v>
      </c>
      <c r="N149">
        <f t="shared" si="4"/>
        <v>0</v>
      </c>
      <c r="Q149">
        <f t="shared" si="5"/>
        <v>0</v>
      </c>
      <c r="T149">
        <f t="shared" si="6"/>
        <v>0</v>
      </c>
      <c r="W149">
        <f t="shared" si="7"/>
        <v>0</v>
      </c>
      <c r="Z149">
        <f t="shared" si="8"/>
        <v>0</v>
      </c>
      <c r="AC149">
        <f t="shared" si="9"/>
        <v>0</v>
      </c>
      <c r="AF149">
        <f t="shared" si="10"/>
        <v>0</v>
      </c>
      <c r="AI149">
        <f t="shared" si="11"/>
        <v>0</v>
      </c>
      <c r="AL149">
        <f t="shared" si="12"/>
        <v>0</v>
      </c>
      <c r="AO149">
        <f t="shared" si="13"/>
        <v>0</v>
      </c>
      <c r="AR149">
        <f t="shared" si="14"/>
        <v>0</v>
      </c>
      <c r="AU149">
        <f t="shared" si="15"/>
        <v>0</v>
      </c>
      <c r="AX149">
        <f t="shared" si="16"/>
        <v>0</v>
      </c>
      <c r="BA149">
        <f t="shared" si="17"/>
        <v>0</v>
      </c>
      <c r="BD149">
        <f t="shared" si="18"/>
        <v>0</v>
      </c>
      <c r="BG149">
        <f t="shared" si="19"/>
        <v>0</v>
      </c>
      <c r="BJ149">
        <f t="shared" si="20"/>
        <v>0</v>
      </c>
      <c r="BM149">
        <f t="shared" si="21"/>
        <v>0</v>
      </c>
      <c r="BP149">
        <f t="shared" si="22"/>
        <v>0</v>
      </c>
      <c r="BS149">
        <f t="shared" si="23"/>
        <v>0</v>
      </c>
      <c r="BV149">
        <f t="shared" si="24"/>
        <v>0</v>
      </c>
      <c r="BY149">
        <f t="shared" si="25"/>
        <v>0</v>
      </c>
      <c r="CB149">
        <f t="shared" si="26"/>
        <v>0</v>
      </c>
    </row>
    <row r="150" spans="10:80" hidden="1">
      <c r="J150">
        <v>1</v>
      </c>
      <c r="K150">
        <f t="shared" si="27"/>
        <v>0</v>
      </c>
      <c r="N150">
        <f>LARGE(N129:N149,$J$150)</f>
        <v>0</v>
      </c>
      <c r="Q150">
        <f>LARGE(Q129:Q149,$J$150)</f>
        <v>3</v>
      </c>
      <c r="T150">
        <f>LARGE(T129:T149,$J$150)</f>
        <v>4</v>
      </c>
      <c r="W150">
        <f>LARGE(W129:W149,$J$150)</f>
        <v>5</v>
      </c>
      <c r="Z150">
        <f>LARGE(Z129:Z149,$J$150)</f>
        <v>6</v>
      </c>
      <c r="AC150">
        <f>LARGE(AC129:AC149,$J$150)</f>
        <v>7</v>
      </c>
      <c r="AF150">
        <f>LARGE(AF129:AF149,$J$150)</f>
        <v>8</v>
      </c>
      <c r="AI150">
        <f>LARGE(AI129:AI149,$J$150)</f>
        <v>9</v>
      </c>
      <c r="AL150">
        <f>LARGE(AL129:AL149,$J$150)</f>
        <v>10</v>
      </c>
      <c r="AO150">
        <f>LARGE(AO129:AO149,$J$150)</f>
        <v>11</v>
      </c>
      <c r="AR150">
        <f>LARGE(AR129:AR149,$J$150)</f>
        <v>12</v>
      </c>
      <c r="AU150">
        <f>LARGE(AU129:AU149,$J$150)</f>
        <v>13</v>
      </c>
      <c r="AX150">
        <f>LARGE(AX129:AX149,$J$150)</f>
        <v>14</v>
      </c>
      <c r="BA150">
        <f>LARGE(BA129:BA149,$J$150)</f>
        <v>15</v>
      </c>
      <c r="BD150">
        <f>LARGE(BD129:BD149,$J$150)</f>
        <v>16</v>
      </c>
      <c r="BG150">
        <f>LARGE(BG129:BG149,$J$150)</f>
        <v>17</v>
      </c>
      <c r="BJ150">
        <f>LARGE(BJ129:BJ149,$J$150)</f>
        <v>18</v>
      </c>
      <c r="BM150">
        <f>LARGE(BM129:BM149,$J$150)</f>
        <v>19</v>
      </c>
      <c r="BP150">
        <f>LARGE(BP129:BP149,$J$150)</f>
        <v>20</v>
      </c>
      <c r="BS150">
        <f>LARGE(BS129:BS149,$J$150)</f>
        <v>0</v>
      </c>
      <c r="BV150">
        <f>LARGE(BV129:BV149,$J$150)</f>
        <v>0</v>
      </c>
      <c r="BY150">
        <f>LARGE(BY129:BY149,$J$150)</f>
        <v>0</v>
      </c>
      <c r="CB150">
        <f>LARGE(CB129:CB149,$J$150)</f>
        <v>0</v>
      </c>
    </row>
    <row r="151" spans="10:80" hidden="1">
      <c r="K151">
        <f>LARGE(K130:K150,J150)</f>
        <v>95</v>
      </c>
    </row>
    <row r="152" spans="10:80" hidden="1"/>
  </sheetData>
  <mergeCells count="208">
    <mergeCell ref="A1:B1"/>
    <mergeCell ref="D1:E1"/>
    <mergeCell ref="K1:M1"/>
    <mergeCell ref="N1:P1"/>
    <mergeCell ref="Q1:S1"/>
    <mergeCell ref="T1:V1"/>
    <mergeCell ref="BG1:BI1"/>
    <mergeCell ref="BJ1:BL1"/>
    <mergeCell ref="BM1:BO1"/>
    <mergeCell ref="BP1:BR1"/>
    <mergeCell ref="H2:I2"/>
    <mergeCell ref="K2:M2"/>
    <mergeCell ref="N2:P2"/>
    <mergeCell ref="Q2:S2"/>
    <mergeCell ref="T2:V2"/>
    <mergeCell ref="W2:Y2"/>
    <mergeCell ref="AO1:AQ1"/>
    <mergeCell ref="AR1:AT1"/>
    <mergeCell ref="AU1:AW1"/>
    <mergeCell ref="AX1:AZ1"/>
    <mergeCell ref="BA1:BC1"/>
    <mergeCell ref="BD1:BF1"/>
    <mergeCell ref="W1:Y1"/>
    <mergeCell ref="Z1:AB1"/>
    <mergeCell ref="AC1:AE1"/>
    <mergeCell ref="AF1:AH1"/>
    <mergeCell ref="AI1:AK1"/>
    <mergeCell ref="AL1:AN1"/>
    <mergeCell ref="BJ2:BL2"/>
    <mergeCell ref="BM2:BO2"/>
    <mergeCell ref="BP2:BR2"/>
    <mergeCell ref="AX2:AZ2"/>
    <mergeCell ref="BA2:BC2"/>
    <mergeCell ref="K3:M3"/>
    <mergeCell ref="N3:P3"/>
    <mergeCell ref="Q3:S3"/>
    <mergeCell ref="T3:V3"/>
    <mergeCell ref="W3:Y3"/>
    <mergeCell ref="Z3:AB3"/>
    <mergeCell ref="AC3:AE3"/>
    <mergeCell ref="AR2:AT2"/>
    <mergeCell ref="AU2:AW2"/>
    <mergeCell ref="BD2:BF2"/>
    <mergeCell ref="BG2:BI2"/>
    <mergeCell ref="Z2:AB2"/>
    <mergeCell ref="AC2:AE2"/>
    <mergeCell ref="AF2:AH2"/>
    <mergeCell ref="AI2:AK2"/>
    <mergeCell ref="AL2:AN2"/>
    <mergeCell ref="AO2:AQ2"/>
    <mergeCell ref="BP3:BR3"/>
    <mergeCell ref="AX3:AZ3"/>
    <mergeCell ref="BA3:BC3"/>
    <mergeCell ref="BD3:BF3"/>
    <mergeCell ref="BG3:BI3"/>
    <mergeCell ref="BJ3:BL3"/>
    <mergeCell ref="BM3:BO3"/>
    <mergeCell ref="AF3:AH3"/>
    <mergeCell ref="AI3:AK3"/>
    <mergeCell ref="AL3:AN3"/>
    <mergeCell ref="AO3:AQ3"/>
    <mergeCell ref="AR3:AT3"/>
    <mergeCell ref="AU3:AW3"/>
    <mergeCell ref="BO4:BO6"/>
    <mergeCell ref="BR4:BR6"/>
    <mergeCell ref="H7:I7"/>
    <mergeCell ref="AN4:AN6"/>
    <mergeCell ref="AQ4:AQ6"/>
    <mergeCell ref="AT4:AT6"/>
    <mergeCell ref="AW4:AW6"/>
    <mergeCell ref="AZ4:AZ6"/>
    <mergeCell ref="BC4:BC6"/>
    <mergeCell ref="M4:M6"/>
    <mergeCell ref="P4:P6"/>
    <mergeCell ref="S4:S6"/>
    <mergeCell ref="V4:V6"/>
    <mergeCell ref="Y4:Y6"/>
    <mergeCell ref="AB4:AB6"/>
    <mergeCell ref="AE4:AE6"/>
    <mergeCell ref="AH4:AH6"/>
    <mergeCell ref="AK4:AK6"/>
    <mergeCell ref="K9:K10"/>
    <mergeCell ref="L9:L10"/>
    <mergeCell ref="M9:M10"/>
    <mergeCell ref="N9:N10"/>
    <mergeCell ref="O9:O10"/>
    <mergeCell ref="P9:P10"/>
    <mergeCell ref="BF4:BF6"/>
    <mergeCell ref="BI4:BI6"/>
    <mergeCell ref="BL4:BL6"/>
    <mergeCell ref="W9:W10"/>
    <mergeCell ref="X9:X10"/>
    <mergeCell ref="Y9:Y10"/>
    <mergeCell ref="Z9:Z10"/>
    <mergeCell ref="AA9:AA10"/>
    <mergeCell ref="AB9:AB10"/>
    <mergeCell ref="Q9:Q10"/>
    <mergeCell ref="R9:R10"/>
    <mergeCell ref="S9:S10"/>
    <mergeCell ref="T9:T10"/>
    <mergeCell ref="U9:U10"/>
    <mergeCell ref="V9:V10"/>
    <mergeCell ref="AL9:AL10"/>
    <mergeCell ref="AM9:AM10"/>
    <mergeCell ref="AN9:AN10"/>
    <mergeCell ref="AC9:AC10"/>
    <mergeCell ref="AD9:AD10"/>
    <mergeCell ref="AE9:AE10"/>
    <mergeCell ref="AF9:AF10"/>
    <mergeCell ref="AG9:AG10"/>
    <mergeCell ref="AH9:AH10"/>
    <mergeCell ref="BR9:BR10"/>
    <mergeCell ref="BG9:BG10"/>
    <mergeCell ref="BH9:BH10"/>
    <mergeCell ref="BI9:BI10"/>
    <mergeCell ref="BJ9:BJ10"/>
    <mergeCell ref="BK9:BK10"/>
    <mergeCell ref="BL9:BL10"/>
    <mergeCell ref="BA9:BA10"/>
    <mergeCell ref="BB9:BB10"/>
    <mergeCell ref="BC9:BC10"/>
    <mergeCell ref="BD9:BD10"/>
    <mergeCell ref="BE9:BE10"/>
    <mergeCell ref="BF9:BF10"/>
    <mergeCell ref="O12:O13"/>
    <mergeCell ref="R12:R13"/>
    <mergeCell ref="U12:U13"/>
    <mergeCell ref="X12:X13"/>
    <mergeCell ref="BM9:BM10"/>
    <mergeCell ref="BN9:BN10"/>
    <mergeCell ref="BO9:BO10"/>
    <mergeCell ref="BP9:BP10"/>
    <mergeCell ref="BQ9:BQ10"/>
    <mergeCell ref="AU9:AU10"/>
    <mergeCell ref="AV9:AV10"/>
    <mergeCell ref="AW9:AW10"/>
    <mergeCell ref="AX9:AX10"/>
    <mergeCell ref="AY9:AY10"/>
    <mergeCell ref="AZ9:AZ10"/>
    <mergeCell ref="AO9:AO10"/>
    <mergeCell ref="AP9:AP10"/>
    <mergeCell ref="AQ9:AQ10"/>
    <mergeCell ref="AR9:AR10"/>
    <mergeCell ref="AS9:AS10"/>
    <mergeCell ref="AT9:AT10"/>
    <mergeCell ref="AI9:AI10"/>
    <mergeCell ref="AJ9:AJ10"/>
    <mergeCell ref="AK9:AK10"/>
    <mergeCell ref="Q18:S18"/>
    <mergeCell ref="T18:V18"/>
    <mergeCell ref="W18:Y18"/>
    <mergeCell ref="Z18:AB18"/>
    <mergeCell ref="BK12:BK13"/>
    <mergeCell ref="BN12:BN13"/>
    <mergeCell ref="BQ12:BQ13"/>
    <mergeCell ref="A15:B15"/>
    <mergeCell ref="C15:D15"/>
    <mergeCell ref="E15:F15"/>
    <mergeCell ref="AS12:AS13"/>
    <mergeCell ref="AV12:AV13"/>
    <mergeCell ref="AY12:AY13"/>
    <mergeCell ref="BB12:BB13"/>
    <mergeCell ref="BE12:BE13"/>
    <mergeCell ref="BH12:BH13"/>
    <mergeCell ref="AA12:AA13"/>
    <mergeCell ref="AD12:AD13"/>
    <mergeCell ref="AG12:AG13"/>
    <mergeCell ref="AJ12:AJ13"/>
    <mergeCell ref="AM12:AM13"/>
    <mergeCell ref="AP12:AP13"/>
    <mergeCell ref="H12:I12"/>
    <mergeCell ref="L12:L13"/>
    <mergeCell ref="BM18:BO18"/>
    <mergeCell ref="BP18:BR18"/>
    <mergeCell ref="K128:M128"/>
    <mergeCell ref="N128:P128"/>
    <mergeCell ref="Q128:S128"/>
    <mergeCell ref="T128:V128"/>
    <mergeCell ref="W128:Y128"/>
    <mergeCell ref="Z128:AB128"/>
    <mergeCell ref="AC128:AE128"/>
    <mergeCell ref="AF128:AH128"/>
    <mergeCell ref="AU18:AW18"/>
    <mergeCell ref="AX18:AZ18"/>
    <mergeCell ref="BA18:BC18"/>
    <mergeCell ref="BD18:BF18"/>
    <mergeCell ref="BG18:BI18"/>
    <mergeCell ref="BJ18:BL18"/>
    <mergeCell ref="AC18:AE18"/>
    <mergeCell ref="AF18:AH18"/>
    <mergeCell ref="AI18:AK18"/>
    <mergeCell ref="AL18:AN18"/>
    <mergeCell ref="AO18:AQ18"/>
    <mergeCell ref="AR18:AT18"/>
    <mergeCell ref="K18:M18"/>
    <mergeCell ref="N18:P18"/>
    <mergeCell ref="BA128:BC128"/>
    <mergeCell ref="BD128:BF128"/>
    <mergeCell ref="BG128:BI128"/>
    <mergeCell ref="BJ128:BL128"/>
    <mergeCell ref="BM128:BO128"/>
    <mergeCell ref="BP128:BR128"/>
    <mergeCell ref="AI128:AK128"/>
    <mergeCell ref="AL128:AN128"/>
    <mergeCell ref="AO128:AQ128"/>
    <mergeCell ref="AR128:AT128"/>
    <mergeCell ref="AU128:AW128"/>
    <mergeCell ref="AX128:AZ128"/>
  </mergeCells>
  <conditionalFormatting sqref="K1:BR1">
    <cfRule type="containsText" dxfId="80" priority="23" operator="containsText" text="ch">
      <formula>NOT(ISERROR(SEARCH("ch",K1)))</formula>
    </cfRule>
  </conditionalFormatting>
  <conditionalFormatting sqref="K11:P11 R11:S11 U11:V11 X11:Y11 AA11:AB11 AD11:AE11 AG11:AH11 AJ11:AK11 AP11:AQ11 AM11:AN11 AS11:AT11 AV11:AW11 BB11:BC11 BH11:BI11 BN11:BO11 AY11:AZ11 BE11:BF11 BK11:BL11 BQ11:BR11">
    <cfRule type="cellIs" dxfId="79" priority="22" operator="greaterThan">
      <formula>0</formula>
    </cfRule>
  </conditionalFormatting>
  <conditionalFormatting sqref="Q11 T11 W11 Z11 AC11 AF11 AI11 AO11 AL11 AR11 AU11 BA11 BG11 BM11 AX11 BD11 BJ11 BP11">
    <cfRule type="cellIs" dxfId="78" priority="21" operator="greaterThan">
      <formula>0</formula>
    </cfRule>
  </conditionalFormatting>
  <conditionalFormatting sqref="L14">
    <cfRule type="cellIs" dxfId="77" priority="20" operator="greaterThan">
      <formula>0</formula>
    </cfRule>
  </conditionalFormatting>
  <conditionalFormatting sqref="O14">
    <cfRule type="cellIs" dxfId="76" priority="19" operator="greaterThan">
      <formula>0</formula>
    </cfRule>
  </conditionalFormatting>
  <conditionalFormatting sqref="R14">
    <cfRule type="cellIs" dxfId="75" priority="18" operator="greaterThan">
      <formula>0</formula>
    </cfRule>
  </conditionalFormatting>
  <conditionalFormatting sqref="U14">
    <cfRule type="cellIs" dxfId="74" priority="17" operator="greaterThan">
      <formula>0</formula>
    </cfRule>
  </conditionalFormatting>
  <conditionalFormatting sqref="X14">
    <cfRule type="cellIs" dxfId="73" priority="16" operator="greaterThan">
      <formula>0</formula>
    </cfRule>
  </conditionalFormatting>
  <conditionalFormatting sqref="AA14">
    <cfRule type="cellIs" dxfId="72" priority="15" operator="greaterThan">
      <formula>0</formula>
    </cfRule>
  </conditionalFormatting>
  <conditionalFormatting sqref="AD14">
    <cfRule type="cellIs" dxfId="71" priority="14" operator="greaterThan">
      <formula>0</formula>
    </cfRule>
  </conditionalFormatting>
  <conditionalFormatting sqref="AG14">
    <cfRule type="cellIs" dxfId="70" priority="13" operator="greaterThan">
      <formula>0</formula>
    </cfRule>
  </conditionalFormatting>
  <conditionalFormatting sqref="AJ14">
    <cfRule type="cellIs" dxfId="69" priority="12" operator="greaterThan">
      <formula>0</formula>
    </cfRule>
  </conditionalFormatting>
  <conditionalFormatting sqref="AM14">
    <cfRule type="cellIs" dxfId="68" priority="11" operator="greaterThan">
      <formula>0</formula>
    </cfRule>
  </conditionalFormatting>
  <conditionalFormatting sqref="AP14">
    <cfRule type="cellIs" dxfId="67" priority="10" operator="greaterThan">
      <formula>0</formula>
    </cfRule>
  </conditionalFormatting>
  <conditionalFormatting sqref="AS14">
    <cfRule type="cellIs" dxfId="66" priority="9" operator="greaterThan">
      <formula>0</formula>
    </cfRule>
  </conditionalFormatting>
  <conditionalFormatting sqref="AV14">
    <cfRule type="cellIs" dxfId="65" priority="8" operator="greaterThan">
      <formula>0</formula>
    </cfRule>
  </conditionalFormatting>
  <conditionalFormatting sqref="AY14">
    <cfRule type="cellIs" dxfId="64" priority="7" operator="greaterThan">
      <formula>0</formula>
    </cfRule>
  </conditionalFormatting>
  <conditionalFormatting sqref="BB14">
    <cfRule type="cellIs" dxfId="63" priority="6" operator="greaterThan">
      <formula>0</formula>
    </cfRule>
  </conditionalFormatting>
  <conditionalFormatting sqref="BE14">
    <cfRule type="cellIs" dxfId="62" priority="5" operator="greaterThan">
      <formula>0</formula>
    </cfRule>
  </conditionalFormatting>
  <conditionalFormatting sqref="BH14">
    <cfRule type="cellIs" dxfId="61" priority="4" operator="greaterThan">
      <formula>0</formula>
    </cfRule>
  </conditionalFormatting>
  <conditionalFormatting sqref="BK14">
    <cfRule type="cellIs" dxfId="60" priority="3" operator="greaterThan">
      <formula>0</formula>
    </cfRule>
  </conditionalFormatting>
  <conditionalFormatting sqref="BN14">
    <cfRule type="cellIs" dxfId="59" priority="2" operator="greaterThan">
      <formula>0</formula>
    </cfRule>
  </conditionalFormatting>
  <conditionalFormatting sqref="BQ14">
    <cfRule type="cellIs" dxfId="58" priority="1" operator="greaterThan">
      <formula>0</formula>
    </cfRule>
  </conditionalFormatting>
  <pageMargins left="0.7" right="0.7" top="0.78740157499999996" bottom="0.78740157499999996" header="0.3" footer="0.3"/>
  <pageSetup paperSize="9" orientation="portrait" r:id="rId1"/>
  <ignoredErrors>
    <ignoredError sqref="N130:N133" formulaRange="1"/>
  </ignoredErrors>
  <drawing r:id="rId2"/>
  <legacyDrawing r:id="rId3"/>
  <controls>
    <mc:AlternateContent xmlns:mc="http://schemas.openxmlformats.org/markup-compatibility/2006">
      <mc:Choice Requires="x14">
        <control shapeId="4097" r:id="rId4" name="SpinButton1">
          <controlPr defaultSize="0" autoLine="0" r:id="rId5">
            <anchor moveWithCells="1">
              <from>
                <xdr:col>0</xdr:col>
                <xdr:colOff>400050</xdr:colOff>
                <xdr:row>1</xdr:row>
                <xdr:rowOff>47625</xdr:rowOff>
              </from>
              <to>
                <xdr:col>5</xdr:col>
                <xdr:colOff>28575</xdr:colOff>
                <xdr:row>1</xdr:row>
                <xdr:rowOff>619125</xdr:rowOff>
              </to>
            </anchor>
          </controlPr>
        </control>
      </mc:Choice>
      <mc:Fallback>
        <control shapeId="4097" r:id="rId4" name="Spin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B1:G25"/>
  <sheetViews>
    <sheetView showGridLines="0" workbookViewId="0">
      <selection activeCell="G10" sqref="G10"/>
    </sheetView>
  </sheetViews>
  <sheetFormatPr baseColWidth="10" defaultRowHeight="14.25"/>
  <cols>
    <col min="1" max="1" width="14.5" customWidth="1"/>
    <col min="3" max="3" width="14.125" customWidth="1"/>
    <col min="4" max="4" width="14.875" customWidth="1"/>
    <col min="5" max="5" width="15" customWidth="1"/>
    <col min="6" max="6" width="14.75" customWidth="1"/>
    <col min="8" max="8" width="15.25" customWidth="1"/>
  </cols>
  <sheetData>
    <row r="1" spans="2:7" ht="50.25" customHeight="1">
      <c r="B1">
        <f>'1 Runde'!$J$1</f>
        <v>1</v>
      </c>
      <c r="G1">
        <f>'1 Runde'!$J$1</f>
        <v>1</v>
      </c>
    </row>
    <row r="2" spans="2:7" ht="50.25" customHeight="1"/>
    <row r="3" spans="2:7" ht="50.25" customHeight="1"/>
    <row r="4" spans="2:7" ht="50.25" customHeight="1"/>
    <row r="5" spans="2:7" ht="50.25" customHeight="1"/>
    <row r="6" spans="2:7" ht="50.25" customHeight="1"/>
    <row r="7" spans="2:7" ht="50.25" customHeight="1"/>
    <row r="8" spans="2:7" ht="50.25" customHeight="1"/>
    <row r="9" spans="2:7" ht="50.25" customHeight="1"/>
    <row r="10" spans="2:7" ht="50.25" customHeight="1"/>
    <row r="11" spans="2:7" ht="50.25" customHeight="1"/>
    <row r="12" spans="2:7" ht="50.25" customHeight="1"/>
    <row r="13" spans="2:7" ht="50.25" customHeight="1"/>
    <row r="14" spans="2:7" ht="50.25" customHeight="1"/>
    <row r="15" spans="2:7" ht="50.25" customHeight="1"/>
    <row r="16" spans="2:7" ht="50.25" customHeight="1"/>
    <row r="17" ht="50.25" customHeight="1"/>
    <row r="18" ht="50.25" customHeight="1"/>
    <row r="19" ht="50.25" customHeight="1"/>
    <row r="20" ht="50.25" customHeight="1"/>
    <row r="21" ht="50.25" customHeight="1"/>
    <row r="22" ht="50.25" customHeight="1"/>
    <row r="23" ht="50.25" customHeight="1"/>
    <row r="24" ht="50.25" customHeight="1"/>
    <row r="25" ht="51.75" customHeight="1"/>
  </sheetData>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C1:C24"/>
  <sheetViews>
    <sheetView showGridLines="0" workbookViewId="0">
      <selection activeCell="K10" sqref="K10"/>
    </sheetView>
  </sheetViews>
  <sheetFormatPr baseColWidth="10" defaultRowHeight="14.25"/>
  <cols>
    <col min="1" max="1" width="14.5" customWidth="1"/>
    <col min="4" max="4" width="14.25" customWidth="1"/>
    <col min="9" max="9" width="25.125" customWidth="1"/>
  </cols>
  <sheetData>
    <row r="1" spans="3:3" ht="50.25" customHeight="1">
      <c r="C1">
        <f>'2 Runde '!$G$1</f>
        <v>3</v>
      </c>
    </row>
    <row r="2" spans="3:3" ht="50.25" customHeight="1"/>
    <row r="3" spans="3:3" ht="50.25" customHeight="1"/>
    <row r="4" spans="3:3" ht="50.25" customHeight="1"/>
    <row r="5" spans="3:3" ht="50.25" customHeight="1"/>
    <row r="6" spans="3:3" ht="50.25" customHeight="1"/>
    <row r="7" spans="3:3" ht="50.25" customHeight="1"/>
    <row r="8" spans="3:3" ht="50.25" customHeight="1"/>
    <row r="9" spans="3:3" ht="50.25" customHeight="1"/>
    <row r="10" spans="3:3" ht="50.25" customHeight="1"/>
    <row r="11" spans="3:3" ht="50.25" customHeight="1"/>
    <row r="12" spans="3:3" ht="50.25" customHeight="1"/>
    <row r="13" spans="3:3" ht="50.25" customHeight="1"/>
    <row r="14" spans="3:3" ht="50.25" customHeight="1"/>
    <row r="15" spans="3:3" ht="50.25" customHeight="1"/>
    <row r="16" spans="3:3" ht="50.25" customHeight="1"/>
    <row r="17" ht="50.25" customHeight="1"/>
    <row r="18" ht="50.25" customHeight="1"/>
    <row r="19" ht="50.25" customHeight="1"/>
    <row r="20" ht="50.25" customHeight="1"/>
    <row r="21" ht="50.25" customHeight="1"/>
    <row r="22" ht="50.25" customHeight="1"/>
    <row r="23" ht="50.25" customHeight="1"/>
    <row r="24" ht="50.25" customHeight="1"/>
  </sheetData>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H24"/>
  <sheetViews>
    <sheetView workbookViewId="0">
      <selection activeCell="B2" sqref="B2"/>
    </sheetView>
  </sheetViews>
  <sheetFormatPr baseColWidth="10" defaultRowHeight="14.25"/>
  <cols>
    <col min="1" max="1" width="12.875" bestFit="1" customWidth="1"/>
    <col min="3" max="3" width="4.5" customWidth="1"/>
    <col min="4" max="5" width="4.75" bestFit="1" customWidth="1"/>
    <col min="6" max="6" width="4.25" customWidth="1"/>
    <col min="7" max="7" width="2.625" customWidth="1"/>
    <col min="9" max="11" width="4.875" bestFit="1" customWidth="1"/>
    <col min="12" max="12" width="3.875" customWidth="1"/>
    <col min="13" max="13" width="3.25" customWidth="1"/>
    <col min="15" max="17" width="4.875" bestFit="1" customWidth="1"/>
    <col min="18" max="18" width="4.75" customWidth="1"/>
    <col min="20" max="26" width="5.625" customWidth="1"/>
  </cols>
  <sheetData>
    <row r="1" spans="1:60" ht="19.5" customHeight="1" thickBot="1">
      <c r="B1" s="222" t="s">
        <v>319</v>
      </c>
      <c r="C1" s="222"/>
      <c r="D1" s="222"/>
      <c r="E1" s="222"/>
      <c r="F1" s="223" t="s">
        <v>320</v>
      </c>
      <c r="AA1" s="225" t="s">
        <v>321</v>
      </c>
      <c r="AB1" s="225"/>
      <c r="AC1" t="str">
        <f>'1 Runde'!K3</f>
        <v>Adde</v>
      </c>
      <c r="AD1" t="str">
        <f>'1 Runde'!N3</f>
        <v>Rommet</v>
      </c>
      <c r="AE1" t="str">
        <f>'1 Runde'!Q3</f>
        <v xml:space="preserve">Dieter </v>
      </c>
      <c r="AK1">
        <f>'1 Runde'!S3</f>
        <v>0</v>
      </c>
      <c r="AL1" t="str">
        <f>'1 Runde'!T3</f>
        <v>Rainer</v>
      </c>
      <c r="AO1" t="str">
        <f>'1 Runde'!W3</f>
        <v>Gerd</v>
      </c>
      <c r="AP1" t="str">
        <f>'1 Runde'!Z3</f>
        <v>Marco</v>
      </c>
      <c r="AQ1" t="str">
        <f>'1 Runde'!AC3</f>
        <v>Lukas</v>
      </c>
      <c r="AR1" t="str">
        <f>'1 Runde'!AF3</f>
        <v>Manfred</v>
      </c>
      <c r="AS1" t="str">
        <f>'1 Runde'!AI3</f>
        <v>Rommet</v>
      </c>
      <c r="AT1" t="str">
        <f>'1 Runde'!AL3</f>
        <v xml:space="preserve">Dieter </v>
      </c>
      <c r="AU1" t="str">
        <f>'1 Runde'!AO3</f>
        <v>Rainer</v>
      </c>
      <c r="AV1" t="str">
        <f>'1 Runde'!AR3</f>
        <v>Gerd</v>
      </c>
      <c r="AW1" t="str">
        <f>'1 Runde'!AU3</f>
        <v>Marco</v>
      </c>
      <c r="AX1" t="str">
        <f>'1 Runde'!AX3</f>
        <v>Lukas</v>
      </c>
      <c r="AY1" t="str">
        <f>'1 Runde'!BA3</f>
        <v>Manfred</v>
      </c>
      <c r="AZ1" t="str">
        <f>'1 Runde'!BD3</f>
        <v>Adde</v>
      </c>
      <c r="BA1" t="str">
        <f>'1 Runde'!BG3</f>
        <v xml:space="preserve">Dieter </v>
      </c>
      <c r="BB1" t="str">
        <f>'1 Runde'!BJ3</f>
        <v>Rainer</v>
      </c>
      <c r="BC1" t="str">
        <f>'1 Runde'!BM3</f>
        <v>Gerd</v>
      </c>
      <c r="BD1" t="str">
        <f>'1 Runde'!BP3</f>
        <v>Marco</v>
      </c>
      <c r="BE1" t="str">
        <f>'1 Runde'!BS3</f>
        <v>Lukas</v>
      </c>
      <c r="BF1" t="str">
        <f>'1 Runde'!BV3</f>
        <v>Manfred</v>
      </c>
      <c r="BG1" t="str">
        <f>'1 Runde'!BY3</f>
        <v>Adde</v>
      </c>
      <c r="BH1" t="str">
        <f>'1 Runde'!CB3</f>
        <v>Rommet</v>
      </c>
    </row>
    <row r="2" spans="1:60" ht="21.75" customHeight="1" thickTop="1" thickBot="1">
      <c r="C2" s="90" t="s">
        <v>336</v>
      </c>
      <c r="D2" s="90" t="s">
        <v>337</v>
      </c>
      <c r="E2" s="90" t="s">
        <v>338</v>
      </c>
      <c r="F2" s="224"/>
      <c r="T2" s="226" t="s">
        <v>322</v>
      </c>
      <c r="U2" s="226"/>
      <c r="V2" s="227">
        <f>IF(R7+R9=0,0,IF(R7&gt;R9,N7,N9))</f>
        <v>0</v>
      </c>
      <c r="W2" s="227"/>
      <c r="X2" s="228" t="s">
        <v>323</v>
      </c>
      <c r="Y2" s="228"/>
      <c r="Z2" s="65" t="str">
        <f>AD4</f>
        <v/>
      </c>
      <c r="AA2" s="225"/>
      <c r="AB2" s="225"/>
      <c r="AC2">
        <f>'1 Runde'!K5</f>
        <v>659</v>
      </c>
      <c r="AD2">
        <f>'1 Runde'!L5</f>
        <v>19</v>
      </c>
    </row>
    <row r="3" spans="1:60" ht="24.95" customHeight="1" thickTop="1" thickBot="1">
      <c r="A3" s="91" t="str">
        <f>'1 Runde'!K3</f>
        <v>Adde</v>
      </c>
      <c r="B3" s="66" t="str">
        <f>A3</f>
        <v>Adde</v>
      </c>
      <c r="C3" s="67" t="str">
        <f>IF('1 Runde'!K5=301,1,"")</f>
        <v/>
      </c>
      <c r="D3" s="67" t="str">
        <f>IF('1 Runde'!BD5=301,1,"")</f>
        <v/>
      </c>
      <c r="E3" s="67" t="str">
        <f>IF('1 Runde'!BY5=301,1,"")</f>
        <v/>
      </c>
      <c r="F3" s="68">
        <f>SUM(C3:E3)</f>
        <v>0</v>
      </c>
      <c r="T3" s="229" t="s">
        <v>324</v>
      </c>
      <c r="U3" s="229"/>
      <c r="V3" s="230">
        <f>IF(R7+R9=0,0,IF(R7&lt;R9,N7,N9))</f>
        <v>0</v>
      </c>
      <c r="W3" s="230"/>
      <c r="X3" s="242" t="s">
        <v>323</v>
      </c>
      <c r="Y3" s="242"/>
      <c r="Z3" s="69" t="str">
        <f>AD5</f>
        <v/>
      </c>
      <c r="AA3" s="70"/>
      <c r="AB3" s="71" t="s">
        <v>325</v>
      </c>
      <c r="AE3" s="72"/>
    </row>
    <row r="4" spans="1:60" ht="24.95" customHeight="1" thickTop="1" thickBot="1">
      <c r="A4" s="91" t="str">
        <f>'1 Runde'!$N$3</f>
        <v>Rommet</v>
      </c>
      <c r="B4" s="66" t="str">
        <f>A4</f>
        <v>Rommet</v>
      </c>
      <c r="C4" s="67" t="str">
        <f>IF('1 Runde'!N5=301,1,"")</f>
        <v/>
      </c>
      <c r="D4" s="67" t="str">
        <f>IF('1 Runde'!AI5=301,1,"")</f>
        <v/>
      </c>
      <c r="E4" s="67" t="str">
        <f>IF('1 Runde'!CB5=301,1,"")</f>
        <v/>
      </c>
      <c r="F4" s="68">
        <f>SUM(C4:E4)</f>
        <v>0</v>
      </c>
      <c r="H4" s="232" t="s">
        <v>326</v>
      </c>
      <c r="I4" s="232"/>
      <c r="J4" s="232"/>
      <c r="K4" s="232"/>
      <c r="L4" s="223" t="s">
        <v>320</v>
      </c>
      <c r="T4" s="243" t="s">
        <v>327</v>
      </c>
      <c r="U4" s="243"/>
      <c r="V4" s="244">
        <f>IF(R15+R16=0,0,IF(R15&gt;R16,N15,N16))</f>
        <v>0</v>
      </c>
      <c r="W4" s="244"/>
      <c r="X4" s="245" t="s">
        <v>323</v>
      </c>
      <c r="Y4" s="245"/>
      <c r="Z4" s="73" t="str">
        <f>AD6</f>
        <v/>
      </c>
      <c r="AA4" s="74" t="s">
        <v>328</v>
      </c>
      <c r="AB4" s="75">
        <v>1</v>
      </c>
      <c r="AC4" s="76" t="s">
        <v>329</v>
      </c>
      <c r="AD4" s="77" t="str">
        <f>IFERROR(LARGE(AE6:AN6,#REF!),"")</f>
        <v/>
      </c>
      <c r="AE4" s="78" t="str">
        <f>IF($AB$7 = 1, $AB$7, "")</f>
        <v/>
      </c>
      <c r="AF4" s="78" t="str">
        <f>IF($AB$7 = 2, $AB$7, "")</f>
        <v/>
      </c>
      <c r="AG4" s="78" t="str">
        <f>IF($AB$7 = 3, $AB$7, "")</f>
        <v/>
      </c>
      <c r="AH4" s="78" t="str">
        <f>IF($AB$7 = 4, $AB$7, "")</f>
        <v/>
      </c>
      <c r="AI4" s="78" t="str">
        <f>IF($AB$7 = 5, $AB$7, "")</f>
        <v/>
      </c>
      <c r="AJ4" s="78" t="str">
        <f>IF($AB$7 = 6, $AB$7, "")</f>
        <v/>
      </c>
      <c r="AK4" s="78" t="str">
        <f>IF($AB$7 = 71, $AB$7, "")</f>
        <v/>
      </c>
      <c r="AL4" s="78" t="str">
        <f>IF($AB$7 = 8, $AB$7, "")</f>
        <v/>
      </c>
      <c r="AM4" s="78" t="str">
        <f>IF($AB$7 =9, $AB$7, "")</f>
        <v/>
      </c>
      <c r="AN4" s="78" t="str">
        <f>IF($AB$7 =10, $AB$7, "")</f>
        <v/>
      </c>
      <c r="AO4">
        <v>1</v>
      </c>
    </row>
    <row r="5" spans="1:60" ht="24.95" customHeight="1" thickTop="1" thickBot="1">
      <c r="B5" s="79"/>
      <c r="C5" s="90" t="s">
        <v>336</v>
      </c>
      <c r="D5" s="90" t="s">
        <v>337</v>
      </c>
      <c r="E5" s="90" t="s">
        <v>338</v>
      </c>
      <c r="L5" s="231"/>
      <c r="N5" s="232" t="s">
        <v>330</v>
      </c>
      <c r="O5" s="232"/>
      <c r="P5" s="232"/>
      <c r="Q5" s="232"/>
      <c r="R5" s="223" t="s">
        <v>320</v>
      </c>
      <c r="AA5" s="80">
        <f>AB4*3*8</f>
        <v>24</v>
      </c>
      <c r="AC5" s="81">
        <f>AB4*3</f>
        <v>3</v>
      </c>
      <c r="AD5" s="77" t="str">
        <f>IFERROR(LARGE(AE7:AN7,#REF!),"")</f>
        <v/>
      </c>
      <c r="AE5" s="82" t="str">
        <f>IFERROR(AE4*3*8,"")</f>
        <v/>
      </c>
      <c r="AF5" s="82" t="str">
        <f>IFERROR(AF4*3*8,"")</f>
        <v/>
      </c>
      <c r="AG5" s="82" t="str">
        <f>IFERROR(AG4*3*8,"")</f>
        <v/>
      </c>
      <c r="AH5" s="82" t="str">
        <f t="shared" ref="AH5:AN5" si="0">IFERROR(AH4*3*8,"")</f>
        <v/>
      </c>
      <c r="AI5" s="82" t="str">
        <f t="shared" si="0"/>
        <v/>
      </c>
      <c r="AJ5" s="82" t="str">
        <f t="shared" si="0"/>
        <v/>
      </c>
      <c r="AK5" s="82" t="str">
        <f t="shared" si="0"/>
        <v/>
      </c>
      <c r="AL5" s="82" t="str">
        <f t="shared" si="0"/>
        <v/>
      </c>
      <c r="AM5" s="82" t="str">
        <f t="shared" si="0"/>
        <v/>
      </c>
      <c r="AN5" s="82" t="str">
        <f t="shared" si="0"/>
        <v/>
      </c>
    </row>
    <row r="6" spans="1:60" ht="24.95" customHeight="1" thickTop="1" thickBot="1">
      <c r="A6" s="92" t="str">
        <f>'1 Runde'!Q3</f>
        <v xml:space="preserve">Dieter </v>
      </c>
      <c r="B6" s="66" t="str">
        <f>A6</f>
        <v xml:space="preserve">Dieter </v>
      </c>
      <c r="C6" s="67" t="str">
        <f>IF('1 Runde'!Q5=301,1,"")</f>
        <v/>
      </c>
      <c r="D6" s="67" t="str">
        <f>IF('1 Runde'!AL5=301,1,"")</f>
        <v/>
      </c>
      <c r="E6" s="67" t="str">
        <f>IF('1 Runde'!BG5=301,1,"")</f>
        <v/>
      </c>
      <c r="F6" s="68">
        <f>IFERROR(SUM(C6:E6),"")</f>
        <v>0</v>
      </c>
      <c r="H6" s="83">
        <f>IF(F3+F4=0,0,IF(F3&gt;F4,B3,B4))</f>
        <v>0</v>
      </c>
      <c r="I6" s="67"/>
      <c r="J6" s="67"/>
      <c r="K6" s="67"/>
      <c r="L6" s="68">
        <f>SUM(I6:K6)</f>
        <v>0</v>
      </c>
      <c r="R6" s="224"/>
      <c r="T6" s="233" t="str">
        <f>IF(R7+R9=0,0,IF(R7&gt;R9,N7,N9))&amp;"  " &amp;"ist"&amp;"  "&amp;"Gewinner"</f>
        <v>0  ist  Gewinner</v>
      </c>
      <c r="U6" s="234"/>
      <c r="V6" s="234"/>
      <c r="W6" s="234"/>
      <c r="X6" s="234"/>
      <c r="Y6" s="234"/>
      <c r="Z6" s="235"/>
      <c r="AD6" s="77" t="str">
        <f>IFERROR(LARGE(AE8:AN8,#REF!),"")</f>
        <v/>
      </c>
      <c r="AE6" s="84">
        <f t="shared" ref="AE6:AF8" si="1">IFERROR(AE16,"")</f>
        <v>0</v>
      </c>
      <c r="AF6" s="84">
        <f t="shared" si="1"/>
        <v>0</v>
      </c>
      <c r="AG6" s="84">
        <f t="shared" ref="AG6:AN8" si="2">IFERROR(AG16,"")</f>
        <v>0</v>
      </c>
      <c r="AH6" s="84">
        <f t="shared" si="2"/>
        <v>0</v>
      </c>
      <c r="AI6" s="84">
        <f t="shared" si="2"/>
        <v>0</v>
      </c>
      <c r="AJ6" s="84">
        <f t="shared" si="2"/>
        <v>0</v>
      </c>
      <c r="AK6" s="84">
        <f t="shared" si="2"/>
        <v>0</v>
      </c>
      <c r="AL6" s="84">
        <f t="shared" si="2"/>
        <v>0</v>
      </c>
      <c r="AM6" s="84">
        <f t="shared" si="2"/>
        <v>0</v>
      </c>
      <c r="AN6" s="84">
        <f t="shared" si="2"/>
        <v>0</v>
      </c>
    </row>
    <row r="7" spans="1:60" ht="24.95" customHeight="1" thickTop="1" thickBot="1">
      <c r="A7" s="92" t="str">
        <f>'1 Runde'!T3</f>
        <v>Rainer</v>
      </c>
      <c r="B7" s="66" t="str">
        <f>A7</f>
        <v>Rainer</v>
      </c>
      <c r="C7" s="67" t="str">
        <f>IF('1 Runde'!T5=301,1,"")</f>
        <v/>
      </c>
      <c r="D7" s="67" t="str">
        <f>IF('1 Runde'!AO5=301,1,"")</f>
        <v/>
      </c>
      <c r="E7" s="67" t="str">
        <f>IF('1 Runde'!BJ5=301,1,"")</f>
        <v/>
      </c>
      <c r="F7" s="68">
        <f>SUM(C7:E7)</f>
        <v>0</v>
      </c>
      <c r="H7" s="83">
        <f>IF(F6+F7=0,0,IF(F6&gt;F7,B6,B7))</f>
        <v>0</v>
      </c>
      <c r="I7" s="67"/>
      <c r="J7" s="67"/>
      <c r="K7" s="67"/>
      <c r="L7" s="68">
        <f>SUM(I7:K7)</f>
        <v>0</v>
      </c>
      <c r="N7" s="83">
        <f>IF(L6+L7=0,0,IF(L6&gt;L7,H6,H7))</f>
        <v>0</v>
      </c>
      <c r="O7" s="67"/>
      <c r="P7" s="67"/>
      <c r="Q7" s="67"/>
      <c r="R7" s="68">
        <f>SUM(O7:Q7)</f>
        <v>0</v>
      </c>
      <c r="T7" s="236"/>
      <c r="U7" s="237"/>
      <c r="V7" s="237"/>
      <c r="W7" s="237"/>
      <c r="X7" s="237"/>
      <c r="Y7" s="237"/>
      <c r="Z7" s="238"/>
      <c r="AE7" s="84">
        <f t="shared" si="1"/>
        <v>0</v>
      </c>
      <c r="AF7" s="84">
        <f t="shared" si="1"/>
        <v>0</v>
      </c>
      <c r="AG7" s="84">
        <f t="shared" si="2"/>
        <v>0</v>
      </c>
      <c r="AH7" s="84">
        <f t="shared" si="2"/>
        <v>0</v>
      </c>
      <c r="AI7" s="84">
        <f t="shared" si="2"/>
        <v>0</v>
      </c>
      <c r="AJ7" s="84">
        <f t="shared" si="2"/>
        <v>0</v>
      </c>
      <c r="AK7" s="84">
        <f t="shared" si="2"/>
        <v>0</v>
      </c>
      <c r="AL7" s="84">
        <f t="shared" si="2"/>
        <v>0</v>
      </c>
      <c r="AM7" s="84">
        <f t="shared" si="2"/>
        <v>0</v>
      </c>
      <c r="AN7" s="84">
        <f t="shared" si="2"/>
        <v>0</v>
      </c>
    </row>
    <row r="8" spans="1:60" ht="24.95" customHeight="1" thickTop="1" thickBot="1">
      <c r="A8" s="93"/>
      <c r="B8" s="79"/>
      <c r="C8" s="90" t="s">
        <v>336</v>
      </c>
      <c r="D8" s="90" t="s">
        <v>337</v>
      </c>
      <c r="E8" s="90" t="s">
        <v>338</v>
      </c>
      <c r="H8" s="79"/>
      <c r="T8" s="236"/>
      <c r="U8" s="237"/>
      <c r="V8" s="237"/>
      <c r="W8" s="237"/>
      <c r="X8" s="237"/>
      <c r="Y8" s="237"/>
      <c r="Z8" s="238"/>
      <c r="AE8" s="84">
        <f t="shared" si="1"/>
        <v>0</v>
      </c>
      <c r="AF8" s="84">
        <f t="shared" si="1"/>
        <v>0</v>
      </c>
      <c r="AG8" s="84">
        <f t="shared" si="2"/>
        <v>0</v>
      </c>
      <c r="AH8" s="84">
        <f t="shared" si="2"/>
        <v>0</v>
      </c>
      <c r="AI8" s="84">
        <f t="shared" si="2"/>
        <v>0</v>
      </c>
      <c r="AJ8" s="84">
        <f t="shared" si="2"/>
        <v>0</v>
      </c>
      <c r="AK8" s="84">
        <f t="shared" si="2"/>
        <v>0</v>
      </c>
      <c r="AL8" s="84">
        <f t="shared" si="2"/>
        <v>0</v>
      </c>
      <c r="AM8" s="84">
        <f t="shared" si="2"/>
        <v>0</v>
      </c>
      <c r="AN8" s="84">
        <f t="shared" si="2"/>
        <v>0</v>
      </c>
    </row>
    <row r="9" spans="1:60" ht="24.95" customHeight="1" thickTop="1" thickBot="1">
      <c r="A9" s="91" t="str">
        <f>'1 Runde'!W3</f>
        <v>Gerd</v>
      </c>
      <c r="B9" s="66" t="str">
        <f>A9</f>
        <v>Gerd</v>
      </c>
      <c r="C9" s="67" t="str">
        <f>IF('1 Runde'!W5=301,1,"")</f>
        <v/>
      </c>
      <c r="D9" s="67" t="str">
        <f>IF('1 Runde'!AR5=301,1,"")</f>
        <v/>
      </c>
      <c r="E9" s="67" t="str">
        <f>IF('1 Runde'!BM5=301,1,"")</f>
        <v/>
      </c>
      <c r="F9" s="68">
        <f>SUM(C9:E9)</f>
        <v>0</v>
      </c>
      <c r="H9" s="83">
        <f>IF(F9+F10=0,0,IF(F9&gt;F10,B9,B10))</f>
        <v>0</v>
      </c>
      <c r="I9" s="67"/>
      <c r="J9" s="67"/>
      <c r="K9" s="67"/>
      <c r="L9" s="68">
        <f>I9+J9+K9</f>
        <v>0</v>
      </c>
      <c r="N9" s="83">
        <f>IF(L9+L10=0,0,IF(L9&gt;L10,H9,H10))</f>
        <v>0</v>
      </c>
      <c r="O9" s="67"/>
      <c r="P9" s="67"/>
      <c r="Q9" s="67"/>
      <c r="R9" s="68">
        <f>SUM(O8:Q8)</f>
        <v>0</v>
      </c>
      <c r="T9" s="236"/>
      <c r="U9" s="237"/>
      <c r="V9" s="237"/>
      <c r="W9" s="237"/>
      <c r="X9" s="237"/>
      <c r="Y9" s="237"/>
      <c r="Z9" s="238"/>
      <c r="AE9" s="84">
        <f t="shared" ref="AE9:AN9" si="3">SUM(AE6:AE8)</f>
        <v>0</v>
      </c>
      <c r="AF9" s="84">
        <f t="shared" si="3"/>
        <v>0</v>
      </c>
      <c r="AG9" s="84">
        <f t="shared" si="3"/>
        <v>0</v>
      </c>
      <c r="AH9" s="84">
        <f t="shared" si="3"/>
        <v>0</v>
      </c>
      <c r="AI9" s="84">
        <f t="shared" si="3"/>
        <v>0</v>
      </c>
      <c r="AJ9" s="84">
        <f t="shared" si="3"/>
        <v>0</v>
      </c>
      <c r="AK9" s="84">
        <f t="shared" si="3"/>
        <v>0</v>
      </c>
      <c r="AL9" s="84">
        <f t="shared" si="3"/>
        <v>0</v>
      </c>
      <c r="AM9" s="84">
        <f t="shared" si="3"/>
        <v>0</v>
      </c>
      <c r="AN9" s="84">
        <f t="shared" si="3"/>
        <v>0</v>
      </c>
    </row>
    <row r="10" spans="1:60" ht="24.95" customHeight="1" thickTop="1" thickBot="1">
      <c r="A10" s="92" t="str">
        <f>'1 Runde'!Z3</f>
        <v>Marco</v>
      </c>
      <c r="B10" s="66" t="str">
        <f>A10</f>
        <v>Marco</v>
      </c>
      <c r="C10" s="67" t="str">
        <f>IF('1 Runde'!Z5=301,1,"")</f>
        <v/>
      </c>
      <c r="D10" s="67" t="str">
        <f>IF('1 Runde'!AU5=301,1,"")</f>
        <v/>
      </c>
      <c r="E10" s="67" t="str">
        <f>IF('1 Runde'!BP5=301,1,"")</f>
        <v/>
      </c>
      <c r="F10" s="68">
        <f>SUM(C10:E10)</f>
        <v>0</v>
      </c>
      <c r="H10" s="83">
        <f>IF(F12+F13=0,0,IF(F12&gt;F13,B12,B13))</f>
        <v>0</v>
      </c>
      <c r="I10" s="67"/>
      <c r="J10" s="67"/>
      <c r="K10" s="67"/>
      <c r="L10" s="68">
        <f>I10+J10+K10</f>
        <v>0</v>
      </c>
      <c r="T10" s="236"/>
      <c r="U10" s="237"/>
      <c r="V10" s="237"/>
      <c r="W10" s="237"/>
      <c r="X10" s="237"/>
      <c r="Y10" s="237"/>
      <c r="Z10" s="238"/>
      <c r="AE10" s="85">
        <v>0.5</v>
      </c>
      <c r="AF10" s="85">
        <v>0.5</v>
      </c>
      <c r="AG10" s="85">
        <v>0.5</v>
      </c>
      <c r="AH10" s="85">
        <v>0.5</v>
      </c>
      <c r="AI10" s="85">
        <v>0.5</v>
      </c>
      <c r="AJ10" s="85">
        <v>0.5</v>
      </c>
      <c r="AK10" s="85">
        <v>0.505</v>
      </c>
      <c r="AL10" s="85">
        <v>0.49</v>
      </c>
      <c r="AM10" s="85">
        <v>0.505</v>
      </c>
      <c r="AN10" s="85">
        <v>0.54</v>
      </c>
    </row>
    <row r="11" spans="1:60" ht="24.95" customHeight="1" thickTop="1" thickBot="1">
      <c r="B11" s="79"/>
      <c r="C11" s="90" t="s">
        <v>336</v>
      </c>
      <c r="D11" s="90" t="s">
        <v>337</v>
      </c>
      <c r="E11" s="90" t="s">
        <v>338</v>
      </c>
      <c r="L11" s="223" t="s">
        <v>320</v>
      </c>
      <c r="T11" s="239"/>
      <c r="U11" s="240"/>
      <c r="V11" s="240"/>
      <c r="W11" s="240"/>
      <c r="X11" s="240"/>
      <c r="Y11" s="240"/>
      <c r="Z11" s="241"/>
      <c r="AE11" s="86">
        <v>0.3</v>
      </c>
      <c r="AF11" s="86">
        <v>0.3</v>
      </c>
      <c r="AG11" s="86">
        <v>0.32</v>
      </c>
      <c r="AH11" s="86">
        <v>0.33</v>
      </c>
      <c r="AI11" s="86">
        <v>0.33</v>
      </c>
      <c r="AJ11" s="86">
        <v>0.33</v>
      </c>
      <c r="AK11" s="86">
        <v>0.34499999999999997</v>
      </c>
      <c r="AL11" s="86">
        <v>0.33500000000000002</v>
      </c>
      <c r="AM11" s="86">
        <v>0.34499999999999997</v>
      </c>
      <c r="AN11" s="86">
        <v>0.28999999999999998</v>
      </c>
    </row>
    <row r="12" spans="1:60" ht="24.95" customHeight="1" thickTop="1" thickBot="1">
      <c r="A12" s="92" t="str">
        <f>'1 Runde'!AC3</f>
        <v>Lukas</v>
      </c>
      <c r="B12" s="66" t="str">
        <f>A12</f>
        <v>Lukas</v>
      </c>
      <c r="C12" s="67" t="str">
        <f>IF('1 Runde'!AC5=301,1,"")</f>
        <v/>
      </c>
      <c r="D12" s="67" t="str">
        <f>IF('1 Runde'!AX5=301,1,"")</f>
        <v/>
      </c>
      <c r="E12" s="67" t="str">
        <f>IF('1 Runde'!BS5=301,1,"")</f>
        <v/>
      </c>
      <c r="F12" s="68">
        <f>SUM(C12:E12)</f>
        <v>0</v>
      </c>
      <c r="L12" s="231"/>
      <c r="AE12" s="86">
        <v>0.17</v>
      </c>
      <c r="AF12" s="86">
        <v>0.2</v>
      </c>
      <c r="AG12" s="86">
        <v>0.18</v>
      </c>
      <c r="AH12" s="86">
        <v>0.17</v>
      </c>
      <c r="AI12" s="86">
        <v>0.16</v>
      </c>
      <c r="AJ12" s="86">
        <v>0.17</v>
      </c>
      <c r="AK12" s="86">
        <v>0.15</v>
      </c>
      <c r="AL12" s="86">
        <v>0.17</v>
      </c>
      <c r="AM12" s="86">
        <v>0.14499999999999999</v>
      </c>
      <c r="AN12" s="86">
        <v>0.17</v>
      </c>
    </row>
    <row r="13" spans="1:60" ht="24.95" customHeight="1" thickTop="1" thickBot="1">
      <c r="A13" s="94" t="str">
        <f>'1 Runde'!AF3</f>
        <v>Manfred</v>
      </c>
      <c r="B13" s="66" t="str">
        <f>A13</f>
        <v>Manfred</v>
      </c>
      <c r="C13" s="67" t="str">
        <f>IF('1 Runde'!AF5=301,1,"")</f>
        <v/>
      </c>
      <c r="D13" s="67" t="str">
        <f>IF('1 Runde'!BA5=301,1,"")</f>
        <v/>
      </c>
      <c r="E13" s="67" t="str">
        <f>IF('1 Runde'!BV5=301,1,"")</f>
        <v/>
      </c>
      <c r="F13" s="68">
        <f>SUM(C13:E13)</f>
        <v>0</v>
      </c>
      <c r="S13" s="87"/>
      <c r="AE13" s="88">
        <f>IFERROR($AF$8*AE10,"")</f>
        <v>0</v>
      </c>
      <c r="AF13" s="88">
        <f>IFERROR($AF$8*AF10,"")</f>
        <v>0</v>
      </c>
      <c r="AG13" s="88">
        <f>IFERROR($AG$8*AG10,"")</f>
        <v>0</v>
      </c>
      <c r="AH13" s="88">
        <f>IFERROR($AH$8*AH10,"")</f>
        <v>0</v>
      </c>
      <c r="AI13" s="89">
        <f>IFERROR($AI$8*AI10,"")</f>
        <v>0</v>
      </c>
      <c r="AJ13" s="89">
        <f>IFERROR($AJ$8*AJ10,"")</f>
        <v>0</v>
      </c>
      <c r="AK13" s="89">
        <f>IFERROR($AK$8*AK10,"")</f>
        <v>0</v>
      </c>
      <c r="AL13" s="89">
        <f>IFERROR($AL$8*AL10,"")</f>
        <v>0</v>
      </c>
      <c r="AM13" s="89">
        <f>IFERROR($AM$8*AM10,"")</f>
        <v>0</v>
      </c>
      <c r="AN13" s="89">
        <f>IFERROR($AN$8*AN10,"")</f>
        <v>0</v>
      </c>
    </row>
    <row r="14" spans="1:60" ht="24.95" customHeight="1" thickTop="1" thickBot="1">
      <c r="F14" s="223" t="s">
        <v>320</v>
      </c>
      <c r="N14" s="232" t="s">
        <v>331</v>
      </c>
      <c r="O14" s="232"/>
      <c r="P14" s="232"/>
      <c r="Q14" s="232"/>
      <c r="AE14" s="88">
        <f>IFERROR($AE$8*AE11,"")</f>
        <v>0</v>
      </c>
      <c r="AF14" s="88">
        <f>IFERROR($AF$8*AF11,"")</f>
        <v>0</v>
      </c>
      <c r="AG14" s="88">
        <f>IFERROR($AG$8*AG11,"")</f>
        <v>0</v>
      </c>
      <c r="AH14" s="88">
        <f>IFERROR($AH$8*AH11,"")</f>
        <v>0</v>
      </c>
      <c r="AI14" s="89">
        <f>IFERROR($AI$8*AI11,"")</f>
        <v>0</v>
      </c>
      <c r="AJ14" s="89">
        <f>IFERROR($AJ$8*AJ11,"")</f>
        <v>0</v>
      </c>
      <c r="AK14" s="89">
        <f>IFERROR($AK$8*AK11,"")</f>
        <v>0</v>
      </c>
      <c r="AL14" s="89">
        <f>IFERROR($AL$8*AL11,"")</f>
        <v>0</v>
      </c>
      <c r="AM14" s="89">
        <f>IFERROR($AM$8*AM11,"")</f>
        <v>0</v>
      </c>
      <c r="AN14" s="89">
        <f>IFERROR($AN$8*AN11,"")</f>
        <v>0</v>
      </c>
    </row>
    <row r="15" spans="1:60" ht="24.95" customHeight="1" thickTop="1" thickBot="1">
      <c r="F15" s="231"/>
      <c r="N15" s="83">
        <f>IF(L9+L10=0,0,IF(L9&lt;L10,H9,H10))</f>
        <v>0</v>
      </c>
      <c r="O15" s="67"/>
      <c r="P15" s="67"/>
      <c r="Q15" s="67"/>
      <c r="R15" s="68">
        <f>O15+P15+Q15</f>
        <v>0</v>
      </c>
      <c r="AE15" s="88">
        <f>IFERROR($AE$8*AE12,"")</f>
        <v>0</v>
      </c>
      <c r="AF15" s="88">
        <f>IFERROR($AF$8*AF12,"")</f>
        <v>0</v>
      </c>
      <c r="AG15" s="88">
        <f>IFERROR($AG$8*AG12,"")</f>
        <v>0</v>
      </c>
      <c r="AH15" s="88">
        <f>IFERROR($AH$8*AH12,"")</f>
        <v>0</v>
      </c>
      <c r="AI15" s="89">
        <f>IFERROR($AI$8*AI12,"")</f>
        <v>0</v>
      </c>
      <c r="AJ15" s="89">
        <f>IFERROR($AJ$8*AJ12,"")</f>
        <v>0</v>
      </c>
      <c r="AK15" s="89">
        <f>IFERROR($AK$8*AK12,"")</f>
        <v>0</v>
      </c>
      <c r="AL15" s="89">
        <f>IFERROR($AL$8*AL12,"")</f>
        <v>0</v>
      </c>
      <c r="AM15" s="89">
        <f>IFERROR($AM$8*AM12,"")</f>
        <v>0</v>
      </c>
      <c r="AN15" s="89">
        <f>IFERROR($AN$8*AN12,"")</f>
        <v>0</v>
      </c>
    </row>
    <row r="16" spans="1:60" ht="24.95" customHeight="1" thickTop="1" thickBot="1">
      <c r="N16" s="83">
        <f>IF(L6+L7=0,0,IF(L6&lt;L7,H6,H7))</f>
        <v>0</v>
      </c>
      <c r="O16" s="67"/>
      <c r="P16" s="67"/>
      <c r="Q16" s="67"/>
      <c r="R16" s="68">
        <f>O16+P16+Q16</f>
        <v>0</v>
      </c>
      <c r="AE16" s="88">
        <f>IFERROR(ROUNDUP(AE13,0),"")</f>
        <v>0</v>
      </c>
      <c r="AF16" s="88">
        <f t="shared" ref="AF16:AN16" si="4">IFERROR(ROUNDUP(AF13,0),"")</f>
        <v>0</v>
      </c>
      <c r="AG16" s="88">
        <f t="shared" si="4"/>
        <v>0</v>
      </c>
      <c r="AH16" s="88">
        <f t="shared" si="4"/>
        <v>0</v>
      </c>
      <c r="AI16" s="89">
        <f t="shared" si="4"/>
        <v>0</v>
      </c>
      <c r="AJ16" s="89">
        <f t="shared" si="4"/>
        <v>0</v>
      </c>
      <c r="AK16" s="89">
        <f t="shared" si="4"/>
        <v>0</v>
      </c>
      <c r="AL16" s="89">
        <f t="shared" si="4"/>
        <v>0</v>
      </c>
      <c r="AM16" s="89">
        <f t="shared" si="4"/>
        <v>0</v>
      </c>
      <c r="AN16" s="89">
        <f t="shared" si="4"/>
        <v>0</v>
      </c>
    </row>
    <row r="17" spans="18:18" ht="24.95" customHeight="1" thickTop="1">
      <c r="R17" s="223" t="s">
        <v>320</v>
      </c>
    </row>
    <row r="18" spans="18:18" ht="24.95" customHeight="1">
      <c r="R18" s="224"/>
    </row>
    <row r="19" spans="18:18" ht="15.75" customHeight="1"/>
    <row r="20" spans="18:18" ht="15.75" customHeight="1"/>
    <row r="21" spans="18:18" ht="15.75" customHeight="1"/>
    <row r="22" spans="18:18" ht="15.75" customHeight="1"/>
    <row r="23" spans="18:18" ht="15.75" customHeight="1"/>
    <row r="24" spans="18:18" ht="15.75" customHeight="1"/>
  </sheetData>
  <mergeCells count="21">
    <mergeCell ref="R17:R18"/>
    <mergeCell ref="T3:U3"/>
    <mergeCell ref="V3:W3"/>
    <mergeCell ref="F14:F15"/>
    <mergeCell ref="N5:Q5"/>
    <mergeCell ref="R5:R6"/>
    <mergeCell ref="T6:Z11"/>
    <mergeCell ref="N14:Q14"/>
    <mergeCell ref="L11:L12"/>
    <mergeCell ref="X3:Y3"/>
    <mergeCell ref="H4:K4"/>
    <mergeCell ref="L4:L5"/>
    <mergeCell ref="T4:U4"/>
    <mergeCell ref="V4:W4"/>
    <mergeCell ref="X4:Y4"/>
    <mergeCell ref="B1:E1"/>
    <mergeCell ref="F1:F2"/>
    <mergeCell ref="AA1:AB2"/>
    <mergeCell ref="T2:U2"/>
    <mergeCell ref="V2:W2"/>
    <mergeCell ref="X2:Y2"/>
  </mergeCells>
  <conditionalFormatting sqref="I9:L10 O15:R16 I6:L7 O7:R7 O9:R9 C3:F4 C6:F7 C9:F10 C12:F13">
    <cfRule type="cellIs" dxfId="57" priority="62" operator="lessThan">
      <formula>1</formula>
    </cfRule>
    <cfRule type="cellIs" dxfId="56" priority="63" operator="greaterThan">
      <formula>0</formula>
    </cfRule>
  </conditionalFormatting>
  <conditionalFormatting sqref="L9:L10 R15:R16 F3:F4 F6:F7 F9:F10 F12:F13 L6:L7 R7 R9">
    <cfRule type="cellIs" dxfId="55" priority="61" operator="equal">
      <formula>1</formula>
    </cfRule>
  </conditionalFormatting>
  <conditionalFormatting sqref="B3">
    <cfRule type="expression" dxfId="54" priority="6">
      <formula>$F$6&gt;$F$7</formula>
    </cfRule>
    <cfRule type="expression" dxfId="53" priority="59">
      <formula>$F$6&lt;2</formula>
    </cfRule>
    <cfRule type="expression" dxfId="52" priority="60">
      <formula>$F$6=2</formula>
    </cfRule>
  </conditionalFormatting>
  <conditionalFormatting sqref="B4">
    <cfRule type="expression" dxfId="51" priority="57">
      <formula>$F$7&lt;2</formula>
    </cfRule>
    <cfRule type="expression" dxfId="50" priority="58">
      <formula>$F$7&gt;1</formula>
    </cfRule>
  </conditionalFormatting>
  <conditionalFormatting sqref="B3:B4">
    <cfRule type="expression" dxfId="49" priority="55">
      <formula>$F$6=$F$7</formula>
    </cfRule>
    <cfRule type="cellIs" dxfId="48" priority="56" operator="equal">
      <formula>F3=F4</formula>
    </cfRule>
  </conditionalFormatting>
  <conditionalFormatting sqref="B6">
    <cfRule type="expression" dxfId="47" priority="7">
      <formula>$F$9&gt;$F$10</formula>
    </cfRule>
    <cfRule type="expression" dxfId="46" priority="53">
      <formula>$F$9&lt;$F$10</formula>
    </cfRule>
    <cfRule type="expression" dxfId="45" priority="54">
      <formula>$F$9=2</formula>
    </cfRule>
  </conditionalFormatting>
  <conditionalFormatting sqref="B7">
    <cfRule type="expression" dxfId="44" priority="51">
      <formula>$F$10&gt;$F$9</formula>
    </cfRule>
    <cfRule type="expression" dxfId="43" priority="52">
      <formula>$F$10&lt;$F$9</formula>
    </cfRule>
  </conditionalFormatting>
  <conditionalFormatting sqref="B6:B7">
    <cfRule type="expression" dxfId="42" priority="50">
      <formula>$F$9=$F$10</formula>
    </cfRule>
  </conditionalFormatting>
  <conditionalFormatting sqref="B9">
    <cfRule type="expression" dxfId="41" priority="47">
      <formula>$F$12&lt;$F$13</formula>
    </cfRule>
    <cfRule type="expression" dxfId="40" priority="48">
      <formula>$F$12=$F$13</formula>
    </cfRule>
    <cfRule type="expression" dxfId="39" priority="49">
      <formula>$F$12&gt;$F$13</formula>
    </cfRule>
  </conditionalFormatting>
  <conditionalFormatting sqref="B10">
    <cfRule type="expression" dxfId="38" priority="44">
      <formula>$F$12=$F$13</formula>
    </cfRule>
    <cfRule type="expression" dxfId="37" priority="45">
      <formula>$F$13&lt;$F$12</formula>
    </cfRule>
    <cfRule type="expression" dxfId="36" priority="46">
      <formula>$F$13&gt;$F$12</formula>
    </cfRule>
  </conditionalFormatting>
  <conditionalFormatting sqref="B12">
    <cfRule type="expression" dxfId="35" priority="41">
      <formula>$F$15=$F$16</formula>
    </cfRule>
    <cfRule type="expression" dxfId="34" priority="42">
      <formula>$F$15&lt;$F$16</formula>
    </cfRule>
    <cfRule type="expression" dxfId="33" priority="43">
      <formula>$F$15&gt;$F$16</formula>
    </cfRule>
  </conditionalFormatting>
  <conditionalFormatting sqref="B13">
    <cfRule type="expression" dxfId="32" priority="38">
      <formula>$F$16=$F$15</formula>
    </cfRule>
    <cfRule type="expression" dxfId="31" priority="39">
      <formula>$F$16&lt;$F$15</formula>
    </cfRule>
    <cfRule type="expression" dxfId="30" priority="40">
      <formula>$F$16&gt;$F$15</formula>
    </cfRule>
  </conditionalFormatting>
  <conditionalFormatting sqref="H6">
    <cfRule type="expression" dxfId="29" priority="35">
      <formula>$L$9=$L$10</formula>
    </cfRule>
    <cfRule type="expression" dxfId="28" priority="36">
      <formula>$L$9&lt;$L$10</formula>
    </cfRule>
    <cfRule type="expression" dxfId="27" priority="37">
      <formula>$L$9&gt;$L$10</formula>
    </cfRule>
  </conditionalFormatting>
  <conditionalFormatting sqref="H7">
    <cfRule type="expression" dxfId="26" priority="32">
      <formula>$L$9=$L$10</formula>
    </cfRule>
    <cfRule type="expression" dxfId="25" priority="33">
      <formula>$L$10&lt;$L$9</formula>
    </cfRule>
    <cfRule type="expression" dxfId="24" priority="34">
      <formula>$L$10&gt;$L$9</formula>
    </cfRule>
  </conditionalFormatting>
  <conditionalFormatting sqref="H9">
    <cfRule type="expression" dxfId="23" priority="29">
      <formula>$L$12=$L$13</formula>
    </cfRule>
    <cfRule type="expression" dxfId="22" priority="30">
      <formula>$L$12&lt;$L$13</formula>
    </cfRule>
    <cfRule type="expression" dxfId="21" priority="31">
      <formula>$L$12&gt;$L$13</formula>
    </cfRule>
  </conditionalFormatting>
  <conditionalFormatting sqref="H10">
    <cfRule type="expression" dxfId="20" priority="26">
      <formula>$L$13=$L$12</formula>
    </cfRule>
    <cfRule type="expression" dxfId="19" priority="27">
      <formula>$L$13&lt;$L$12</formula>
    </cfRule>
    <cfRule type="expression" dxfId="18" priority="28">
      <formula>$L$13&gt;$L$12</formula>
    </cfRule>
  </conditionalFormatting>
  <conditionalFormatting sqref="N15">
    <cfRule type="expression" dxfId="17" priority="5">
      <formula>$R$18&gt;#REF!</formula>
    </cfRule>
    <cfRule type="expression" dxfId="16" priority="8">
      <formula>$R$18&lt;#REF!</formula>
    </cfRule>
    <cfRule type="expression" dxfId="15" priority="9">
      <formula>$R$18=#REF!</formula>
    </cfRule>
    <cfRule type="expression" dxfId="14" priority="16">
      <formula>$R$15=$R$16</formula>
    </cfRule>
    <cfRule type="expression" dxfId="13" priority="17">
      <formula>$R$15&lt;$R$16</formula>
    </cfRule>
    <cfRule type="expression" dxfId="12" priority="18">
      <formula>$R$15&gt;$R$16</formula>
    </cfRule>
  </conditionalFormatting>
  <conditionalFormatting sqref="N16">
    <cfRule type="expression" dxfId="11" priority="4">
      <formula>#REF!&lt;$R$18</formula>
    </cfRule>
    <cfRule type="expression" dxfId="10" priority="10">
      <formula>#REF!=$R$18</formula>
    </cfRule>
    <cfRule type="expression" dxfId="9" priority="11">
      <formula>#REF!&gt;$R$18</formula>
    </cfRule>
    <cfRule type="expression" dxfId="8" priority="12">
      <formula>$R$16=$R$15</formula>
    </cfRule>
    <cfRule type="expression" dxfId="7" priority="13">
      <formula>$R$16&lt;$R$15</formula>
    </cfRule>
    <cfRule type="expression" priority="14">
      <formula>$R$16&lt;$R$15</formula>
    </cfRule>
    <cfRule type="expression" dxfId="6" priority="15">
      <formula>$R$16&gt;$R$15</formula>
    </cfRule>
  </conditionalFormatting>
  <conditionalFormatting sqref="N7">
    <cfRule type="expression" dxfId="5" priority="64">
      <formula>$R$15=$R$16</formula>
    </cfRule>
    <cfRule type="expression" dxfId="4" priority="65">
      <formula>$R$15&lt;$R$16</formula>
    </cfRule>
    <cfRule type="expression" dxfId="3" priority="66">
      <formula>$R$15&gt;$R$16</formula>
    </cfRule>
  </conditionalFormatting>
  <conditionalFormatting sqref="N9">
    <cfRule type="expression" dxfId="2" priority="67">
      <formula>$R$16=$R$15</formula>
    </cfRule>
    <cfRule type="expression" dxfId="1" priority="68">
      <formula>$R$16&lt;$R$15</formula>
    </cfRule>
    <cfRule type="expression" priority="69">
      <formula>$R$16&lt;$R$15</formula>
    </cfRule>
    <cfRule type="expression" dxfId="0" priority="70">
      <formula>$R$16&gt;$R$15</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Namen Eintragen</vt:lpstr>
      <vt:lpstr>1 Runde</vt:lpstr>
      <vt:lpstr>Rang Runde 1</vt:lpstr>
      <vt:lpstr>Rang Runde 2</vt:lpstr>
      <vt:lpstr>Rang Runde 3</vt:lpstr>
      <vt:lpstr>2 Runde </vt:lpstr>
      <vt:lpstr>Bilder</vt:lpstr>
      <vt:lpstr>2bilder</vt:lpstr>
      <vt:lpstr>Tunierplan 8 Spieler</vt:lpstr>
      <vt:lpstr>Checkouttabelle 2</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2020-01-09T14:33:31Z</dcterms:created>
  <dcterms:modified xsi:type="dcterms:W3CDTF">2020-04-17T05:27:25Z</dcterms:modified>
</cp:coreProperties>
</file>