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35" activeTab="1"/>
  </bookViews>
  <sheets>
    <sheet name="Bedienung" sheetId="21" r:id="rId1"/>
    <sheet name="Januar" sheetId="1" r:id="rId2"/>
    <sheet name="Februar" sheetId="22" r:id="rId3"/>
    <sheet name="März" sheetId="23" r:id="rId4"/>
    <sheet name="April" sheetId="33" r:id="rId5"/>
    <sheet name="Mai" sheetId="25" r:id="rId6"/>
    <sheet name="Juni" sheetId="24" r:id="rId7"/>
    <sheet name="Juli" sheetId="27" r:id="rId8"/>
    <sheet name="August" sheetId="28" r:id="rId9"/>
    <sheet name="September" sheetId="29" r:id="rId10"/>
    <sheet name="Oktober" sheetId="30" r:id="rId11"/>
    <sheet name="November" sheetId="31" r:id="rId12"/>
    <sheet name="Dezember" sheetId="32" r:id="rId13"/>
    <sheet name="Überstunden" sheetId="15" r:id="rId14"/>
    <sheet name="Feiertage" sheetId="18" r:id="rId15"/>
    <sheet name="Soll Stunden" sheetId="19" r:id="rId16"/>
  </sheets>
  <definedNames>
    <definedName name="_xlnm.Print_Area" localSheetId="4">April!$A$1:$Y$34</definedName>
    <definedName name="_xlnm.Print_Area" localSheetId="8">August!$A$1:$Y$34</definedName>
    <definedName name="_xlnm.Print_Area" localSheetId="12">Dezember!$A$1:$Y$34</definedName>
    <definedName name="_xlnm.Print_Area" localSheetId="2">Februar!$A$1:$Y$34</definedName>
    <definedName name="_xlnm.Print_Area" localSheetId="1">Januar!$A$1:$Y$34</definedName>
    <definedName name="_xlnm.Print_Area" localSheetId="7">Juli!$A$1:$Y$34</definedName>
    <definedName name="_xlnm.Print_Area" localSheetId="6">Juni!$A$1:$Y$34</definedName>
    <definedName name="_xlnm.Print_Area" localSheetId="5">Mai!$A$1:$Y$34</definedName>
    <definedName name="_xlnm.Print_Area" localSheetId="3">März!$A$1:$Y$34</definedName>
    <definedName name="_xlnm.Print_Area" localSheetId="11">November!$A$1:$Y$34</definedName>
    <definedName name="_xlnm.Print_Area" localSheetId="10">Oktober!$A$1:$Y$34</definedName>
    <definedName name="_xlnm.Print_Area" localSheetId="9">September!$A$1:$Y$34</definedName>
  </definedNames>
  <calcPr calcId="145621"/>
</workbook>
</file>

<file path=xl/calcChain.xml><?xml version="1.0" encoding="utf-8"?>
<calcChain xmlns="http://schemas.openxmlformats.org/spreadsheetml/2006/main">
  <c r="AC4" i="22" l="1"/>
  <c r="AC5" i="22"/>
  <c r="AC6" i="22"/>
  <c r="AC7" i="22"/>
  <c r="AC8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2" i="22"/>
  <c r="AC33" i="22"/>
  <c r="AC4" i="23"/>
  <c r="AC5" i="23"/>
  <c r="AC6" i="23"/>
  <c r="AC7" i="23"/>
  <c r="AC8" i="23"/>
  <c r="AC9" i="23"/>
  <c r="AC10" i="23"/>
  <c r="AC11" i="23"/>
  <c r="AC12" i="23"/>
  <c r="AC13" i="23"/>
  <c r="AC14" i="23"/>
  <c r="AC15" i="23"/>
  <c r="AC16" i="23"/>
  <c r="AC17" i="23"/>
  <c r="AC18" i="23"/>
  <c r="AC19" i="23"/>
  <c r="AC20" i="23"/>
  <c r="AC21" i="23"/>
  <c r="AC22" i="23"/>
  <c r="AC23" i="23"/>
  <c r="AC24" i="23"/>
  <c r="AC25" i="23"/>
  <c r="AC26" i="23"/>
  <c r="AC27" i="23"/>
  <c r="AC28" i="23"/>
  <c r="AC29" i="23"/>
  <c r="AC30" i="23"/>
  <c r="AC31" i="23"/>
  <c r="AC32" i="23"/>
  <c r="AC33" i="23"/>
  <c r="AC4" i="33"/>
  <c r="AC5" i="33"/>
  <c r="AC6" i="33"/>
  <c r="AC7" i="33"/>
  <c r="AC8" i="33"/>
  <c r="AC9" i="33"/>
  <c r="AC10" i="33"/>
  <c r="AC11" i="33"/>
  <c r="AC12" i="33"/>
  <c r="AC13" i="33"/>
  <c r="AC14" i="33"/>
  <c r="AC15" i="33"/>
  <c r="AC16" i="33"/>
  <c r="AC17" i="33"/>
  <c r="AC18" i="33"/>
  <c r="AC19" i="33"/>
  <c r="AC20" i="33"/>
  <c r="AC21" i="33"/>
  <c r="AC22" i="33"/>
  <c r="AC23" i="33"/>
  <c r="AC24" i="33"/>
  <c r="AC25" i="33"/>
  <c r="AC26" i="33"/>
  <c r="AC27" i="33"/>
  <c r="AC28" i="33"/>
  <c r="AC29" i="33"/>
  <c r="AC30" i="33"/>
  <c r="AC31" i="33"/>
  <c r="AC32" i="33"/>
  <c r="AC33" i="33"/>
  <c r="AC4" i="25"/>
  <c r="AC5" i="25"/>
  <c r="AC6" i="25"/>
  <c r="AC7" i="25"/>
  <c r="AC8" i="25"/>
  <c r="AC9" i="25"/>
  <c r="AC10" i="25"/>
  <c r="AC11" i="25"/>
  <c r="AC12" i="25"/>
  <c r="AC13" i="25"/>
  <c r="AC14" i="25"/>
  <c r="AC15" i="25"/>
  <c r="AC16" i="25"/>
  <c r="AC17" i="25"/>
  <c r="AC18" i="25"/>
  <c r="AC19" i="25"/>
  <c r="AC20" i="25"/>
  <c r="AC21" i="25"/>
  <c r="AC22" i="25"/>
  <c r="AC23" i="25"/>
  <c r="AC24" i="25"/>
  <c r="AC25" i="25"/>
  <c r="AC26" i="25"/>
  <c r="AC27" i="25"/>
  <c r="AC28" i="25"/>
  <c r="AC29" i="25"/>
  <c r="AC30" i="25"/>
  <c r="AC31" i="25"/>
  <c r="AC32" i="25"/>
  <c r="AC33" i="25"/>
  <c r="AC4" i="24"/>
  <c r="AC5" i="24"/>
  <c r="AC6" i="24"/>
  <c r="AC7" i="24"/>
  <c r="AC8" i="24"/>
  <c r="AC9" i="24"/>
  <c r="AC10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26" i="24"/>
  <c r="AC27" i="24"/>
  <c r="AC28" i="24"/>
  <c r="AC29" i="24"/>
  <c r="AC30" i="24"/>
  <c r="AC31" i="24"/>
  <c r="AC32" i="24"/>
  <c r="AC33" i="24"/>
  <c r="AC4" i="27"/>
  <c r="AC5" i="27"/>
  <c r="AC6" i="27"/>
  <c r="AC7" i="27"/>
  <c r="AC8" i="27"/>
  <c r="AC9" i="27"/>
  <c r="AC10" i="27"/>
  <c r="AC11" i="27"/>
  <c r="AC12" i="27"/>
  <c r="AC13" i="27"/>
  <c r="AC14" i="27"/>
  <c r="AC15" i="27"/>
  <c r="AC16" i="27"/>
  <c r="AC17" i="27"/>
  <c r="AC18" i="27"/>
  <c r="AC19" i="27"/>
  <c r="AC20" i="27"/>
  <c r="AC21" i="27"/>
  <c r="AC22" i="27"/>
  <c r="AC23" i="27"/>
  <c r="AC24" i="27"/>
  <c r="AC25" i="27"/>
  <c r="AC26" i="27"/>
  <c r="AC27" i="27"/>
  <c r="AC28" i="27"/>
  <c r="AC29" i="27"/>
  <c r="AC30" i="27"/>
  <c r="AC31" i="27"/>
  <c r="AC32" i="27"/>
  <c r="AC33" i="27"/>
  <c r="AC4" i="28"/>
  <c r="AC5" i="28"/>
  <c r="AC6" i="28"/>
  <c r="AC7" i="28"/>
  <c r="AC8" i="28"/>
  <c r="AC9" i="28"/>
  <c r="AC10" i="28"/>
  <c r="AC11" i="28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4" i="29"/>
  <c r="AC5" i="29"/>
  <c r="AC6" i="29"/>
  <c r="AC7" i="29"/>
  <c r="AC8" i="29"/>
  <c r="AC9" i="29"/>
  <c r="AC10" i="29"/>
  <c r="AC11" i="29"/>
  <c r="AC12" i="29"/>
  <c r="AC13" i="29"/>
  <c r="AC14" i="29"/>
  <c r="AC15" i="29"/>
  <c r="AC16" i="29"/>
  <c r="AC17" i="29"/>
  <c r="AC18" i="29"/>
  <c r="AC19" i="29"/>
  <c r="AC20" i="29"/>
  <c r="AC21" i="29"/>
  <c r="AC22" i="29"/>
  <c r="AC23" i="29"/>
  <c r="AC24" i="29"/>
  <c r="AC25" i="29"/>
  <c r="AC26" i="29"/>
  <c r="AC27" i="29"/>
  <c r="AC28" i="29"/>
  <c r="AC29" i="29"/>
  <c r="AC30" i="29"/>
  <c r="AC31" i="29"/>
  <c r="AC32" i="29"/>
  <c r="AC33" i="29"/>
  <c r="AC4" i="30"/>
  <c r="AC6" i="30"/>
  <c r="AC7" i="30"/>
  <c r="AC8" i="30"/>
  <c r="AC9" i="30"/>
  <c r="AC10" i="30"/>
  <c r="AC11" i="30"/>
  <c r="AC12" i="30"/>
  <c r="AC13" i="30"/>
  <c r="AC14" i="30"/>
  <c r="AC15" i="30"/>
  <c r="AC16" i="30"/>
  <c r="AC17" i="30"/>
  <c r="AC18" i="30"/>
  <c r="AC19" i="30"/>
  <c r="AC20" i="30"/>
  <c r="AC21" i="30"/>
  <c r="AC22" i="30"/>
  <c r="AC23" i="30"/>
  <c r="AC24" i="30"/>
  <c r="AC25" i="30"/>
  <c r="AC26" i="30"/>
  <c r="AC27" i="30"/>
  <c r="AC28" i="30"/>
  <c r="AC29" i="30"/>
  <c r="AC30" i="30"/>
  <c r="AC31" i="30"/>
  <c r="AC32" i="30"/>
  <c r="AC33" i="30"/>
  <c r="AC4" i="31"/>
  <c r="AC5" i="31"/>
  <c r="AC6" i="31"/>
  <c r="AC7" i="31"/>
  <c r="AC8" i="31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7" i="31"/>
  <c r="AC28" i="31"/>
  <c r="AC29" i="31"/>
  <c r="AC30" i="31"/>
  <c r="AC31" i="31"/>
  <c r="AC32" i="31"/>
  <c r="AC33" i="31"/>
  <c r="AC4" i="32"/>
  <c r="AC5" i="32"/>
  <c r="AC6" i="32"/>
  <c r="AC7" i="32"/>
  <c r="AC8" i="32"/>
  <c r="AC9" i="32"/>
  <c r="AC10" i="32"/>
  <c r="AC11" i="32"/>
  <c r="AC12" i="32"/>
  <c r="AC13" i="32"/>
  <c r="AC14" i="32"/>
  <c r="AC15" i="32"/>
  <c r="AC16" i="32"/>
  <c r="AC17" i="32"/>
  <c r="AC18" i="32"/>
  <c r="AC19" i="32"/>
  <c r="AC20" i="32"/>
  <c r="AC21" i="32"/>
  <c r="AC22" i="32"/>
  <c r="AC23" i="32"/>
  <c r="AC24" i="32"/>
  <c r="AC25" i="32"/>
  <c r="AC26" i="32"/>
  <c r="AC29" i="32"/>
  <c r="AC30" i="32"/>
  <c r="AC31" i="32"/>
  <c r="AC32" i="32"/>
  <c r="AC33" i="32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" i="22"/>
  <c r="AC3" i="23"/>
  <c r="AC3" i="33"/>
  <c r="AC3" i="25"/>
  <c r="AC3" i="24"/>
  <c r="AC3" i="27"/>
  <c r="AC3" i="28"/>
  <c r="AC3" i="29"/>
  <c r="AC3" i="30"/>
  <c r="AC3" i="31"/>
  <c r="AC3" i="32"/>
  <c r="K3" i="22" l="1"/>
  <c r="K3" i="23"/>
  <c r="K3" i="33"/>
  <c r="K3" i="25"/>
  <c r="K3" i="24"/>
  <c r="K3" i="27"/>
  <c r="K3" i="28"/>
  <c r="K3" i="29"/>
  <c r="K3" i="30"/>
  <c r="K3" i="31"/>
  <c r="K3" i="32"/>
  <c r="W10" i="31" l="1"/>
  <c r="W10" i="33" l="1"/>
  <c r="K4" i="22" l="1"/>
  <c r="K5" i="22"/>
  <c r="K6" i="22"/>
  <c r="K7" i="22"/>
  <c r="K8" i="22"/>
  <c r="K9" i="22"/>
  <c r="K10" i="22"/>
  <c r="K11" i="22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K28" i="22"/>
  <c r="K29" i="22"/>
  <c r="K30" i="22"/>
  <c r="K4" i="23"/>
  <c r="K5" i="23"/>
  <c r="K6" i="23"/>
  <c r="K7" i="23"/>
  <c r="K8" i="23"/>
  <c r="K9" i="23"/>
  <c r="K10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4" i="33"/>
  <c r="K5" i="33"/>
  <c r="K6" i="33"/>
  <c r="K7" i="33"/>
  <c r="K8" i="33"/>
  <c r="K9" i="33"/>
  <c r="K10" i="33"/>
  <c r="K11" i="33"/>
  <c r="K12" i="33"/>
  <c r="K13" i="33"/>
  <c r="K14" i="33"/>
  <c r="K15" i="33"/>
  <c r="K16" i="33"/>
  <c r="K17" i="33"/>
  <c r="K18" i="33"/>
  <c r="K19" i="33"/>
  <c r="K20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4" i="25"/>
  <c r="K5" i="25"/>
  <c r="K6" i="25"/>
  <c r="K7" i="25"/>
  <c r="K8" i="25"/>
  <c r="K9" i="25"/>
  <c r="K10" i="25"/>
  <c r="K11" i="25"/>
  <c r="K12" i="25"/>
  <c r="K13" i="25"/>
  <c r="K14" i="25"/>
  <c r="K15" i="25"/>
  <c r="K16" i="25"/>
  <c r="K17" i="25"/>
  <c r="K18" i="25"/>
  <c r="K19" i="25"/>
  <c r="K20" i="25"/>
  <c r="K21" i="25"/>
  <c r="K22" i="25"/>
  <c r="K23" i="25"/>
  <c r="K24" i="25"/>
  <c r="K25" i="25"/>
  <c r="K26" i="25"/>
  <c r="K27" i="25"/>
  <c r="K28" i="25"/>
  <c r="K29" i="25"/>
  <c r="K30" i="25"/>
  <c r="K31" i="25"/>
  <c r="K32" i="25"/>
  <c r="K33" i="25"/>
  <c r="K4" i="24"/>
  <c r="K5" i="24"/>
  <c r="K6" i="24"/>
  <c r="K7" i="24"/>
  <c r="K8" i="24"/>
  <c r="K9" i="24"/>
  <c r="K10" i="24"/>
  <c r="K11" i="24"/>
  <c r="K12" i="24"/>
  <c r="K13" i="24"/>
  <c r="K14" i="24"/>
  <c r="K15" i="24"/>
  <c r="K16" i="24"/>
  <c r="K17" i="24"/>
  <c r="K18" i="24"/>
  <c r="K19" i="24"/>
  <c r="K20" i="24"/>
  <c r="K21" i="24"/>
  <c r="K22" i="24"/>
  <c r="K23" i="24"/>
  <c r="K24" i="24"/>
  <c r="K25" i="24"/>
  <c r="K26" i="24"/>
  <c r="K27" i="24"/>
  <c r="K28" i="24"/>
  <c r="K29" i="24"/>
  <c r="K30" i="24"/>
  <c r="K31" i="24"/>
  <c r="K32" i="24"/>
  <c r="K4" i="27"/>
  <c r="K5" i="27"/>
  <c r="K6" i="27"/>
  <c r="K7" i="27"/>
  <c r="K8" i="27"/>
  <c r="K9" i="27"/>
  <c r="K10" i="27"/>
  <c r="K11" i="27"/>
  <c r="K12" i="27"/>
  <c r="K13" i="27"/>
  <c r="K14" i="27"/>
  <c r="K15" i="27"/>
  <c r="K16" i="27"/>
  <c r="K17" i="27"/>
  <c r="K18" i="27"/>
  <c r="K19" i="27"/>
  <c r="K20" i="27"/>
  <c r="K21" i="27"/>
  <c r="K22" i="27"/>
  <c r="K23" i="27"/>
  <c r="K24" i="27"/>
  <c r="K25" i="27"/>
  <c r="K26" i="27"/>
  <c r="K27" i="27"/>
  <c r="K28" i="27"/>
  <c r="K29" i="27"/>
  <c r="K30" i="27"/>
  <c r="K31" i="27"/>
  <c r="K32" i="27"/>
  <c r="K33" i="27"/>
  <c r="K4" i="28"/>
  <c r="K5" i="28"/>
  <c r="K6" i="28"/>
  <c r="K7" i="28"/>
  <c r="K8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K4" i="29"/>
  <c r="K5" i="29"/>
  <c r="K6" i="29"/>
  <c r="K7" i="29"/>
  <c r="K8" i="29"/>
  <c r="K9" i="29"/>
  <c r="K10" i="29"/>
  <c r="K11" i="29"/>
  <c r="K12" i="29"/>
  <c r="K13" i="29"/>
  <c r="K14" i="29"/>
  <c r="K15" i="29"/>
  <c r="K16" i="29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30" i="29"/>
  <c r="K31" i="29"/>
  <c r="K32" i="29"/>
  <c r="K4" i="30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27" i="30"/>
  <c r="K28" i="30"/>
  <c r="K29" i="30"/>
  <c r="K30" i="30"/>
  <c r="K31" i="30"/>
  <c r="K32" i="30"/>
  <c r="K33" i="30"/>
  <c r="K4" i="31"/>
  <c r="K5" i="31"/>
  <c r="K6" i="31"/>
  <c r="K7" i="31"/>
  <c r="K8" i="31"/>
  <c r="K9" i="31"/>
  <c r="K10" i="31"/>
  <c r="K11" i="31"/>
  <c r="K12" i="31"/>
  <c r="K13" i="31"/>
  <c r="K14" i="31"/>
  <c r="K15" i="31"/>
  <c r="K16" i="31"/>
  <c r="K17" i="31"/>
  <c r="K18" i="31"/>
  <c r="K19" i="31"/>
  <c r="K20" i="31"/>
  <c r="K21" i="31"/>
  <c r="K22" i="31"/>
  <c r="K23" i="31"/>
  <c r="K24" i="31"/>
  <c r="K25" i="31"/>
  <c r="K26" i="31"/>
  <c r="K27" i="31"/>
  <c r="K28" i="31"/>
  <c r="K29" i="31"/>
  <c r="K30" i="31"/>
  <c r="K31" i="31"/>
  <c r="K32" i="31"/>
  <c r="K4" i="32"/>
  <c r="K5" i="32"/>
  <c r="K6" i="32"/>
  <c r="K7" i="32"/>
  <c r="K8" i="32"/>
  <c r="K9" i="32"/>
  <c r="K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9" i="32"/>
  <c r="K30" i="32"/>
  <c r="K31" i="32"/>
  <c r="K32" i="32"/>
  <c r="K33" i="32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A47" i="21" l="1"/>
  <c r="L33" i="24" l="1"/>
  <c r="L33" i="29"/>
  <c r="L33" i="31"/>
  <c r="D3" i="19" l="1"/>
  <c r="C1" i="15"/>
  <c r="W10" i="23" l="1"/>
  <c r="B3" i="23" s="1"/>
  <c r="W10" i="25"/>
  <c r="B3" i="25" s="1"/>
  <c r="W10" i="24"/>
  <c r="W10" i="27"/>
  <c r="B3" i="27" s="1"/>
  <c r="W10" i="28"/>
  <c r="B3" i="28" s="1"/>
  <c r="W10" i="29"/>
  <c r="B3" i="29" s="1"/>
  <c r="W10" i="30"/>
  <c r="B3" i="30" s="1"/>
  <c r="B3" i="31"/>
  <c r="W10" i="32"/>
  <c r="B3" i="32" s="1"/>
  <c r="W10" i="22"/>
  <c r="B3" i="22" s="1"/>
  <c r="W3" i="23"/>
  <c r="W3" i="33"/>
  <c r="W3" i="25"/>
  <c r="W3" i="24"/>
  <c r="W3" i="27"/>
  <c r="W3" i="28"/>
  <c r="W3" i="29"/>
  <c r="W3" i="30"/>
  <c r="W3" i="31"/>
  <c r="W3" i="32"/>
  <c r="W3" i="22"/>
  <c r="W2" i="23"/>
  <c r="W2" i="33"/>
  <c r="W2" i="25"/>
  <c r="W2" i="24"/>
  <c r="W2" i="27"/>
  <c r="W2" i="28"/>
  <c r="W2" i="29"/>
  <c r="W2" i="30"/>
  <c r="W2" i="31"/>
  <c r="W2" i="32"/>
  <c r="W2" i="22"/>
  <c r="B3" i="33"/>
  <c r="AD33" i="33"/>
  <c r="AD32" i="33"/>
  <c r="V32" i="33" s="1"/>
  <c r="AD31" i="33"/>
  <c r="V31" i="33" s="1"/>
  <c r="AD30" i="33"/>
  <c r="V30" i="33" s="1"/>
  <c r="AD29" i="33"/>
  <c r="V29" i="33" s="1"/>
  <c r="AD28" i="33"/>
  <c r="V28" i="33" s="1"/>
  <c r="AD27" i="33"/>
  <c r="V27" i="33" s="1"/>
  <c r="AD26" i="33"/>
  <c r="V26" i="33" s="1"/>
  <c r="AD25" i="33"/>
  <c r="V25" i="33" s="1"/>
  <c r="AD24" i="33"/>
  <c r="V24" i="33" s="1"/>
  <c r="AD23" i="33"/>
  <c r="V23" i="33" s="1"/>
  <c r="AD22" i="33"/>
  <c r="V22" i="33" s="1"/>
  <c r="AD21" i="33"/>
  <c r="V21" i="33" s="1"/>
  <c r="AD20" i="33"/>
  <c r="V20" i="33" s="1"/>
  <c r="AD19" i="33"/>
  <c r="V19" i="33" s="1"/>
  <c r="AD18" i="33"/>
  <c r="V18" i="33" s="1"/>
  <c r="AD17" i="33"/>
  <c r="V17" i="33" s="1"/>
  <c r="AD16" i="33"/>
  <c r="V16" i="33" s="1"/>
  <c r="AD15" i="33"/>
  <c r="V15" i="33" s="1"/>
  <c r="AD14" i="33"/>
  <c r="V14" i="33" s="1"/>
  <c r="AD13" i="33"/>
  <c r="V13" i="33" s="1"/>
  <c r="AD12" i="33"/>
  <c r="V12" i="33" s="1"/>
  <c r="AD11" i="33"/>
  <c r="V11" i="33" s="1"/>
  <c r="AD10" i="33"/>
  <c r="V10" i="33" s="1"/>
  <c r="AD9" i="33"/>
  <c r="V9" i="33" s="1"/>
  <c r="AD8" i="33"/>
  <c r="V8" i="33" s="1"/>
  <c r="AD7" i="33"/>
  <c r="V7" i="33" s="1"/>
  <c r="AD6" i="33"/>
  <c r="V6" i="33" s="1"/>
  <c r="AD5" i="33"/>
  <c r="V5" i="33" s="1"/>
  <c r="AD4" i="33"/>
  <c r="V4" i="33" s="1"/>
  <c r="AD3" i="33"/>
  <c r="AD33" i="32"/>
  <c r="V33" i="32" s="1"/>
  <c r="AD32" i="32"/>
  <c r="V32" i="32" s="1"/>
  <c r="AD31" i="32"/>
  <c r="V31" i="32" s="1"/>
  <c r="AD30" i="32"/>
  <c r="V30" i="32" s="1"/>
  <c r="AD29" i="32"/>
  <c r="V29" i="32" s="1"/>
  <c r="AD28" i="32"/>
  <c r="V28" i="32" s="1"/>
  <c r="AD27" i="32"/>
  <c r="V27" i="32" s="1"/>
  <c r="AD26" i="32"/>
  <c r="V26" i="32" s="1"/>
  <c r="AD25" i="32"/>
  <c r="V25" i="32" s="1"/>
  <c r="AD24" i="32"/>
  <c r="V24" i="32" s="1"/>
  <c r="AD23" i="32"/>
  <c r="V23" i="32" s="1"/>
  <c r="AD22" i="32"/>
  <c r="V22" i="32" s="1"/>
  <c r="AD21" i="32"/>
  <c r="V21" i="32" s="1"/>
  <c r="AD20" i="32"/>
  <c r="V20" i="32" s="1"/>
  <c r="AD19" i="32"/>
  <c r="V19" i="32" s="1"/>
  <c r="AD18" i="32"/>
  <c r="V18" i="32" s="1"/>
  <c r="AD17" i="32"/>
  <c r="V17" i="32" s="1"/>
  <c r="AD16" i="32"/>
  <c r="V16" i="32" s="1"/>
  <c r="AD15" i="32"/>
  <c r="V15" i="32" s="1"/>
  <c r="AD14" i="32"/>
  <c r="V14" i="32" s="1"/>
  <c r="AD13" i="32"/>
  <c r="V13" i="32" s="1"/>
  <c r="AD12" i="32"/>
  <c r="V12" i="32" s="1"/>
  <c r="AD11" i="32"/>
  <c r="V11" i="32" s="1"/>
  <c r="AD10" i="32"/>
  <c r="V10" i="32" s="1"/>
  <c r="AD9" i="32"/>
  <c r="V9" i="32" s="1"/>
  <c r="AD8" i="32"/>
  <c r="V8" i="32" s="1"/>
  <c r="AD7" i="32"/>
  <c r="V7" i="32" s="1"/>
  <c r="AD6" i="32"/>
  <c r="V6" i="32" s="1"/>
  <c r="AD5" i="32"/>
  <c r="V5" i="32" s="1"/>
  <c r="AD4" i="32"/>
  <c r="V4" i="32" s="1"/>
  <c r="AD3" i="32"/>
  <c r="AD33" i="31"/>
  <c r="AD32" i="31"/>
  <c r="V32" i="31" s="1"/>
  <c r="AD31" i="31"/>
  <c r="V31" i="31" s="1"/>
  <c r="AD30" i="31"/>
  <c r="V30" i="31" s="1"/>
  <c r="AD29" i="31"/>
  <c r="V29" i="31" s="1"/>
  <c r="AD28" i="31"/>
  <c r="V28" i="31" s="1"/>
  <c r="AD27" i="31"/>
  <c r="V27" i="31" s="1"/>
  <c r="AD26" i="31"/>
  <c r="V26" i="31" s="1"/>
  <c r="AD25" i="31"/>
  <c r="V25" i="31" s="1"/>
  <c r="AD24" i="31"/>
  <c r="V24" i="31" s="1"/>
  <c r="AD23" i="31"/>
  <c r="V23" i="31" s="1"/>
  <c r="AD22" i="31"/>
  <c r="V22" i="31" s="1"/>
  <c r="AD21" i="31"/>
  <c r="V21" i="31" s="1"/>
  <c r="AD20" i="31"/>
  <c r="V20" i="31" s="1"/>
  <c r="AD19" i="31"/>
  <c r="V19" i="31" s="1"/>
  <c r="AD18" i="31"/>
  <c r="V18" i="31" s="1"/>
  <c r="AD17" i="31"/>
  <c r="V17" i="31" s="1"/>
  <c r="AD16" i="31"/>
  <c r="V16" i="31" s="1"/>
  <c r="AD15" i="31"/>
  <c r="V15" i="31" s="1"/>
  <c r="AD14" i="31"/>
  <c r="V14" i="31" s="1"/>
  <c r="AD13" i="31"/>
  <c r="V13" i="31" s="1"/>
  <c r="AD12" i="31"/>
  <c r="V12" i="31" s="1"/>
  <c r="AD11" i="31"/>
  <c r="V11" i="31" s="1"/>
  <c r="AD10" i="31"/>
  <c r="V10" i="31" s="1"/>
  <c r="AD9" i="31"/>
  <c r="V9" i="31" s="1"/>
  <c r="AD8" i="31"/>
  <c r="V8" i="31" s="1"/>
  <c r="AD7" i="31"/>
  <c r="V7" i="31" s="1"/>
  <c r="AD6" i="31"/>
  <c r="V6" i="31" s="1"/>
  <c r="AD5" i="31"/>
  <c r="V5" i="31" s="1"/>
  <c r="AD4" i="31"/>
  <c r="V4" i="31" s="1"/>
  <c r="AD3" i="31"/>
  <c r="AD33" i="30"/>
  <c r="V33" i="30" s="1"/>
  <c r="AD32" i="30"/>
  <c r="V32" i="30" s="1"/>
  <c r="AD31" i="30"/>
  <c r="V31" i="30" s="1"/>
  <c r="AD30" i="30"/>
  <c r="V30" i="30" s="1"/>
  <c r="AD29" i="30"/>
  <c r="V29" i="30" s="1"/>
  <c r="AD28" i="30"/>
  <c r="V28" i="30" s="1"/>
  <c r="AD27" i="30"/>
  <c r="V27" i="30" s="1"/>
  <c r="AD26" i="30"/>
  <c r="V26" i="30" s="1"/>
  <c r="AD25" i="30"/>
  <c r="V25" i="30" s="1"/>
  <c r="AD24" i="30"/>
  <c r="V24" i="30" s="1"/>
  <c r="AD23" i="30"/>
  <c r="V23" i="30" s="1"/>
  <c r="AD22" i="30"/>
  <c r="V22" i="30" s="1"/>
  <c r="AD21" i="30"/>
  <c r="V21" i="30" s="1"/>
  <c r="AD20" i="30"/>
  <c r="V20" i="30" s="1"/>
  <c r="AD19" i="30"/>
  <c r="V19" i="30" s="1"/>
  <c r="AD18" i="30"/>
  <c r="V18" i="30" s="1"/>
  <c r="AD17" i="30"/>
  <c r="V17" i="30" s="1"/>
  <c r="AD16" i="30"/>
  <c r="V16" i="30" s="1"/>
  <c r="AD15" i="30"/>
  <c r="V15" i="30" s="1"/>
  <c r="AD14" i="30"/>
  <c r="V14" i="30" s="1"/>
  <c r="AD13" i="30"/>
  <c r="V13" i="30" s="1"/>
  <c r="AD12" i="30"/>
  <c r="V12" i="30" s="1"/>
  <c r="AD11" i="30"/>
  <c r="V11" i="30" s="1"/>
  <c r="AD10" i="30"/>
  <c r="V10" i="30" s="1"/>
  <c r="AD9" i="30"/>
  <c r="V9" i="30" s="1"/>
  <c r="AD8" i="30"/>
  <c r="V8" i="30" s="1"/>
  <c r="AD7" i="30"/>
  <c r="V7" i="30" s="1"/>
  <c r="AD6" i="30"/>
  <c r="V6" i="30" s="1"/>
  <c r="AD5" i="30"/>
  <c r="V5" i="30" s="1"/>
  <c r="AD4" i="30"/>
  <c r="V4" i="30" s="1"/>
  <c r="AD3" i="30"/>
  <c r="AD33" i="29"/>
  <c r="AD32" i="29"/>
  <c r="V32" i="29" s="1"/>
  <c r="AD31" i="29"/>
  <c r="V31" i="29" s="1"/>
  <c r="AD30" i="29"/>
  <c r="V30" i="29" s="1"/>
  <c r="AD29" i="29"/>
  <c r="V29" i="29" s="1"/>
  <c r="AD28" i="29"/>
  <c r="V28" i="29" s="1"/>
  <c r="AD27" i="29"/>
  <c r="V27" i="29" s="1"/>
  <c r="AD26" i="29"/>
  <c r="V26" i="29" s="1"/>
  <c r="AD25" i="29"/>
  <c r="V25" i="29" s="1"/>
  <c r="AD24" i="29"/>
  <c r="V24" i="29" s="1"/>
  <c r="AD23" i="29"/>
  <c r="V23" i="29" s="1"/>
  <c r="AD22" i="29"/>
  <c r="V22" i="29" s="1"/>
  <c r="AD21" i="29"/>
  <c r="V21" i="29" s="1"/>
  <c r="AD20" i="29"/>
  <c r="V20" i="29" s="1"/>
  <c r="AD19" i="29"/>
  <c r="V19" i="29" s="1"/>
  <c r="AD18" i="29"/>
  <c r="V18" i="29" s="1"/>
  <c r="AD17" i="29"/>
  <c r="V17" i="29" s="1"/>
  <c r="AD16" i="29"/>
  <c r="V16" i="29" s="1"/>
  <c r="AD15" i="29"/>
  <c r="V15" i="29" s="1"/>
  <c r="AD14" i="29"/>
  <c r="V14" i="29" s="1"/>
  <c r="AD13" i="29"/>
  <c r="V13" i="29" s="1"/>
  <c r="AD12" i="29"/>
  <c r="V12" i="29" s="1"/>
  <c r="AD11" i="29"/>
  <c r="V11" i="29" s="1"/>
  <c r="AD10" i="29"/>
  <c r="V10" i="29" s="1"/>
  <c r="AD9" i="29"/>
  <c r="V9" i="29" s="1"/>
  <c r="AD8" i="29"/>
  <c r="V8" i="29" s="1"/>
  <c r="AD7" i="29"/>
  <c r="V7" i="29" s="1"/>
  <c r="AD6" i="29"/>
  <c r="V6" i="29" s="1"/>
  <c r="AD5" i="29"/>
  <c r="V5" i="29" s="1"/>
  <c r="AD4" i="29"/>
  <c r="V4" i="29" s="1"/>
  <c r="AD3" i="29"/>
  <c r="AD33" i="28"/>
  <c r="V33" i="28" s="1"/>
  <c r="AD32" i="28"/>
  <c r="V32" i="28" s="1"/>
  <c r="AD31" i="28"/>
  <c r="V31" i="28" s="1"/>
  <c r="AD30" i="28"/>
  <c r="V30" i="28" s="1"/>
  <c r="AD29" i="28"/>
  <c r="V29" i="28" s="1"/>
  <c r="AD28" i="28"/>
  <c r="V28" i="28" s="1"/>
  <c r="AD27" i="28"/>
  <c r="V27" i="28" s="1"/>
  <c r="AD26" i="28"/>
  <c r="V26" i="28" s="1"/>
  <c r="AD25" i="28"/>
  <c r="V25" i="28" s="1"/>
  <c r="AD24" i="28"/>
  <c r="V24" i="28" s="1"/>
  <c r="AD23" i="28"/>
  <c r="V23" i="28" s="1"/>
  <c r="AD22" i="28"/>
  <c r="V22" i="28" s="1"/>
  <c r="AD21" i="28"/>
  <c r="V21" i="28" s="1"/>
  <c r="AD20" i="28"/>
  <c r="V20" i="28" s="1"/>
  <c r="AD19" i="28"/>
  <c r="V19" i="28" s="1"/>
  <c r="AD18" i="28"/>
  <c r="V18" i="28" s="1"/>
  <c r="AD17" i="28"/>
  <c r="V17" i="28" s="1"/>
  <c r="AD16" i="28"/>
  <c r="V16" i="28" s="1"/>
  <c r="AD15" i="28"/>
  <c r="V15" i="28" s="1"/>
  <c r="AD14" i="28"/>
  <c r="V14" i="28" s="1"/>
  <c r="AD13" i="28"/>
  <c r="V13" i="28" s="1"/>
  <c r="AD12" i="28"/>
  <c r="V12" i="28" s="1"/>
  <c r="AD11" i="28"/>
  <c r="V11" i="28" s="1"/>
  <c r="AD10" i="28"/>
  <c r="V10" i="28" s="1"/>
  <c r="AD9" i="28"/>
  <c r="V9" i="28" s="1"/>
  <c r="AD8" i="28"/>
  <c r="V8" i="28" s="1"/>
  <c r="AD7" i="28"/>
  <c r="V7" i="28" s="1"/>
  <c r="AD6" i="28"/>
  <c r="V6" i="28" s="1"/>
  <c r="AD5" i="28"/>
  <c r="V5" i="28" s="1"/>
  <c r="AD4" i="28"/>
  <c r="V4" i="28" s="1"/>
  <c r="AD3" i="28"/>
  <c r="AD33" i="27"/>
  <c r="V33" i="27" s="1"/>
  <c r="AD32" i="27"/>
  <c r="V32" i="27" s="1"/>
  <c r="AD31" i="27"/>
  <c r="V31" i="27" s="1"/>
  <c r="AD30" i="27"/>
  <c r="V30" i="27" s="1"/>
  <c r="AD29" i="27"/>
  <c r="V29" i="27" s="1"/>
  <c r="AD28" i="27"/>
  <c r="V28" i="27" s="1"/>
  <c r="AD27" i="27"/>
  <c r="V27" i="27" s="1"/>
  <c r="AD26" i="27"/>
  <c r="V26" i="27" s="1"/>
  <c r="AD25" i="27"/>
  <c r="V25" i="27" s="1"/>
  <c r="AD24" i="27"/>
  <c r="V24" i="27" s="1"/>
  <c r="AD23" i="27"/>
  <c r="V23" i="27" s="1"/>
  <c r="AD22" i="27"/>
  <c r="V22" i="27" s="1"/>
  <c r="AD21" i="27"/>
  <c r="V21" i="27" s="1"/>
  <c r="AD20" i="27"/>
  <c r="V20" i="27" s="1"/>
  <c r="AD19" i="27"/>
  <c r="V19" i="27" s="1"/>
  <c r="AD18" i="27"/>
  <c r="V18" i="27" s="1"/>
  <c r="AD17" i="27"/>
  <c r="V17" i="27" s="1"/>
  <c r="AD16" i="27"/>
  <c r="V16" i="27" s="1"/>
  <c r="AD15" i="27"/>
  <c r="V15" i="27" s="1"/>
  <c r="AD14" i="27"/>
  <c r="V14" i="27" s="1"/>
  <c r="AD13" i="27"/>
  <c r="V13" i="27" s="1"/>
  <c r="AD12" i="27"/>
  <c r="V12" i="27" s="1"/>
  <c r="AD11" i="27"/>
  <c r="V11" i="27" s="1"/>
  <c r="AD10" i="27"/>
  <c r="V10" i="27" s="1"/>
  <c r="AD9" i="27"/>
  <c r="V9" i="27" s="1"/>
  <c r="AD8" i="27"/>
  <c r="V8" i="27" s="1"/>
  <c r="AD7" i="27"/>
  <c r="V7" i="27" s="1"/>
  <c r="AD6" i="27"/>
  <c r="V6" i="27" s="1"/>
  <c r="AD5" i="27"/>
  <c r="V5" i="27" s="1"/>
  <c r="AD4" i="27"/>
  <c r="V4" i="27" s="1"/>
  <c r="AD3" i="27"/>
  <c r="B3" i="24"/>
  <c r="AD33" i="25"/>
  <c r="V33" i="25" s="1"/>
  <c r="AD32" i="25"/>
  <c r="V32" i="25" s="1"/>
  <c r="AD31" i="25"/>
  <c r="V31" i="25" s="1"/>
  <c r="AD30" i="25"/>
  <c r="V30" i="25" s="1"/>
  <c r="AD29" i="25"/>
  <c r="V29" i="25" s="1"/>
  <c r="AD28" i="25"/>
  <c r="V28" i="25" s="1"/>
  <c r="AD27" i="25"/>
  <c r="V27" i="25" s="1"/>
  <c r="AD26" i="25"/>
  <c r="V26" i="25" s="1"/>
  <c r="AD25" i="25"/>
  <c r="V25" i="25" s="1"/>
  <c r="AD24" i="25"/>
  <c r="V24" i="25" s="1"/>
  <c r="AD23" i="25"/>
  <c r="V23" i="25" s="1"/>
  <c r="AD22" i="25"/>
  <c r="V22" i="25" s="1"/>
  <c r="AD21" i="25"/>
  <c r="V21" i="25" s="1"/>
  <c r="AD20" i="25"/>
  <c r="V20" i="25" s="1"/>
  <c r="AD19" i="25"/>
  <c r="V19" i="25" s="1"/>
  <c r="AD18" i="25"/>
  <c r="V18" i="25" s="1"/>
  <c r="AD17" i="25"/>
  <c r="V17" i="25" s="1"/>
  <c r="AD16" i="25"/>
  <c r="V16" i="25" s="1"/>
  <c r="AD15" i="25"/>
  <c r="V15" i="25" s="1"/>
  <c r="AD14" i="25"/>
  <c r="V14" i="25" s="1"/>
  <c r="AD13" i="25"/>
  <c r="V13" i="25" s="1"/>
  <c r="AD12" i="25"/>
  <c r="V12" i="25" s="1"/>
  <c r="AD11" i="25"/>
  <c r="V11" i="25" s="1"/>
  <c r="AD10" i="25"/>
  <c r="V10" i="25" s="1"/>
  <c r="AD9" i="25"/>
  <c r="V9" i="25" s="1"/>
  <c r="AD8" i="25"/>
  <c r="V8" i="25" s="1"/>
  <c r="AD7" i="25"/>
  <c r="V7" i="25" s="1"/>
  <c r="AD6" i="25"/>
  <c r="V6" i="25" s="1"/>
  <c r="AD5" i="25"/>
  <c r="V5" i="25" s="1"/>
  <c r="AD4" i="25"/>
  <c r="V4" i="25" s="1"/>
  <c r="AD3" i="25"/>
  <c r="AD33" i="24"/>
  <c r="AD32" i="24"/>
  <c r="V32" i="24" s="1"/>
  <c r="AD31" i="24"/>
  <c r="V31" i="24" s="1"/>
  <c r="AD30" i="24"/>
  <c r="V30" i="24" s="1"/>
  <c r="AD29" i="24"/>
  <c r="V29" i="24" s="1"/>
  <c r="AD28" i="24"/>
  <c r="V28" i="24" s="1"/>
  <c r="AD27" i="24"/>
  <c r="V27" i="24" s="1"/>
  <c r="AD26" i="24"/>
  <c r="V26" i="24" s="1"/>
  <c r="AD25" i="24"/>
  <c r="V25" i="24" s="1"/>
  <c r="AD24" i="24"/>
  <c r="V24" i="24" s="1"/>
  <c r="AD23" i="24"/>
  <c r="V23" i="24" s="1"/>
  <c r="AD22" i="24"/>
  <c r="V22" i="24" s="1"/>
  <c r="AD21" i="24"/>
  <c r="V21" i="24" s="1"/>
  <c r="AD20" i="24"/>
  <c r="V20" i="24" s="1"/>
  <c r="AD19" i="24"/>
  <c r="V19" i="24" s="1"/>
  <c r="AD18" i="24"/>
  <c r="V18" i="24" s="1"/>
  <c r="AD17" i="24"/>
  <c r="V17" i="24" s="1"/>
  <c r="AD16" i="24"/>
  <c r="V16" i="24" s="1"/>
  <c r="AD15" i="24"/>
  <c r="V15" i="24" s="1"/>
  <c r="AD14" i="24"/>
  <c r="V14" i="24" s="1"/>
  <c r="AD13" i="24"/>
  <c r="V13" i="24" s="1"/>
  <c r="AD12" i="24"/>
  <c r="V12" i="24" s="1"/>
  <c r="AD11" i="24"/>
  <c r="V11" i="24" s="1"/>
  <c r="AD10" i="24"/>
  <c r="V10" i="24" s="1"/>
  <c r="AD9" i="24"/>
  <c r="V9" i="24" s="1"/>
  <c r="AD8" i="24"/>
  <c r="V8" i="24" s="1"/>
  <c r="AD7" i="24"/>
  <c r="V7" i="24" s="1"/>
  <c r="AD6" i="24"/>
  <c r="V6" i="24" s="1"/>
  <c r="AD5" i="24"/>
  <c r="V5" i="24" s="1"/>
  <c r="AD4" i="24"/>
  <c r="V4" i="24" s="1"/>
  <c r="AD3" i="24"/>
  <c r="AD33" i="23"/>
  <c r="V33" i="23" s="1"/>
  <c r="AD32" i="23"/>
  <c r="V32" i="23" s="1"/>
  <c r="AD31" i="23"/>
  <c r="V31" i="23" s="1"/>
  <c r="AD30" i="23"/>
  <c r="V30" i="23" s="1"/>
  <c r="AD29" i="23"/>
  <c r="V29" i="23" s="1"/>
  <c r="AD28" i="23"/>
  <c r="V28" i="23" s="1"/>
  <c r="AD27" i="23"/>
  <c r="V27" i="23" s="1"/>
  <c r="AD26" i="23"/>
  <c r="V26" i="23" s="1"/>
  <c r="AD25" i="23"/>
  <c r="V25" i="23" s="1"/>
  <c r="AD24" i="23"/>
  <c r="V24" i="23" s="1"/>
  <c r="AD23" i="23"/>
  <c r="V23" i="23" s="1"/>
  <c r="AD22" i="23"/>
  <c r="V22" i="23" s="1"/>
  <c r="AD21" i="23"/>
  <c r="V21" i="23" s="1"/>
  <c r="AD20" i="23"/>
  <c r="V20" i="23" s="1"/>
  <c r="AD19" i="23"/>
  <c r="V19" i="23" s="1"/>
  <c r="AD18" i="23"/>
  <c r="V18" i="23" s="1"/>
  <c r="AD17" i="23"/>
  <c r="V17" i="23" s="1"/>
  <c r="AD16" i="23"/>
  <c r="V16" i="23" s="1"/>
  <c r="AD15" i="23"/>
  <c r="V15" i="23" s="1"/>
  <c r="AD14" i="23"/>
  <c r="V14" i="23" s="1"/>
  <c r="AD13" i="23"/>
  <c r="V13" i="23" s="1"/>
  <c r="AD12" i="23"/>
  <c r="V12" i="23" s="1"/>
  <c r="AD11" i="23"/>
  <c r="V11" i="23" s="1"/>
  <c r="AD10" i="23"/>
  <c r="V10" i="23" s="1"/>
  <c r="AD9" i="23"/>
  <c r="V9" i="23" s="1"/>
  <c r="AD8" i="23"/>
  <c r="V8" i="23" s="1"/>
  <c r="AD7" i="23"/>
  <c r="V7" i="23" s="1"/>
  <c r="AD6" i="23"/>
  <c r="V6" i="23" s="1"/>
  <c r="AD5" i="23"/>
  <c r="V5" i="23" s="1"/>
  <c r="AD4" i="23"/>
  <c r="V4" i="23" s="1"/>
  <c r="AD3" i="23"/>
  <c r="AD33" i="22"/>
  <c r="AD32" i="22"/>
  <c r="AD31" i="22"/>
  <c r="AD30" i="22"/>
  <c r="V30" i="22" s="1"/>
  <c r="AD29" i="22"/>
  <c r="V29" i="22" s="1"/>
  <c r="AD28" i="22"/>
  <c r="V28" i="22" s="1"/>
  <c r="AD27" i="22"/>
  <c r="V27" i="22" s="1"/>
  <c r="AD26" i="22"/>
  <c r="V26" i="22" s="1"/>
  <c r="AD25" i="22"/>
  <c r="V25" i="22" s="1"/>
  <c r="AD24" i="22"/>
  <c r="V24" i="22" s="1"/>
  <c r="AD23" i="22"/>
  <c r="V23" i="22" s="1"/>
  <c r="AD22" i="22"/>
  <c r="V22" i="22" s="1"/>
  <c r="AD21" i="22"/>
  <c r="V21" i="22" s="1"/>
  <c r="AD20" i="22"/>
  <c r="V20" i="22" s="1"/>
  <c r="AD19" i="22"/>
  <c r="V19" i="22" s="1"/>
  <c r="AD18" i="22"/>
  <c r="V18" i="22" s="1"/>
  <c r="AD17" i="22"/>
  <c r="V17" i="22" s="1"/>
  <c r="AD16" i="22"/>
  <c r="V16" i="22" s="1"/>
  <c r="AD15" i="22"/>
  <c r="V15" i="22" s="1"/>
  <c r="AD14" i="22"/>
  <c r="V14" i="22" s="1"/>
  <c r="AD13" i="22"/>
  <c r="V13" i="22" s="1"/>
  <c r="AD12" i="22"/>
  <c r="V12" i="22" s="1"/>
  <c r="AD11" i="22"/>
  <c r="V11" i="22" s="1"/>
  <c r="AD10" i="22"/>
  <c r="V10" i="22" s="1"/>
  <c r="AD9" i="22"/>
  <c r="V9" i="22" s="1"/>
  <c r="AD8" i="22"/>
  <c r="V8" i="22" s="1"/>
  <c r="AD7" i="22"/>
  <c r="V7" i="22" s="1"/>
  <c r="AD6" i="22"/>
  <c r="V6" i="22" s="1"/>
  <c r="AD5" i="22"/>
  <c r="V5" i="22" s="1"/>
  <c r="AD4" i="22"/>
  <c r="V4" i="22" s="1"/>
  <c r="AD3" i="22"/>
  <c r="AD34" i="30" l="1"/>
  <c r="AD34" i="23"/>
  <c r="AD34" i="33"/>
  <c r="AD34" i="32"/>
  <c r="AD34" i="31"/>
  <c r="AD34" i="29"/>
  <c r="AD34" i="25"/>
  <c r="AD34" i="28"/>
  <c r="AD34" i="24"/>
  <c r="AD34" i="27"/>
  <c r="L3" i="23"/>
  <c r="L3" i="30"/>
  <c r="L3" i="29"/>
  <c r="L3" i="24"/>
  <c r="L3" i="28"/>
  <c r="L3" i="27"/>
  <c r="L3" i="33"/>
  <c r="L3" i="32"/>
  <c r="L3" i="31"/>
  <c r="L3" i="22"/>
  <c r="C3" i="30"/>
  <c r="C3" i="29"/>
  <c r="C3" i="28"/>
  <c r="C3" i="31"/>
  <c r="C3" i="27"/>
  <c r="C3" i="23"/>
  <c r="C3" i="24"/>
  <c r="C3" i="22"/>
  <c r="C3" i="25"/>
  <c r="C3" i="32"/>
  <c r="C3" i="33"/>
  <c r="B4" i="32"/>
  <c r="A3" i="30"/>
  <c r="AB3" i="30" s="1"/>
  <c r="N3" i="30" s="1"/>
  <c r="A3" i="29"/>
  <c r="AB3" i="29" s="1"/>
  <c r="N3" i="29" s="1"/>
  <c r="O3" i="29" s="1"/>
  <c r="A3" i="28"/>
  <c r="AB3" i="28" s="1"/>
  <c r="N3" i="28" s="1"/>
  <c r="O3" i="28" s="1"/>
  <c r="B4" i="31"/>
  <c r="B4" i="23"/>
  <c r="B4" i="24"/>
  <c r="B4" i="22"/>
  <c r="A3" i="25"/>
  <c r="B4" i="33"/>
  <c r="A3" i="23"/>
  <c r="AB3" i="23" s="1"/>
  <c r="N3" i="23" s="1"/>
  <c r="O3" i="23" s="1"/>
  <c r="B4" i="27"/>
  <c r="A3" i="27"/>
  <c r="AB3" i="27" s="1"/>
  <c r="N3" i="27" s="1"/>
  <c r="O3" i="27" s="1"/>
  <c r="A3" i="24"/>
  <c r="AB3" i="24" s="1"/>
  <c r="N3" i="24" s="1"/>
  <c r="O3" i="24" s="1"/>
  <c r="B4" i="29"/>
  <c r="B4" i="25"/>
  <c r="B4" i="28"/>
  <c r="A3" i="33"/>
  <c r="AB3" i="33" s="1"/>
  <c r="N3" i="33" s="1"/>
  <c r="O3" i="33" s="1"/>
  <c r="AD34" i="22"/>
  <c r="A3" i="31"/>
  <c r="AB3" i="31" s="1"/>
  <c r="N3" i="31" s="1"/>
  <c r="O3" i="31" s="1"/>
  <c r="A3" i="32"/>
  <c r="AB3" i="32" s="1"/>
  <c r="N3" i="32" s="1"/>
  <c r="O3" i="32" s="1"/>
  <c r="AC34" i="33"/>
  <c r="K34" i="33"/>
  <c r="V3" i="33"/>
  <c r="V34" i="33" s="1"/>
  <c r="V3" i="32"/>
  <c r="V34" i="32" s="1"/>
  <c r="AC34" i="31"/>
  <c r="K34" i="31"/>
  <c r="V3" i="31"/>
  <c r="V34" i="31" s="1"/>
  <c r="B4" i="30"/>
  <c r="V3" i="30"/>
  <c r="V34" i="30" s="1"/>
  <c r="AC34" i="29"/>
  <c r="K34" i="29"/>
  <c r="V3" i="29"/>
  <c r="V34" i="29" s="1"/>
  <c r="AC34" i="28"/>
  <c r="K34" i="28"/>
  <c r="V3" i="28"/>
  <c r="V34" i="28" s="1"/>
  <c r="AC34" i="27"/>
  <c r="K34" i="27"/>
  <c r="V3" i="27"/>
  <c r="V34" i="27" s="1"/>
  <c r="AC34" i="25"/>
  <c r="AC34" i="24"/>
  <c r="AC34" i="23"/>
  <c r="AC34" i="22"/>
  <c r="V3" i="25"/>
  <c r="V34" i="25" s="1"/>
  <c r="K34" i="24"/>
  <c r="V3" i="24"/>
  <c r="V34" i="24" s="1"/>
  <c r="K34" i="23"/>
  <c r="V3" i="23"/>
  <c r="V34" i="23" s="1"/>
  <c r="A3" i="22"/>
  <c r="AB3" i="22" s="1"/>
  <c r="N3" i="22" s="1"/>
  <c r="O3" i="22" s="1"/>
  <c r="K34" i="22"/>
  <c r="V3" i="22"/>
  <c r="V34" i="22" s="1"/>
  <c r="L4" i="23" l="1"/>
  <c r="AB3" i="25"/>
  <c r="L3" i="25" s="1"/>
  <c r="L4" i="25"/>
  <c r="L4" i="24"/>
  <c r="L4" i="32"/>
  <c r="B5" i="23"/>
  <c r="C5" i="23" s="1"/>
  <c r="L4" i="28"/>
  <c r="B5" i="27"/>
  <c r="A5" i="27" s="1"/>
  <c r="AB5" i="27" s="1"/>
  <c r="L4" i="30"/>
  <c r="L4" i="33"/>
  <c r="L4" i="22"/>
  <c r="B5" i="29"/>
  <c r="B6" i="29" s="1"/>
  <c r="L4" i="29"/>
  <c r="A4" i="28"/>
  <c r="AB4" i="28" s="1"/>
  <c r="N4" i="28" s="1"/>
  <c r="O4" i="28" s="1"/>
  <c r="A4" i="23"/>
  <c r="AB4" i="23" s="1"/>
  <c r="N4" i="23" s="1"/>
  <c r="O4" i="23" s="1"/>
  <c r="L4" i="31"/>
  <c r="A4" i="27"/>
  <c r="AB4" i="27" s="1"/>
  <c r="N4" i="27" s="1"/>
  <c r="L4" i="27"/>
  <c r="A4" i="29"/>
  <c r="AB4" i="29" s="1"/>
  <c r="N4" i="29" s="1"/>
  <c r="O4" i="29" s="1"/>
  <c r="A4" i="33"/>
  <c r="AB4" i="33" s="1"/>
  <c r="N4" i="33" s="1"/>
  <c r="C4" i="33"/>
  <c r="B5" i="33"/>
  <c r="B5" i="28"/>
  <c r="C4" i="28"/>
  <c r="A4" i="32"/>
  <c r="AB4" i="32" s="1"/>
  <c r="N4" i="32" s="1"/>
  <c r="O4" i="32" s="1"/>
  <c r="C4" i="32"/>
  <c r="C4" i="29"/>
  <c r="B5" i="24"/>
  <c r="C4" i="24"/>
  <c r="C4" i="25"/>
  <c r="B5" i="22"/>
  <c r="C4" i="22"/>
  <c r="C4" i="30"/>
  <c r="C4" i="23"/>
  <c r="B5" i="31"/>
  <c r="C4" i="31"/>
  <c r="C4" i="27"/>
  <c r="A4" i="25"/>
  <c r="AB4" i="25" s="1"/>
  <c r="N4" i="25" s="1"/>
  <c r="O4" i="25" s="1"/>
  <c r="B5" i="25"/>
  <c r="A4" i="31"/>
  <c r="AB4" i="31" s="1"/>
  <c r="N4" i="31" s="1"/>
  <c r="O4" i="31" s="1"/>
  <c r="A4" i="22"/>
  <c r="AB4" i="22" s="1"/>
  <c r="N4" i="22" s="1"/>
  <c r="O4" i="22" s="1"/>
  <c r="A4" i="24"/>
  <c r="AB4" i="24" s="1"/>
  <c r="N4" i="24" s="1"/>
  <c r="O4" i="24" s="1"/>
  <c r="B5" i="32"/>
  <c r="A4" i="30"/>
  <c r="AB4" i="30" s="1"/>
  <c r="N4" i="30" s="1"/>
  <c r="B5" i="30"/>
  <c r="AD4" i="1"/>
  <c r="V4" i="1" s="1"/>
  <c r="AD5" i="1"/>
  <c r="V5" i="1" s="1"/>
  <c r="AD6" i="1"/>
  <c r="V6" i="1" s="1"/>
  <c r="AD7" i="1"/>
  <c r="V7" i="1" s="1"/>
  <c r="AD8" i="1"/>
  <c r="V8" i="1" s="1"/>
  <c r="AD9" i="1"/>
  <c r="V9" i="1" s="1"/>
  <c r="AD10" i="1"/>
  <c r="V10" i="1" s="1"/>
  <c r="AD11" i="1"/>
  <c r="V11" i="1" s="1"/>
  <c r="AD12" i="1"/>
  <c r="V12" i="1" s="1"/>
  <c r="AD13" i="1"/>
  <c r="V13" i="1" s="1"/>
  <c r="AD14" i="1"/>
  <c r="V14" i="1" s="1"/>
  <c r="AD15" i="1"/>
  <c r="V15" i="1" s="1"/>
  <c r="AD16" i="1"/>
  <c r="V16" i="1" s="1"/>
  <c r="AD17" i="1"/>
  <c r="V17" i="1" s="1"/>
  <c r="AD18" i="1"/>
  <c r="V18" i="1" s="1"/>
  <c r="AD19" i="1"/>
  <c r="V19" i="1" s="1"/>
  <c r="AD20" i="1"/>
  <c r="V20" i="1" s="1"/>
  <c r="AD21" i="1"/>
  <c r="V21" i="1" s="1"/>
  <c r="AD22" i="1"/>
  <c r="V22" i="1" s="1"/>
  <c r="AD23" i="1"/>
  <c r="V23" i="1" s="1"/>
  <c r="AD24" i="1"/>
  <c r="V24" i="1" s="1"/>
  <c r="AD25" i="1"/>
  <c r="V25" i="1" s="1"/>
  <c r="AD26" i="1"/>
  <c r="V26" i="1" s="1"/>
  <c r="AD27" i="1"/>
  <c r="V27" i="1" s="1"/>
  <c r="AD28" i="1"/>
  <c r="V28" i="1" s="1"/>
  <c r="AD29" i="1"/>
  <c r="V29" i="1" s="1"/>
  <c r="AD30" i="1"/>
  <c r="V30" i="1" s="1"/>
  <c r="AD31" i="1"/>
  <c r="V31" i="1" s="1"/>
  <c r="AD32" i="1"/>
  <c r="V32" i="1" s="1"/>
  <c r="AD33" i="1"/>
  <c r="V33" i="1" s="1"/>
  <c r="AD3" i="1"/>
  <c r="V3" i="1" s="1"/>
  <c r="C5" i="29" l="1"/>
  <c r="C5" i="27"/>
  <c r="B6" i="23"/>
  <c r="C6" i="23" s="1"/>
  <c r="B6" i="27"/>
  <c r="L6" i="27" s="1"/>
  <c r="A5" i="23"/>
  <c r="AB5" i="23" s="1"/>
  <c r="N5" i="23" s="1"/>
  <c r="O5" i="23" s="1"/>
  <c r="A5" i="29"/>
  <c r="AB5" i="29" s="1"/>
  <c r="N5" i="29" s="1"/>
  <c r="K34" i="25"/>
  <c r="N3" i="25"/>
  <c r="N5" i="27"/>
  <c r="L5" i="29"/>
  <c r="L6" i="29"/>
  <c r="L5" i="27"/>
  <c r="A5" i="25"/>
  <c r="AB5" i="25" s="1"/>
  <c r="N5" i="25" s="1"/>
  <c r="O5" i="25" s="1"/>
  <c r="L5" i="30"/>
  <c r="L5" i="28"/>
  <c r="L5" i="33"/>
  <c r="L5" i="23"/>
  <c r="A5" i="33"/>
  <c r="AB5" i="33" s="1"/>
  <c r="N5" i="33" s="1"/>
  <c r="B6" i="33"/>
  <c r="A6" i="33" s="1"/>
  <c r="AB6" i="33" s="1"/>
  <c r="L5" i="22"/>
  <c r="A5" i="22"/>
  <c r="AB5" i="22" s="1"/>
  <c r="N5" i="22" s="1"/>
  <c r="O5" i="22" s="1"/>
  <c r="B6" i="28"/>
  <c r="A5" i="32"/>
  <c r="AB5" i="32" s="1"/>
  <c r="N5" i="32" s="1"/>
  <c r="O5" i="32" s="1"/>
  <c r="L5" i="32"/>
  <c r="B6" i="22"/>
  <c r="A5" i="28"/>
  <c r="AB5" i="28" s="1"/>
  <c r="N5" i="28" s="1"/>
  <c r="O5" i="28" s="1"/>
  <c r="B6" i="31"/>
  <c r="L5" i="31"/>
  <c r="B6" i="24"/>
  <c r="L5" i="24"/>
  <c r="A5" i="24"/>
  <c r="AB5" i="24" s="1"/>
  <c r="N5" i="24" s="1"/>
  <c r="O5" i="24" s="1"/>
  <c r="B6" i="25"/>
  <c r="L5" i="25"/>
  <c r="A5" i="31"/>
  <c r="AB5" i="31" s="1"/>
  <c r="N5" i="31" s="1"/>
  <c r="O5" i="31" s="1"/>
  <c r="B6" i="32"/>
  <c r="C5" i="25"/>
  <c r="C5" i="31"/>
  <c r="C5" i="24"/>
  <c r="C5" i="28"/>
  <c r="C5" i="33"/>
  <c r="C6" i="29"/>
  <c r="C5" i="22"/>
  <c r="C5" i="30"/>
  <c r="C5" i="32"/>
  <c r="A5" i="30"/>
  <c r="AC5" i="30" s="1"/>
  <c r="B6" i="30"/>
  <c r="B7" i="29"/>
  <c r="A6" i="29"/>
  <c r="AB6" i="29" s="1"/>
  <c r="N6" i="29" s="1"/>
  <c r="A6" i="27"/>
  <c r="AB6" i="27" s="1"/>
  <c r="N6" i="27" s="1"/>
  <c r="O6" i="27" s="1"/>
  <c r="AD34" i="1"/>
  <c r="K5" i="30" l="1"/>
  <c r="AC34" i="30"/>
  <c r="B7" i="33"/>
  <c r="B7" i="27"/>
  <c r="L7" i="27" s="1"/>
  <c r="A6" i="23"/>
  <c r="AB6" i="23" s="1"/>
  <c r="N6" i="23" s="1"/>
  <c r="O6" i="23" s="1"/>
  <c r="L6" i="23"/>
  <c r="B7" i="23"/>
  <c r="L7" i="23" s="1"/>
  <c r="C6" i="33"/>
  <c r="A6" i="22"/>
  <c r="AB6" i="22" s="1"/>
  <c r="N6" i="22" s="1"/>
  <c r="O6" i="22" s="1"/>
  <c r="C6" i="27"/>
  <c r="A6" i="31"/>
  <c r="AB6" i="31" s="1"/>
  <c r="N6" i="31" s="1"/>
  <c r="N6" i="33"/>
  <c r="O6" i="33" s="1"/>
  <c r="B7" i="22"/>
  <c r="L7" i="22" s="1"/>
  <c r="AB5" i="30"/>
  <c r="B7" i="31"/>
  <c r="L6" i="33"/>
  <c r="L6" i="25"/>
  <c r="L7" i="29"/>
  <c r="L6" i="28"/>
  <c r="L6" i="30"/>
  <c r="L6" i="24"/>
  <c r="C6" i="31"/>
  <c r="C6" i="28"/>
  <c r="C6" i="24"/>
  <c r="A6" i="28"/>
  <c r="AB6" i="28" s="1"/>
  <c r="N6" i="28" s="1"/>
  <c r="O6" i="28" s="1"/>
  <c r="B7" i="28"/>
  <c r="A6" i="24"/>
  <c r="AB6" i="24" s="1"/>
  <c r="N6" i="24" s="1"/>
  <c r="B7" i="24"/>
  <c r="L6" i="22"/>
  <c r="C6" i="22"/>
  <c r="A6" i="32"/>
  <c r="AB6" i="32" s="1"/>
  <c r="N6" i="32" s="1"/>
  <c r="L6" i="32"/>
  <c r="C6" i="25"/>
  <c r="A6" i="25"/>
  <c r="AB6" i="25" s="1"/>
  <c r="N6" i="25" s="1"/>
  <c r="O6" i="25" s="1"/>
  <c r="B7" i="25"/>
  <c r="L6" i="31"/>
  <c r="B7" i="32"/>
  <c r="C6" i="32"/>
  <c r="C7" i="23"/>
  <c r="C7" i="29"/>
  <c r="C7" i="27"/>
  <c r="C6" i="30"/>
  <c r="A7" i="33"/>
  <c r="AB7" i="33" s="1"/>
  <c r="N7" i="33" s="1"/>
  <c r="O7" i="33" s="1"/>
  <c r="A6" i="30"/>
  <c r="AB6" i="30" s="1"/>
  <c r="N6" i="30" s="1"/>
  <c r="O6" i="30" s="1"/>
  <c r="B7" i="30"/>
  <c r="B8" i="29"/>
  <c r="A7" i="29"/>
  <c r="AB7" i="29" s="1"/>
  <c r="N7" i="29" s="1"/>
  <c r="O7" i="29" s="1"/>
  <c r="A7" i="27"/>
  <c r="AB7" i="27" s="1"/>
  <c r="N7" i="27" s="1"/>
  <c r="O7" i="27" s="1"/>
  <c r="B8" i="27" l="1"/>
  <c r="L8" i="27" s="1"/>
  <c r="A7" i="23"/>
  <c r="AB7" i="23" s="1"/>
  <c r="N7" i="23" s="1"/>
  <c r="B8" i="23"/>
  <c r="C8" i="23" s="1"/>
  <c r="L7" i="33"/>
  <c r="C7" i="33"/>
  <c r="B8" i="33"/>
  <c r="A8" i="33" s="1"/>
  <c r="AB8" i="33" s="1"/>
  <c r="N8" i="33" s="1"/>
  <c r="O8" i="33" s="1"/>
  <c r="A7" i="31"/>
  <c r="AB7" i="31" s="1"/>
  <c r="N7" i="31" s="1"/>
  <c r="B8" i="31"/>
  <c r="B9" i="31" s="1"/>
  <c r="C7" i="31"/>
  <c r="B8" i="22"/>
  <c r="B9" i="22" s="1"/>
  <c r="C7" i="28"/>
  <c r="A7" i="22"/>
  <c r="AB7" i="22" s="1"/>
  <c r="N7" i="22" s="1"/>
  <c r="C7" i="22"/>
  <c r="K34" i="30"/>
  <c r="N5" i="30"/>
  <c r="O5" i="30" s="1"/>
  <c r="L8" i="23"/>
  <c r="L7" i="31"/>
  <c r="L8" i="29"/>
  <c r="L7" i="24"/>
  <c r="A7" i="24"/>
  <c r="AB7" i="24" s="1"/>
  <c r="N7" i="24" s="1"/>
  <c r="L7" i="28"/>
  <c r="L7" i="30"/>
  <c r="L7" i="25"/>
  <c r="B8" i="24"/>
  <c r="C7" i="24"/>
  <c r="A7" i="28"/>
  <c r="AB7" i="28" s="1"/>
  <c r="N7" i="28" s="1"/>
  <c r="O7" i="28" s="1"/>
  <c r="A7" i="25"/>
  <c r="AB7" i="25" s="1"/>
  <c r="N7" i="25" s="1"/>
  <c r="O7" i="25" s="1"/>
  <c r="B8" i="28"/>
  <c r="B8" i="25"/>
  <c r="C7" i="32"/>
  <c r="L7" i="32"/>
  <c r="B8" i="32"/>
  <c r="A7" i="32"/>
  <c r="AB7" i="32" s="1"/>
  <c r="N7" i="32" s="1"/>
  <c r="O7" i="32" s="1"/>
  <c r="C7" i="25"/>
  <c r="C7" i="30"/>
  <c r="C8" i="27"/>
  <c r="C8" i="29"/>
  <c r="A7" i="30"/>
  <c r="AB7" i="30" s="1"/>
  <c r="N7" i="30" s="1"/>
  <c r="O7" i="30" s="1"/>
  <c r="B8" i="30"/>
  <c r="B9" i="29"/>
  <c r="A8" i="29"/>
  <c r="AB8" i="29" s="1"/>
  <c r="N8" i="29" s="1"/>
  <c r="O8" i="29" s="1"/>
  <c r="B9" i="27"/>
  <c r="A8" i="27"/>
  <c r="AB8" i="27" s="1"/>
  <c r="N8" i="27" s="1"/>
  <c r="O8" i="27" s="1"/>
  <c r="A8" i="23"/>
  <c r="AB8" i="23" s="1"/>
  <c r="N8" i="23" s="1"/>
  <c r="O8" i="23" s="1"/>
  <c r="A8" i="22" l="1"/>
  <c r="AB8" i="22" s="1"/>
  <c r="N8" i="22" s="1"/>
  <c r="B9" i="23"/>
  <c r="B9" i="33"/>
  <c r="C9" i="33" s="1"/>
  <c r="L8" i="33"/>
  <c r="C8" i="33"/>
  <c r="L8" i="22"/>
  <c r="C8" i="22"/>
  <c r="C8" i="31"/>
  <c r="A8" i="31"/>
  <c r="AB8" i="31" s="1"/>
  <c r="N8" i="31" s="1"/>
  <c r="L8" i="31"/>
  <c r="C8" i="24"/>
  <c r="A8" i="28"/>
  <c r="AB8" i="28" s="1"/>
  <c r="N8" i="28" s="1"/>
  <c r="C8" i="28"/>
  <c r="B9" i="28"/>
  <c r="L8" i="25"/>
  <c r="L9" i="33"/>
  <c r="L8" i="28"/>
  <c r="L9" i="23"/>
  <c r="L9" i="27"/>
  <c r="L8" i="24"/>
  <c r="B9" i="24"/>
  <c r="L9" i="29"/>
  <c r="C8" i="25"/>
  <c r="A8" i="24"/>
  <c r="AB8" i="24" s="1"/>
  <c r="N8" i="24" s="1"/>
  <c r="O8" i="24" s="1"/>
  <c r="L8" i="30"/>
  <c r="L8" i="32"/>
  <c r="A8" i="25"/>
  <c r="AB8" i="25" s="1"/>
  <c r="N8" i="25" s="1"/>
  <c r="O8" i="25" s="1"/>
  <c r="B9" i="25"/>
  <c r="A8" i="32"/>
  <c r="AB8" i="32" s="1"/>
  <c r="N8" i="32" s="1"/>
  <c r="O8" i="32" s="1"/>
  <c r="L9" i="22"/>
  <c r="L9" i="31"/>
  <c r="B9" i="32"/>
  <c r="C8" i="32"/>
  <c r="C9" i="29"/>
  <c r="C8" i="30"/>
  <c r="C9" i="23"/>
  <c r="C9" i="22"/>
  <c r="C9" i="27"/>
  <c r="C9" i="31"/>
  <c r="A9" i="33"/>
  <c r="AB9" i="33" s="1"/>
  <c r="N9" i="33" s="1"/>
  <c r="O9" i="33" s="1"/>
  <c r="B10" i="31"/>
  <c r="A9" i="31"/>
  <c r="AB9" i="31" s="1"/>
  <c r="N9" i="31" s="1"/>
  <c r="O9" i="31" s="1"/>
  <c r="A8" i="30"/>
  <c r="AB8" i="30" s="1"/>
  <c r="N8" i="30" s="1"/>
  <c r="O8" i="30" s="1"/>
  <c r="B9" i="30"/>
  <c r="B10" i="29"/>
  <c r="A9" i="29"/>
  <c r="AB9" i="29" s="1"/>
  <c r="N9" i="29" s="1"/>
  <c r="O9" i="29" s="1"/>
  <c r="B10" i="27"/>
  <c r="A9" i="27"/>
  <c r="AB9" i="27" s="1"/>
  <c r="N9" i="27" s="1"/>
  <c r="O9" i="27" s="1"/>
  <c r="B10" i="23"/>
  <c r="A9" i="23"/>
  <c r="AB9" i="23" s="1"/>
  <c r="N9" i="23" s="1"/>
  <c r="O9" i="23" s="1"/>
  <c r="B10" i="22"/>
  <c r="A9" i="22"/>
  <c r="AB9" i="22" s="1"/>
  <c r="N9" i="22" s="1"/>
  <c r="O9" i="22" s="1"/>
  <c r="A1" i="18"/>
  <c r="B9" i="18" s="1"/>
  <c r="B10" i="33" l="1"/>
  <c r="L10" i="33" s="1"/>
  <c r="A9" i="24"/>
  <c r="AB9" i="24" s="1"/>
  <c r="N9" i="24" s="1"/>
  <c r="O9" i="24" s="1"/>
  <c r="C9" i="28"/>
  <c r="A9" i="25"/>
  <c r="AB9" i="25" s="1"/>
  <c r="N9" i="25" s="1"/>
  <c r="O9" i="25" s="1"/>
  <c r="L9" i="28"/>
  <c r="A9" i="28"/>
  <c r="AB9" i="28" s="1"/>
  <c r="N9" i="28" s="1"/>
  <c r="O9" i="28" s="1"/>
  <c r="B10" i="24"/>
  <c r="B10" i="28"/>
  <c r="C9" i="24"/>
  <c r="L10" i="27"/>
  <c r="L10" i="23"/>
  <c r="L10" i="29"/>
  <c r="L9" i="25"/>
  <c r="L9" i="30"/>
  <c r="L9" i="32"/>
  <c r="L9" i="24"/>
  <c r="B10" i="32"/>
  <c r="B10" i="25"/>
  <c r="A9" i="32"/>
  <c r="AB9" i="32" s="1"/>
  <c r="N9" i="32" s="1"/>
  <c r="O9" i="32" s="1"/>
  <c r="C9" i="25"/>
  <c r="C9" i="32"/>
  <c r="L10" i="22"/>
  <c r="L10" i="31"/>
  <c r="C10" i="23"/>
  <c r="C10" i="29"/>
  <c r="C9" i="30"/>
  <c r="C10" i="22"/>
  <c r="C10" i="27"/>
  <c r="C10" i="31"/>
  <c r="C10" i="28"/>
  <c r="B11" i="31"/>
  <c r="A10" i="31"/>
  <c r="AB10" i="31" s="1"/>
  <c r="N10" i="31" s="1"/>
  <c r="O10" i="31" s="1"/>
  <c r="A9" i="30"/>
  <c r="AB9" i="30" s="1"/>
  <c r="N9" i="30" s="1"/>
  <c r="O9" i="30" s="1"/>
  <c r="B10" i="30"/>
  <c r="B11" i="29"/>
  <c r="A10" i="29"/>
  <c r="AB10" i="29" s="1"/>
  <c r="N10" i="29" s="1"/>
  <c r="O10" i="29" s="1"/>
  <c r="B11" i="27"/>
  <c r="A10" i="27"/>
  <c r="AB10" i="27" s="1"/>
  <c r="N10" i="27" s="1"/>
  <c r="O10" i="27" s="1"/>
  <c r="B11" i="23"/>
  <c r="A10" i="23"/>
  <c r="AB10" i="23" s="1"/>
  <c r="N10" i="23" s="1"/>
  <c r="O10" i="23" s="1"/>
  <c r="B11" i="22"/>
  <c r="A10" i="22"/>
  <c r="AB10" i="22" s="1"/>
  <c r="N10" i="22" s="1"/>
  <c r="O10" i="22" s="1"/>
  <c r="B5" i="18"/>
  <c r="A10" i="33" l="1"/>
  <c r="AB10" i="33" s="1"/>
  <c r="N10" i="33" s="1"/>
  <c r="O10" i="33" s="1"/>
  <c r="B11" i="33"/>
  <c r="C10" i="33"/>
  <c r="A10" i="24"/>
  <c r="AB10" i="24" s="1"/>
  <c r="N10" i="24" s="1"/>
  <c r="O10" i="24" s="1"/>
  <c r="C10" i="24"/>
  <c r="B11" i="24"/>
  <c r="L11" i="24" s="1"/>
  <c r="L10" i="24"/>
  <c r="B11" i="28"/>
  <c r="A10" i="28"/>
  <c r="AB10" i="28" s="1"/>
  <c r="N10" i="28" s="1"/>
  <c r="O10" i="28" s="1"/>
  <c r="L10" i="28"/>
  <c r="L11" i="29"/>
  <c r="L10" i="30"/>
  <c r="L10" i="25"/>
  <c r="L10" i="32"/>
  <c r="L11" i="27"/>
  <c r="B11" i="32"/>
  <c r="A10" i="32"/>
  <c r="AB10" i="32" s="1"/>
  <c r="N10" i="32" s="1"/>
  <c r="O10" i="32" s="1"/>
  <c r="L11" i="33"/>
  <c r="L11" i="23"/>
  <c r="C10" i="32"/>
  <c r="B11" i="25"/>
  <c r="A10" i="25"/>
  <c r="AB10" i="25" s="1"/>
  <c r="N10" i="25" s="1"/>
  <c r="O10" i="25" s="1"/>
  <c r="C10" i="25"/>
  <c r="L11" i="22"/>
  <c r="L11" i="31"/>
  <c r="C11" i="29"/>
  <c r="C11" i="33"/>
  <c r="C11" i="22"/>
  <c r="C11" i="27"/>
  <c r="C11" i="31"/>
  <c r="C10" i="30"/>
  <c r="C11" i="23"/>
  <c r="A11" i="33"/>
  <c r="AB11" i="33" s="1"/>
  <c r="N11" i="33" s="1"/>
  <c r="O11" i="33" s="1"/>
  <c r="B12" i="33"/>
  <c r="B12" i="31"/>
  <c r="A11" i="31"/>
  <c r="AB11" i="31" s="1"/>
  <c r="N11" i="31" s="1"/>
  <c r="O11" i="31" s="1"/>
  <c r="A10" i="30"/>
  <c r="AB10" i="30" s="1"/>
  <c r="N10" i="30" s="1"/>
  <c r="O10" i="30" s="1"/>
  <c r="B11" i="30"/>
  <c r="B12" i="29"/>
  <c r="A11" i="29"/>
  <c r="AB11" i="29" s="1"/>
  <c r="N11" i="29" s="1"/>
  <c r="O11" i="29" s="1"/>
  <c r="B12" i="27"/>
  <c r="A11" i="27"/>
  <c r="AB11" i="27" s="1"/>
  <c r="N11" i="27" s="1"/>
  <c r="O11" i="27" s="1"/>
  <c r="A11" i="24"/>
  <c r="AB11" i="24" s="1"/>
  <c r="N11" i="24" s="1"/>
  <c r="O11" i="24" s="1"/>
  <c r="B12" i="23"/>
  <c r="A11" i="23"/>
  <c r="AB11" i="23" s="1"/>
  <c r="N11" i="23" s="1"/>
  <c r="O11" i="23" s="1"/>
  <c r="B12" i="22"/>
  <c r="A11" i="22"/>
  <c r="AB11" i="22" s="1"/>
  <c r="N11" i="22" s="1"/>
  <c r="O11" i="22" s="1"/>
  <c r="B7" i="18"/>
  <c r="C11" i="24" l="1"/>
  <c r="B12" i="24"/>
  <c r="A12" i="24" s="1"/>
  <c r="AB12" i="24" s="1"/>
  <c r="N12" i="24" s="1"/>
  <c r="O12" i="24" s="1"/>
  <c r="C11" i="32"/>
  <c r="C11" i="28"/>
  <c r="L11" i="28"/>
  <c r="B12" i="32"/>
  <c r="A12" i="32" s="1"/>
  <c r="AB12" i="32" s="1"/>
  <c r="B12" i="28"/>
  <c r="A11" i="25"/>
  <c r="AB11" i="25" s="1"/>
  <c r="N11" i="25" s="1"/>
  <c r="O11" i="25" s="1"/>
  <c r="A11" i="28"/>
  <c r="AB11" i="28" s="1"/>
  <c r="N11" i="28" s="1"/>
  <c r="O11" i="28" s="1"/>
  <c r="B12" i="25"/>
  <c r="A11" i="32"/>
  <c r="AB11" i="32" s="1"/>
  <c r="N11" i="32" s="1"/>
  <c r="O11" i="32" s="1"/>
  <c r="L12" i="29"/>
  <c r="L11" i="30"/>
  <c r="L11" i="32"/>
  <c r="L11" i="25"/>
  <c r="L12" i="27"/>
  <c r="L12" i="23"/>
  <c r="L12" i="33"/>
  <c r="C11" i="25"/>
  <c r="L12" i="31"/>
  <c r="L12" i="22"/>
  <c r="C12" i="23"/>
  <c r="C12" i="33"/>
  <c r="C12" i="29"/>
  <c r="C11" i="30"/>
  <c r="C12" i="22"/>
  <c r="C12" i="27"/>
  <c r="C12" i="31"/>
  <c r="A12" i="33"/>
  <c r="AB12" i="33" s="1"/>
  <c r="N12" i="33" s="1"/>
  <c r="O12" i="33" s="1"/>
  <c r="B13" i="33"/>
  <c r="B13" i="31"/>
  <c r="A12" i="31"/>
  <c r="AB12" i="31" s="1"/>
  <c r="N12" i="31" s="1"/>
  <c r="O12" i="31" s="1"/>
  <c r="A11" i="30"/>
  <c r="AB11" i="30" s="1"/>
  <c r="N11" i="30" s="1"/>
  <c r="O11" i="30" s="1"/>
  <c r="B12" i="30"/>
  <c r="B13" i="29"/>
  <c r="A12" i="29"/>
  <c r="AB12" i="29" s="1"/>
  <c r="N12" i="29" s="1"/>
  <c r="O12" i="29" s="1"/>
  <c r="B13" i="27"/>
  <c r="A12" i="27"/>
  <c r="AB12" i="27" s="1"/>
  <c r="N12" i="27" s="1"/>
  <c r="O12" i="27" s="1"/>
  <c r="B13" i="23"/>
  <c r="A12" i="23"/>
  <c r="AB12" i="23" s="1"/>
  <c r="N12" i="23" s="1"/>
  <c r="O12" i="23" s="1"/>
  <c r="B13" i="22"/>
  <c r="A12" i="22"/>
  <c r="AB12" i="22" s="1"/>
  <c r="N12" i="22" s="1"/>
  <c r="O12" i="22" s="1"/>
  <c r="B14" i="18"/>
  <c r="B13" i="24" l="1"/>
  <c r="C13" i="24" s="1"/>
  <c r="L12" i="24"/>
  <c r="C12" i="24"/>
  <c r="L12" i="25"/>
  <c r="B13" i="32"/>
  <c r="B14" i="32" s="1"/>
  <c r="C12" i="32"/>
  <c r="L12" i="32"/>
  <c r="N12" i="32"/>
  <c r="O12" i="32" s="1"/>
  <c r="A12" i="25"/>
  <c r="AB12" i="25" s="1"/>
  <c r="N12" i="25" s="1"/>
  <c r="O12" i="25" s="1"/>
  <c r="B13" i="28"/>
  <c r="C13" i="28" s="1"/>
  <c r="C12" i="28"/>
  <c r="L12" i="28"/>
  <c r="B13" i="25"/>
  <c r="C13" i="25" s="1"/>
  <c r="A12" i="28"/>
  <c r="AB12" i="28" s="1"/>
  <c r="N12" i="28" s="1"/>
  <c r="O12" i="28" s="1"/>
  <c r="C12" i="25"/>
  <c r="L13" i="24"/>
  <c r="L13" i="29"/>
  <c r="L12" i="30"/>
  <c r="L13" i="33"/>
  <c r="L13" i="27"/>
  <c r="L13" i="32"/>
  <c r="L13" i="23"/>
  <c r="L13" i="22"/>
  <c r="L13" i="31"/>
  <c r="C13" i="33"/>
  <c r="C13" i="29"/>
  <c r="C12" i="30"/>
  <c r="C13" i="23"/>
  <c r="C13" i="22"/>
  <c r="C13" i="27"/>
  <c r="C13" i="31"/>
  <c r="C13" i="32"/>
  <c r="A13" i="33"/>
  <c r="AB13" i="33" s="1"/>
  <c r="N13" i="33" s="1"/>
  <c r="O13" i="33" s="1"/>
  <c r="B14" i="33"/>
  <c r="B14" i="31"/>
  <c r="A13" i="31"/>
  <c r="AB13" i="31" s="1"/>
  <c r="N13" i="31" s="1"/>
  <c r="O13" i="31" s="1"/>
  <c r="A12" i="30"/>
  <c r="AB12" i="30" s="1"/>
  <c r="N12" i="30" s="1"/>
  <c r="O12" i="30" s="1"/>
  <c r="B13" i="30"/>
  <c r="B14" i="29"/>
  <c r="A13" i="29"/>
  <c r="AB13" i="29" s="1"/>
  <c r="N13" i="29" s="1"/>
  <c r="O13" i="29" s="1"/>
  <c r="B14" i="27"/>
  <c r="A13" i="27"/>
  <c r="AB13" i="27" s="1"/>
  <c r="N13" i="27" s="1"/>
  <c r="O13" i="27" s="1"/>
  <c r="B14" i="23"/>
  <c r="A13" i="23"/>
  <c r="AB13" i="23" s="1"/>
  <c r="N13" i="23" s="1"/>
  <c r="O13" i="23" s="1"/>
  <c r="B14" i="22"/>
  <c r="A13" i="22"/>
  <c r="AB13" i="22" s="1"/>
  <c r="N13" i="22" s="1"/>
  <c r="O13" i="22" s="1"/>
  <c r="B11" i="18"/>
  <c r="B16" i="18"/>
  <c r="B15" i="18"/>
  <c r="B13" i="18"/>
  <c r="B12" i="18"/>
  <c r="B10" i="18"/>
  <c r="B8" i="18"/>
  <c r="B6" i="18"/>
  <c r="B3" i="1"/>
  <c r="B14" i="24" l="1"/>
  <c r="C14" i="24" s="1"/>
  <c r="A13" i="24"/>
  <c r="AB13" i="24" s="1"/>
  <c r="N13" i="24" s="1"/>
  <c r="O13" i="24" s="1"/>
  <c r="A13" i="32"/>
  <c r="AB13" i="32" s="1"/>
  <c r="N13" i="32" s="1"/>
  <c r="O13" i="32" s="1"/>
  <c r="L13" i="25"/>
  <c r="B14" i="25"/>
  <c r="L14" i="25" s="1"/>
  <c r="A13" i="28"/>
  <c r="AB13" i="28" s="1"/>
  <c r="N13" i="28" s="1"/>
  <c r="O13" i="28" s="1"/>
  <c r="L13" i="28"/>
  <c r="A13" i="25"/>
  <c r="AB13" i="25" s="1"/>
  <c r="N13" i="25" s="1"/>
  <c r="O13" i="25" s="1"/>
  <c r="B14" i="28"/>
  <c r="L14" i="27"/>
  <c r="L14" i="31"/>
  <c r="L14" i="32"/>
  <c r="L14" i="23"/>
  <c r="L14" i="24"/>
  <c r="L14" i="33"/>
  <c r="L14" i="29"/>
  <c r="L13" i="30"/>
  <c r="L14" i="22"/>
  <c r="AA13" i="29"/>
  <c r="AA14" i="24"/>
  <c r="AA14" i="33"/>
  <c r="C14" i="33"/>
  <c r="AA14" i="29"/>
  <c r="C14" i="29"/>
  <c r="AA13" i="22"/>
  <c r="AA12" i="30"/>
  <c r="AA13" i="30"/>
  <c r="C13" i="30"/>
  <c r="AA13" i="32"/>
  <c r="AA13" i="28"/>
  <c r="AA10" i="24"/>
  <c r="AA3" i="30"/>
  <c r="AA3" i="33"/>
  <c r="AA4" i="29"/>
  <c r="AA4" i="30"/>
  <c r="AA5" i="24"/>
  <c r="AA5" i="33"/>
  <c r="AA6" i="32"/>
  <c r="AA8" i="24"/>
  <c r="AA8" i="31"/>
  <c r="AA9" i="22"/>
  <c r="AA11" i="27"/>
  <c r="AA11" i="29"/>
  <c r="AA3" i="27"/>
  <c r="AA3" i="31"/>
  <c r="AA4" i="22"/>
  <c r="AA6" i="25"/>
  <c r="AA6" i="24"/>
  <c r="AA5" i="25"/>
  <c r="AA7" i="22"/>
  <c r="AA8" i="22"/>
  <c r="AA9" i="33"/>
  <c r="AA9" i="32"/>
  <c r="AA11" i="28"/>
  <c r="AA10" i="27"/>
  <c r="AA8" i="28"/>
  <c r="AA10" i="30"/>
  <c r="AA33" i="29"/>
  <c r="AA3" i="25"/>
  <c r="AA3" i="22"/>
  <c r="AA5" i="23"/>
  <c r="AA5" i="31"/>
  <c r="AA6" i="29"/>
  <c r="AA7" i="28"/>
  <c r="AA6" i="30"/>
  <c r="AA8" i="32"/>
  <c r="AA9" i="23"/>
  <c r="AA8" i="30"/>
  <c r="AA11" i="31"/>
  <c r="AA10" i="25"/>
  <c r="AA10" i="22"/>
  <c r="AA3" i="29"/>
  <c r="AA4" i="32"/>
  <c r="AA5" i="27"/>
  <c r="AA6" i="27"/>
  <c r="AA5" i="30"/>
  <c r="AA7" i="24"/>
  <c r="AA7" i="23"/>
  <c r="AA8" i="29"/>
  <c r="AA9" i="31"/>
  <c r="AA9" i="27"/>
  <c r="AA11" i="32"/>
  <c r="AA10" i="23"/>
  <c r="AA6" i="23"/>
  <c r="AA9" i="24"/>
  <c r="AA10" i="29"/>
  <c r="AA33" i="31"/>
  <c r="AA3" i="23"/>
  <c r="AA4" i="23"/>
  <c r="AA4" i="31"/>
  <c r="AA6" i="33"/>
  <c r="AA6" i="28"/>
  <c r="AA7" i="31"/>
  <c r="AA7" i="27"/>
  <c r="AA8" i="33"/>
  <c r="AA9" i="29"/>
  <c r="AA11" i="25"/>
  <c r="AA10" i="31"/>
  <c r="AA10" i="28"/>
  <c r="AA32" i="22"/>
  <c r="AA3" i="32"/>
  <c r="AA4" i="33"/>
  <c r="AA4" i="28"/>
  <c r="AA5" i="32"/>
  <c r="AA5" i="28"/>
  <c r="AA7" i="32"/>
  <c r="AA7" i="25"/>
  <c r="AA8" i="25"/>
  <c r="AA9" i="25"/>
  <c r="AA10" i="32"/>
  <c r="AA11" i="24"/>
  <c r="AA7" i="33"/>
  <c r="AA11" i="23"/>
  <c r="AA9" i="30"/>
  <c r="AA33" i="22"/>
  <c r="AA3" i="28"/>
  <c r="AA5" i="29"/>
  <c r="AA4" i="24"/>
  <c r="AA6" i="31"/>
  <c r="AA6" i="22"/>
  <c r="AA7" i="29"/>
  <c r="AA7" i="30"/>
  <c r="AA8" i="27"/>
  <c r="AA9" i="28"/>
  <c r="AA11" i="22"/>
  <c r="AA10" i="33"/>
  <c r="AA11" i="33"/>
  <c r="AA33" i="24"/>
  <c r="AA3" i="24"/>
  <c r="AA4" i="27"/>
  <c r="AA4" i="25"/>
  <c r="AA5" i="22"/>
  <c r="AA8" i="23"/>
  <c r="AA11" i="30"/>
  <c r="AA12" i="33"/>
  <c r="AA12" i="25"/>
  <c r="AA12" i="27"/>
  <c r="AA12" i="28"/>
  <c r="AA12" i="32"/>
  <c r="AA12" i="31"/>
  <c r="AA12" i="29"/>
  <c r="AA12" i="24"/>
  <c r="AA12" i="23"/>
  <c r="AA12" i="22"/>
  <c r="AA3" i="1"/>
  <c r="C3" i="1"/>
  <c r="AA14" i="22"/>
  <c r="C14" i="22"/>
  <c r="AA14" i="27"/>
  <c r="C14" i="27"/>
  <c r="AA14" i="31"/>
  <c r="C14" i="31"/>
  <c r="AA13" i="31"/>
  <c r="AA13" i="25"/>
  <c r="AA13" i="24"/>
  <c r="AA14" i="32"/>
  <c r="C14" i="32"/>
  <c r="AA14" i="23"/>
  <c r="C14" i="23"/>
  <c r="AA13" i="27"/>
  <c r="AA13" i="23"/>
  <c r="AA13" i="33"/>
  <c r="A3" i="1"/>
  <c r="A14" i="33"/>
  <c r="AB14" i="33" s="1"/>
  <c r="N14" i="33" s="1"/>
  <c r="O14" i="33" s="1"/>
  <c r="B15" i="33"/>
  <c r="A14" i="32"/>
  <c r="AB14" i="32" s="1"/>
  <c r="N14" i="32" s="1"/>
  <c r="O14" i="32" s="1"/>
  <c r="B15" i="32"/>
  <c r="B15" i="31"/>
  <c r="A14" i="31"/>
  <c r="AB14" i="31" s="1"/>
  <c r="N14" i="31" s="1"/>
  <c r="O14" i="31" s="1"/>
  <c r="A13" i="30"/>
  <c r="AB13" i="30" s="1"/>
  <c r="N13" i="30" s="1"/>
  <c r="O13" i="30" s="1"/>
  <c r="B14" i="30"/>
  <c r="B15" i="29"/>
  <c r="A14" i="29"/>
  <c r="AB14" i="29" s="1"/>
  <c r="N14" i="29" s="1"/>
  <c r="O14" i="29" s="1"/>
  <c r="B15" i="28"/>
  <c r="B15" i="27"/>
  <c r="A14" i="27"/>
  <c r="AB14" i="27" s="1"/>
  <c r="N14" i="27" s="1"/>
  <c r="O14" i="27" s="1"/>
  <c r="A14" i="25"/>
  <c r="AB14" i="25" s="1"/>
  <c r="N14" i="25" s="1"/>
  <c r="O14" i="25" s="1"/>
  <c r="B15" i="25"/>
  <c r="B15" i="24"/>
  <c r="A14" i="24"/>
  <c r="AB14" i="24" s="1"/>
  <c r="N14" i="24" s="1"/>
  <c r="O14" i="24" s="1"/>
  <c r="B15" i="23"/>
  <c r="A14" i="23"/>
  <c r="AB14" i="23" s="1"/>
  <c r="N14" i="23" s="1"/>
  <c r="O14" i="23" s="1"/>
  <c r="B15" i="22"/>
  <c r="A14" i="22"/>
  <c r="AB14" i="22" s="1"/>
  <c r="N14" i="22" s="1"/>
  <c r="O14" i="22" s="1"/>
  <c r="V34" i="1"/>
  <c r="B4" i="1"/>
  <c r="AC3" i="1" l="1"/>
  <c r="K3" i="1" s="1"/>
  <c r="AA14" i="25"/>
  <c r="L14" i="28"/>
  <c r="C14" i="28"/>
  <c r="C14" i="25"/>
  <c r="A14" i="28"/>
  <c r="AB14" i="28" s="1"/>
  <c r="N14" i="28" s="1"/>
  <c r="O14" i="28" s="1"/>
  <c r="AA14" i="28"/>
  <c r="L15" i="29"/>
  <c r="L15" i="25"/>
  <c r="L14" i="30"/>
  <c r="L15" i="24"/>
  <c r="L15" i="27"/>
  <c r="L15" i="31"/>
  <c r="L15" i="28"/>
  <c r="L15" i="32"/>
  <c r="L15" i="23"/>
  <c r="L15" i="33"/>
  <c r="L15" i="22"/>
  <c r="AB3" i="1"/>
  <c r="AA14" i="30"/>
  <c r="C14" i="30"/>
  <c r="AA15" i="25"/>
  <c r="C15" i="25"/>
  <c r="AA15" i="23"/>
  <c r="C15" i="23"/>
  <c r="AA15" i="22"/>
  <c r="C15" i="22"/>
  <c r="AA15" i="27"/>
  <c r="C15" i="27"/>
  <c r="AA15" i="31"/>
  <c r="C15" i="31"/>
  <c r="AA15" i="28"/>
  <c r="C15" i="28"/>
  <c r="AA15" i="32"/>
  <c r="C15" i="32"/>
  <c r="AA15" i="33"/>
  <c r="C15" i="33"/>
  <c r="AA4" i="1"/>
  <c r="C4" i="1"/>
  <c r="AA15" i="24"/>
  <c r="C15" i="24"/>
  <c r="AA15" i="29"/>
  <c r="C15" i="29"/>
  <c r="A4" i="1"/>
  <c r="AB4" i="1" s="1"/>
  <c r="N4" i="1" s="1"/>
  <c r="A15" i="33"/>
  <c r="AB15" i="33" s="1"/>
  <c r="N15" i="33" s="1"/>
  <c r="O15" i="33" s="1"/>
  <c r="B16" i="33"/>
  <c r="A15" i="32"/>
  <c r="AB15" i="32" s="1"/>
  <c r="N15" i="32" s="1"/>
  <c r="O15" i="32" s="1"/>
  <c r="B16" i="32"/>
  <c r="B16" i="31"/>
  <c r="A15" i="31"/>
  <c r="AB15" i="31" s="1"/>
  <c r="N15" i="31" s="1"/>
  <c r="O15" i="31" s="1"/>
  <c r="A14" i="30"/>
  <c r="AB14" i="30" s="1"/>
  <c r="N14" i="30" s="1"/>
  <c r="O14" i="30" s="1"/>
  <c r="B15" i="30"/>
  <c r="B16" i="29"/>
  <c r="A15" i="29"/>
  <c r="AB15" i="29" s="1"/>
  <c r="N15" i="29" s="1"/>
  <c r="O15" i="29" s="1"/>
  <c r="A15" i="28"/>
  <c r="AB15" i="28" s="1"/>
  <c r="N15" i="28" s="1"/>
  <c r="B16" i="28"/>
  <c r="B16" i="27"/>
  <c r="A15" i="27"/>
  <c r="AB15" i="27" s="1"/>
  <c r="N15" i="27" s="1"/>
  <c r="O15" i="27" s="1"/>
  <c r="B16" i="25"/>
  <c r="A15" i="25"/>
  <c r="AB15" i="25" s="1"/>
  <c r="N15" i="25" s="1"/>
  <c r="O15" i="25" s="1"/>
  <c r="B16" i="24"/>
  <c r="A15" i="24"/>
  <c r="AB15" i="24" s="1"/>
  <c r="N15" i="24" s="1"/>
  <c r="O15" i="24" s="1"/>
  <c r="B16" i="23"/>
  <c r="A15" i="23"/>
  <c r="AB15" i="23" s="1"/>
  <c r="N15" i="23" s="1"/>
  <c r="O15" i="23" s="1"/>
  <c r="B16" i="22"/>
  <c r="A15" i="22"/>
  <c r="AB15" i="22" s="1"/>
  <c r="N15" i="22" s="1"/>
  <c r="O15" i="22" s="1"/>
  <c r="B5" i="1"/>
  <c r="N3" i="1" l="1"/>
  <c r="O15" i="28"/>
  <c r="L16" i="27"/>
  <c r="L16" i="31"/>
  <c r="L16" i="28"/>
  <c r="L16" i="23"/>
  <c r="L16" i="32"/>
  <c r="L16" i="33"/>
  <c r="L16" i="24"/>
  <c r="L16" i="29"/>
  <c r="L15" i="30"/>
  <c r="L16" i="25"/>
  <c r="L16" i="22"/>
  <c r="AA16" i="22"/>
  <c r="C16" i="22"/>
  <c r="AA16" i="27"/>
  <c r="C16" i="27"/>
  <c r="AA16" i="31"/>
  <c r="C16" i="31"/>
  <c r="AA16" i="28"/>
  <c r="C16" i="28"/>
  <c r="AA16" i="32"/>
  <c r="C16" i="32"/>
  <c r="AA5" i="1"/>
  <c r="C5" i="1"/>
  <c r="AA16" i="25"/>
  <c r="C16" i="25"/>
  <c r="AA16" i="23"/>
  <c r="C16" i="23"/>
  <c r="AA16" i="33"/>
  <c r="C16" i="33"/>
  <c r="AA16" i="24"/>
  <c r="C16" i="24"/>
  <c r="AA16" i="29"/>
  <c r="C16" i="29"/>
  <c r="AA15" i="30"/>
  <c r="C15" i="30"/>
  <c r="A5" i="1"/>
  <c r="AB5" i="1" s="1"/>
  <c r="N5" i="1" s="1"/>
  <c r="B6" i="1"/>
  <c r="A16" i="33"/>
  <c r="AB16" i="33" s="1"/>
  <c r="N16" i="33" s="1"/>
  <c r="O16" i="33" s="1"/>
  <c r="B17" i="33"/>
  <c r="A16" i="32"/>
  <c r="AB16" i="32" s="1"/>
  <c r="N16" i="32" s="1"/>
  <c r="O16" i="32" s="1"/>
  <c r="B17" i="32"/>
  <c r="B17" i="31"/>
  <c r="A16" i="31"/>
  <c r="AB16" i="31" s="1"/>
  <c r="N16" i="31" s="1"/>
  <c r="O16" i="31" s="1"/>
  <c r="A15" i="30"/>
  <c r="AB15" i="30" s="1"/>
  <c r="N15" i="30" s="1"/>
  <c r="O15" i="30" s="1"/>
  <c r="B16" i="30"/>
  <c r="B17" i="29"/>
  <c r="A16" i="29"/>
  <c r="AB16" i="29" s="1"/>
  <c r="N16" i="29" s="1"/>
  <c r="O16" i="29" s="1"/>
  <c r="A16" i="28"/>
  <c r="AB16" i="28" s="1"/>
  <c r="N16" i="28" s="1"/>
  <c r="O16" i="28" s="1"/>
  <c r="B17" i="28"/>
  <c r="B17" i="27"/>
  <c r="A16" i="27"/>
  <c r="AB16" i="27" s="1"/>
  <c r="N16" i="27" s="1"/>
  <c r="O16" i="27" s="1"/>
  <c r="B17" i="25"/>
  <c r="A16" i="25"/>
  <c r="AB16" i="25" s="1"/>
  <c r="N16" i="25" s="1"/>
  <c r="O16" i="25" s="1"/>
  <c r="A16" i="24"/>
  <c r="AB16" i="24" s="1"/>
  <c r="N16" i="24" s="1"/>
  <c r="O16" i="24" s="1"/>
  <c r="B17" i="24"/>
  <c r="B17" i="23"/>
  <c r="A16" i="23"/>
  <c r="AB16" i="23" s="1"/>
  <c r="N16" i="23" s="1"/>
  <c r="O16" i="23" s="1"/>
  <c r="B17" i="22"/>
  <c r="A16" i="22"/>
  <c r="AB16" i="22" s="1"/>
  <c r="N16" i="22" s="1"/>
  <c r="O16" i="22" s="1"/>
  <c r="L17" i="28" l="1"/>
  <c r="L17" i="32"/>
  <c r="L17" i="23"/>
  <c r="L17" i="24"/>
  <c r="L17" i="29"/>
  <c r="L17" i="33"/>
  <c r="L16" i="30"/>
  <c r="L17" i="27"/>
  <c r="L17" i="31"/>
  <c r="L17" i="25"/>
  <c r="L17" i="22"/>
  <c r="A6" i="1"/>
  <c r="AB6" i="1" s="1"/>
  <c r="N6" i="1" s="1"/>
  <c r="B7" i="1"/>
  <c r="AA17" i="28"/>
  <c r="C17" i="28"/>
  <c r="AA17" i="32"/>
  <c r="C17" i="32"/>
  <c r="AA17" i="22"/>
  <c r="C17" i="22"/>
  <c r="AA17" i="23"/>
  <c r="C17" i="23"/>
  <c r="AA17" i="27"/>
  <c r="C17" i="27"/>
  <c r="AA17" i="29"/>
  <c r="C17" i="29"/>
  <c r="AA17" i="33"/>
  <c r="C17" i="33"/>
  <c r="AA16" i="30"/>
  <c r="C16" i="30"/>
  <c r="AA6" i="1"/>
  <c r="C6" i="1"/>
  <c r="AA17" i="31"/>
  <c r="C17" i="31"/>
  <c r="AA17" i="24"/>
  <c r="C17" i="24"/>
  <c r="AA17" i="25"/>
  <c r="C17" i="25"/>
  <c r="A17" i="33"/>
  <c r="AB17" i="33" s="1"/>
  <c r="N17" i="33" s="1"/>
  <c r="O17" i="33" s="1"/>
  <c r="B18" i="33"/>
  <c r="A17" i="32"/>
  <c r="AB17" i="32" s="1"/>
  <c r="N17" i="32" s="1"/>
  <c r="O17" i="32" s="1"/>
  <c r="B18" i="32"/>
  <c r="B18" i="31"/>
  <c r="A17" i="31"/>
  <c r="AB17" i="31" s="1"/>
  <c r="N17" i="31" s="1"/>
  <c r="O17" i="31" s="1"/>
  <c r="A16" i="30"/>
  <c r="AB16" i="30" s="1"/>
  <c r="N16" i="30" s="1"/>
  <c r="O16" i="30" s="1"/>
  <c r="B17" i="30"/>
  <c r="B18" i="29"/>
  <c r="A17" i="29"/>
  <c r="AB17" i="29" s="1"/>
  <c r="N17" i="29" s="1"/>
  <c r="O17" i="29" s="1"/>
  <c r="A17" i="28"/>
  <c r="AB17" i="28" s="1"/>
  <c r="N17" i="28" s="1"/>
  <c r="O17" i="28" s="1"/>
  <c r="B18" i="28"/>
  <c r="B18" i="27"/>
  <c r="A17" i="27"/>
  <c r="AB17" i="27" s="1"/>
  <c r="N17" i="27" s="1"/>
  <c r="O17" i="27" s="1"/>
  <c r="B18" i="25"/>
  <c r="A17" i="25"/>
  <c r="AB17" i="25" s="1"/>
  <c r="N17" i="25" s="1"/>
  <c r="O17" i="25" s="1"/>
  <c r="B18" i="24"/>
  <c r="A17" i="24"/>
  <c r="AB17" i="24" s="1"/>
  <c r="N17" i="24" s="1"/>
  <c r="O17" i="24" s="1"/>
  <c r="B18" i="23"/>
  <c r="A17" i="23"/>
  <c r="AB17" i="23" s="1"/>
  <c r="N17" i="23" s="1"/>
  <c r="O17" i="23" s="1"/>
  <c r="B18" i="22"/>
  <c r="A17" i="22"/>
  <c r="AB17" i="22" s="1"/>
  <c r="N17" i="22" s="1"/>
  <c r="O17" i="22" s="1"/>
  <c r="L17" i="30" l="1"/>
  <c r="C7" i="1"/>
  <c r="L18" i="25"/>
  <c r="L18" i="27"/>
  <c r="L18" i="28"/>
  <c r="L18" i="32"/>
  <c r="L18" i="23"/>
  <c r="A7" i="1"/>
  <c r="AB7" i="1" s="1"/>
  <c r="N7" i="1" s="1"/>
  <c r="L18" i="31"/>
  <c r="L18" i="33"/>
  <c r="L18" i="24"/>
  <c r="L18" i="29"/>
  <c r="B8" i="1"/>
  <c r="AA7" i="1"/>
  <c r="L18" i="22"/>
  <c r="AA18" i="27"/>
  <c r="C18" i="27"/>
  <c r="AA18" i="31"/>
  <c r="C18" i="31"/>
  <c r="AA18" i="28"/>
  <c r="C18" i="28"/>
  <c r="AA18" i="32"/>
  <c r="C18" i="32"/>
  <c r="AA18" i="23"/>
  <c r="C18" i="23"/>
  <c r="AA18" i="24"/>
  <c r="C18" i="24"/>
  <c r="AA18" i="33"/>
  <c r="C18" i="33"/>
  <c r="AA17" i="30"/>
  <c r="C17" i="30"/>
  <c r="AA18" i="29"/>
  <c r="C18" i="29"/>
  <c r="AA18" i="25"/>
  <c r="C18" i="25"/>
  <c r="AA18" i="22"/>
  <c r="C18" i="22"/>
  <c r="A18" i="33"/>
  <c r="AB18" i="33" s="1"/>
  <c r="N18" i="33" s="1"/>
  <c r="O18" i="33" s="1"/>
  <c r="B19" i="33"/>
  <c r="A18" i="32"/>
  <c r="AB18" i="32" s="1"/>
  <c r="N18" i="32" s="1"/>
  <c r="O18" i="32" s="1"/>
  <c r="B19" i="32"/>
  <c r="B19" i="31"/>
  <c r="A18" i="31"/>
  <c r="AB18" i="31" s="1"/>
  <c r="N18" i="31" s="1"/>
  <c r="O18" i="31" s="1"/>
  <c r="A17" i="30"/>
  <c r="AB17" i="30" s="1"/>
  <c r="N17" i="30" s="1"/>
  <c r="O17" i="30" s="1"/>
  <c r="B18" i="30"/>
  <c r="B19" i="29"/>
  <c r="A18" i="29"/>
  <c r="AB18" i="29" s="1"/>
  <c r="N18" i="29" s="1"/>
  <c r="O18" i="29" s="1"/>
  <c r="A18" i="28"/>
  <c r="AB18" i="28" s="1"/>
  <c r="N18" i="28" s="1"/>
  <c r="O18" i="28" s="1"/>
  <c r="B19" i="28"/>
  <c r="B19" i="27"/>
  <c r="A18" i="27"/>
  <c r="AB18" i="27" s="1"/>
  <c r="N18" i="27" s="1"/>
  <c r="O18" i="27" s="1"/>
  <c r="B19" i="25"/>
  <c r="A18" i="25"/>
  <c r="AB18" i="25" s="1"/>
  <c r="N18" i="25" s="1"/>
  <c r="O18" i="25" s="1"/>
  <c r="A18" i="24"/>
  <c r="AB18" i="24" s="1"/>
  <c r="N18" i="24" s="1"/>
  <c r="O18" i="24" s="1"/>
  <c r="B19" i="24"/>
  <c r="B19" i="23"/>
  <c r="A18" i="23"/>
  <c r="AB18" i="23" s="1"/>
  <c r="N18" i="23" s="1"/>
  <c r="O18" i="23" s="1"/>
  <c r="B19" i="22"/>
  <c r="A18" i="22"/>
  <c r="AB18" i="22" s="1"/>
  <c r="N18" i="22" s="1"/>
  <c r="O18" i="22" s="1"/>
  <c r="B9" i="1" l="1"/>
  <c r="C9" i="1" s="1"/>
  <c r="L19" i="28"/>
  <c r="L19" i="32"/>
  <c r="L19" i="33"/>
  <c r="L19" i="29"/>
  <c r="L19" i="25"/>
  <c r="L19" i="27"/>
  <c r="L19" i="31"/>
  <c r="L19" i="23"/>
  <c r="L19" i="24"/>
  <c r="L18" i="30"/>
  <c r="C8" i="1"/>
  <c r="AA8" i="1"/>
  <c r="A8" i="1"/>
  <c r="AB8" i="1" s="1"/>
  <c r="N8" i="1" s="1"/>
  <c r="L19" i="22"/>
  <c r="AA18" i="30"/>
  <c r="C18" i="30"/>
  <c r="AA19" i="25"/>
  <c r="C19" i="25"/>
  <c r="AA19" i="27"/>
  <c r="C19" i="27"/>
  <c r="AA19" i="31"/>
  <c r="C19" i="31"/>
  <c r="AA19" i="32"/>
  <c r="C19" i="32"/>
  <c r="AA19" i="22"/>
  <c r="C19" i="22"/>
  <c r="AA19" i="29"/>
  <c r="C19" i="29"/>
  <c r="AA19" i="28"/>
  <c r="C19" i="28"/>
  <c r="AA19" i="23"/>
  <c r="C19" i="23"/>
  <c r="AA19" i="24"/>
  <c r="C19" i="24"/>
  <c r="AA19" i="33"/>
  <c r="C19" i="33"/>
  <c r="A19" i="33"/>
  <c r="AB19" i="33" s="1"/>
  <c r="N19" i="33" s="1"/>
  <c r="O19" i="33" s="1"/>
  <c r="B20" i="33"/>
  <c r="A19" i="32"/>
  <c r="AB19" i="32" s="1"/>
  <c r="N19" i="32" s="1"/>
  <c r="O19" i="32" s="1"/>
  <c r="B20" i="32"/>
  <c r="B20" i="31"/>
  <c r="A19" i="31"/>
  <c r="AB19" i="31" s="1"/>
  <c r="N19" i="31" s="1"/>
  <c r="O19" i="31" s="1"/>
  <c r="A18" i="30"/>
  <c r="AB18" i="30" s="1"/>
  <c r="N18" i="30" s="1"/>
  <c r="O18" i="30" s="1"/>
  <c r="B19" i="30"/>
  <c r="B20" i="29"/>
  <c r="A19" i="29"/>
  <c r="AB19" i="29" s="1"/>
  <c r="N19" i="29" s="1"/>
  <c r="O19" i="29" s="1"/>
  <c r="A19" i="28"/>
  <c r="AB19" i="28" s="1"/>
  <c r="N19" i="28" s="1"/>
  <c r="O19" i="28" s="1"/>
  <c r="B20" i="28"/>
  <c r="B20" i="27"/>
  <c r="A19" i="27"/>
  <c r="AB19" i="27" s="1"/>
  <c r="N19" i="27" s="1"/>
  <c r="O19" i="27" s="1"/>
  <c r="B20" i="25"/>
  <c r="A19" i="25"/>
  <c r="AB19" i="25" s="1"/>
  <c r="N19" i="25" s="1"/>
  <c r="O19" i="25" s="1"/>
  <c r="B20" i="24"/>
  <c r="A19" i="24"/>
  <c r="AB19" i="24" s="1"/>
  <c r="N19" i="24" s="1"/>
  <c r="O19" i="24" s="1"/>
  <c r="B20" i="23"/>
  <c r="A19" i="23"/>
  <c r="AB19" i="23" s="1"/>
  <c r="N19" i="23" s="1"/>
  <c r="O19" i="23" s="1"/>
  <c r="B20" i="22"/>
  <c r="A19" i="22"/>
  <c r="AB19" i="22" s="1"/>
  <c r="N19" i="22" s="1"/>
  <c r="O19" i="22" s="1"/>
  <c r="AA9" i="1" l="1"/>
  <c r="A9" i="1"/>
  <c r="AB9" i="1" s="1"/>
  <c r="N9" i="1" s="1"/>
  <c r="O9" i="1" s="1"/>
  <c r="L9" i="1"/>
  <c r="B10" i="1"/>
  <c r="L10" i="1" s="1"/>
  <c r="L20" i="23"/>
  <c r="L20" i="33"/>
  <c r="L20" i="28"/>
  <c r="L20" i="32"/>
  <c r="L20" i="24"/>
  <c r="L20" i="29"/>
  <c r="L19" i="30"/>
  <c r="L20" i="25"/>
  <c r="L20" i="27"/>
  <c r="L20" i="31"/>
  <c r="L20" i="22"/>
  <c r="AA20" i="29"/>
  <c r="C20" i="29"/>
  <c r="AA20" i="32"/>
  <c r="C20" i="32"/>
  <c r="AA20" i="27"/>
  <c r="C20" i="27"/>
  <c r="AA20" i="24"/>
  <c r="C20" i="24"/>
  <c r="AA20" i="25"/>
  <c r="C20" i="25"/>
  <c r="AA20" i="22"/>
  <c r="C20" i="22"/>
  <c r="AA20" i="31"/>
  <c r="C20" i="31"/>
  <c r="AA20" i="28"/>
  <c r="C20" i="28"/>
  <c r="AA20" i="23"/>
  <c r="C20" i="23"/>
  <c r="AA20" i="33"/>
  <c r="C20" i="33"/>
  <c r="AA19" i="30"/>
  <c r="C19" i="30"/>
  <c r="A20" i="33"/>
  <c r="AB20" i="33" s="1"/>
  <c r="N20" i="33" s="1"/>
  <c r="O20" i="33" s="1"/>
  <c r="B21" i="33"/>
  <c r="A20" i="32"/>
  <c r="AB20" i="32" s="1"/>
  <c r="N20" i="32" s="1"/>
  <c r="O20" i="32" s="1"/>
  <c r="B21" i="32"/>
  <c r="B21" i="31"/>
  <c r="A20" i="31"/>
  <c r="AB20" i="31" s="1"/>
  <c r="N20" i="31" s="1"/>
  <c r="O20" i="31" s="1"/>
  <c r="A19" i="30"/>
  <c r="AB19" i="30" s="1"/>
  <c r="N19" i="30" s="1"/>
  <c r="O19" i="30" s="1"/>
  <c r="B20" i="30"/>
  <c r="B21" i="29"/>
  <c r="A20" i="29"/>
  <c r="AB20" i="29" s="1"/>
  <c r="N20" i="29" s="1"/>
  <c r="O20" i="29" s="1"/>
  <c r="A20" i="28"/>
  <c r="AB20" i="28" s="1"/>
  <c r="N20" i="28" s="1"/>
  <c r="O20" i="28" s="1"/>
  <c r="B21" i="28"/>
  <c r="B21" i="27"/>
  <c r="A20" i="27"/>
  <c r="AB20" i="27" s="1"/>
  <c r="N20" i="27" s="1"/>
  <c r="O20" i="27" s="1"/>
  <c r="B21" i="25"/>
  <c r="A20" i="25"/>
  <c r="AB20" i="25" s="1"/>
  <c r="N20" i="25" s="1"/>
  <c r="O20" i="25" s="1"/>
  <c r="B21" i="24"/>
  <c r="A20" i="24"/>
  <c r="AB20" i="24" s="1"/>
  <c r="N20" i="24" s="1"/>
  <c r="O20" i="24" s="1"/>
  <c r="A20" i="23"/>
  <c r="AB20" i="23" s="1"/>
  <c r="N20" i="23" s="1"/>
  <c r="O20" i="23" s="1"/>
  <c r="B21" i="23"/>
  <c r="B21" i="22"/>
  <c r="A20" i="22"/>
  <c r="AB20" i="22" s="1"/>
  <c r="N20" i="22" s="1"/>
  <c r="O20" i="22" s="1"/>
  <c r="A10" i="1"/>
  <c r="C10" i="1" l="1"/>
  <c r="B11" i="1"/>
  <c r="AA11" i="1" s="1"/>
  <c r="AA10" i="1"/>
  <c r="L21" i="25"/>
  <c r="L21" i="29"/>
  <c r="L21" i="24"/>
  <c r="L21" i="27"/>
  <c r="L21" i="31"/>
  <c r="L21" i="23"/>
  <c r="L20" i="30"/>
  <c r="L21" i="28"/>
  <c r="L21" i="32"/>
  <c r="L21" i="33"/>
  <c r="L21" i="22"/>
  <c r="AA20" i="30"/>
  <c r="C20" i="30"/>
  <c r="AA21" i="22"/>
  <c r="C21" i="22"/>
  <c r="AA21" i="27"/>
  <c r="C21" i="27"/>
  <c r="AA21" i="31"/>
  <c r="C21" i="31"/>
  <c r="AA21" i="28"/>
  <c r="C21" i="28"/>
  <c r="AA21" i="32"/>
  <c r="C21" i="32"/>
  <c r="AA21" i="25"/>
  <c r="C21" i="25"/>
  <c r="AA21" i="33"/>
  <c r="C21" i="33"/>
  <c r="AA21" i="23"/>
  <c r="C21" i="23"/>
  <c r="AA21" i="24"/>
  <c r="C21" i="24"/>
  <c r="AA21" i="29"/>
  <c r="C21" i="29"/>
  <c r="A21" i="33"/>
  <c r="AB21" i="33" s="1"/>
  <c r="N21" i="33" s="1"/>
  <c r="O21" i="33" s="1"/>
  <c r="B22" i="33"/>
  <c r="A21" i="32"/>
  <c r="AB21" i="32" s="1"/>
  <c r="N21" i="32" s="1"/>
  <c r="O21" i="32" s="1"/>
  <c r="B22" i="32"/>
  <c r="B22" i="31"/>
  <c r="A21" i="31"/>
  <c r="AB21" i="31" s="1"/>
  <c r="N21" i="31" s="1"/>
  <c r="O21" i="31" s="1"/>
  <c r="A20" i="30"/>
  <c r="AB20" i="30" s="1"/>
  <c r="N20" i="30" s="1"/>
  <c r="O20" i="30" s="1"/>
  <c r="B21" i="30"/>
  <c r="B22" i="29"/>
  <c r="A21" i="29"/>
  <c r="AB21" i="29" s="1"/>
  <c r="N21" i="29" s="1"/>
  <c r="O21" i="29" s="1"/>
  <c r="A21" i="28"/>
  <c r="AB21" i="28" s="1"/>
  <c r="N21" i="28" s="1"/>
  <c r="O21" i="28" s="1"/>
  <c r="B22" i="28"/>
  <c r="B22" i="27"/>
  <c r="A21" i="27"/>
  <c r="AB21" i="27" s="1"/>
  <c r="N21" i="27" s="1"/>
  <c r="O21" i="27" s="1"/>
  <c r="B22" i="25"/>
  <c r="A21" i="25"/>
  <c r="AB21" i="25" s="1"/>
  <c r="N21" i="25" s="1"/>
  <c r="O21" i="25" s="1"/>
  <c r="A21" i="24"/>
  <c r="AB21" i="24" s="1"/>
  <c r="N21" i="24" s="1"/>
  <c r="O21" i="24" s="1"/>
  <c r="B22" i="24"/>
  <c r="B22" i="23"/>
  <c r="A21" i="23"/>
  <c r="AB21" i="23" s="1"/>
  <c r="N21" i="23" s="1"/>
  <c r="O21" i="23" s="1"/>
  <c r="B22" i="22"/>
  <c r="A21" i="22"/>
  <c r="AB21" i="22" s="1"/>
  <c r="N21" i="22" s="1"/>
  <c r="O21" i="22" s="1"/>
  <c r="AB10" i="1"/>
  <c r="N10" i="1" s="1"/>
  <c r="O10" i="1" s="1"/>
  <c r="A11" i="1"/>
  <c r="B12" i="1" l="1"/>
  <c r="L12" i="1" s="1"/>
  <c r="L11" i="1"/>
  <c r="C11" i="1"/>
  <c r="L21" i="30"/>
  <c r="L22" i="25"/>
  <c r="L22" i="28"/>
  <c r="L22" i="32"/>
  <c r="L22" i="23"/>
  <c r="L22" i="27"/>
  <c r="L22" i="31"/>
  <c r="L22" i="24"/>
  <c r="L22" i="33"/>
  <c r="L22" i="29"/>
  <c r="L22" i="22"/>
  <c r="AA22" i="22"/>
  <c r="C22" i="22"/>
  <c r="AA22" i="27"/>
  <c r="C22" i="27"/>
  <c r="AA22" i="31"/>
  <c r="C22" i="31"/>
  <c r="AA22" i="25"/>
  <c r="C22" i="25"/>
  <c r="AA22" i="28"/>
  <c r="C22" i="28"/>
  <c r="AA22" i="32"/>
  <c r="C22" i="32"/>
  <c r="AA22" i="23"/>
  <c r="C22" i="23"/>
  <c r="AA22" i="24"/>
  <c r="C22" i="24"/>
  <c r="AA22" i="33"/>
  <c r="C22" i="33"/>
  <c r="AA22" i="29"/>
  <c r="C22" i="29"/>
  <c r="AA21" i="30"/>
  <c r="C21" i="30"/>
  <c r="A22" i="33"/>
  <c r="AB22" i="33" s="1"/>
  <c r="N22" i="33" s="1"/>
  <c r="O22" i="33" s="1"/>
  <c r="B23" i="33"/>
  <c r="A22" i="32"/>
  <c r="AB22" i="32" s="1"/>
  <c r="N22" i="32" s="1"/>
  <c r="O22" i="32" s="1"/>
  <c r="B23" i="32"/>
  <c r="B23" i="31"/>
  <c r="A22" i="31"/>
  <c r="AB22" i="31" s="1"/>
  <c r="N22" i="31" s="1"/>
  <c r="O22" i="31" s="1"/>
  <c r="A21" i="30"/>
  <c r="AB21" i="30" s="1"/>
  <c r="N21" i="30" s="1"/>
  <c r="O21" i="30" s="1"/>
  <c r="B22" i="30"/>
  <c r="B23" i="29"/>
  <c r="A22" i="29"/>
  <c r="AB22" i="29" s="1"/>
  <c r="N22" i="29" s="1"/>
  <c r="O22" i="29" s="1"/>
  <c r="A22" i="28"/>
  <c r="AB22" i="28" s="1"/>
  <c r="N22" i="28" s="1"/>
  <c r="O22" i="28" s="1"/>
  <c r="B23" i="28"/>
  <c r="B23" i="27"/>
  <c r="A22" i="27"/>
  <c r="AB22" i="27" s="1"/>
  <c r="N22" i="27" s="1"/>
  <c r="O22" i="27" s="1"/>
  <c r="B23" i="25"/>
  <c r="A22" i="25"/>
  <c r="AB22" i="25" s="1"/>
  <c r="N22" i="25" s="1"/>
  <c r="O22" i="25" s="1"/>
  <c r="B23" i="24"/>
  <c r="A22" i="24"/>
  <c r="AB22" i="24" s="1"/>
  <c r="N22" i="24" s="1"/>
  <c r="O22" i="24" s="1"/>
  <c r="B23" i="23"/>
  <c r="A22" i="23"/>
  <c r="AB22" i="23" s="1"/>
  <c r="N22" i="23" s="1"/>
  <c r="O22" i="23" s="1"/>
  <c r="B23" i="22"/>
  <c r="A22" i="22"/>
  <c r="AB22" i="22" s="1"/>
  <c r="N22" i="22" s="1"/>
  <c r="O22" i="22" s="1"/>
  <c r="AB11" i="1"/>
  <c r="N11" i="1" s="1"/>
  <c r="O11" i="1" s="1"/>
  <c r="A12" i="1"/>
  <c r="B13" i="1"/>
  <c r="C12" i="1" l="1"/>
  <c r="AA12" i="1"/>
  <c r="L22" i="30"/>
  <c r="L23" i="24"/>
  <c r="L23" i="28"/>
  <c r="L23" i="32"/>
  <c r="L23" i="25"/>
  <c r="L23" i="27"/>
  <c r="L23" i="31"/>
  <c r="L23" i="29"/>
  <c r="L23" i="23"/>
  <c r="L23" i="33"/>
  <c r="L23" i="22"/>
  <c r="L13" i="1"/>
  <c r="AA23" i="25"/>
  <c r="C23" i="25"/>
  <c r="AA23" i="22"/>
  <c r="C23" i="22"/>
  <c r="AA23" i="23"/>
  <c r="C23" i="23"/>
  <c r="AA23" i="28"/>
  <c r="C23" i="28"/>
  <c r="AA23" i="32"/>
  <c r="C23" i="32"/>
  <c r="AA23" i="33"/>
  <c r="C23" i="33"/>
  <c r="AA13" i="1"/>
  <c r="C13" i="1"/>
  <c r="AA23" i="24"/>
  <c r="C23" i="24"/>
  <c r="AA23" i="29"/>
  <c r="C23" i="29"/>
  <c r="AA23" i="27"/>
  <c r="C23" i="27"/>
  <c r="AA23" i="31"/>
  <c r="C23" i="31"/>
  <c r="AA22" i="30"/>
  <c r="C22" i="30"/>
  <c r="A23" i="33"/>
  <c r="AB23" i="33" s="1"/>
  <c r="N23" i="33" s="1"/>
  <c r="O23" i="33" s="1"/>
  <c r="B24" i="33"/>
  <c r="A23" i="32"/>
  <c r="AB23" i="32" s="1"/>
  <c r="N23" i="32" s="1"/>
  <c r="O23" i="32" s="1"/>
  <c r="B24" i="32"/>
  <c r="B24" i="31"/>
  <c r="A23" i="31"/>
  <c r="AB23" i="31" s="1"/>
  <c r="N23" i="31" s="1"/>
  <c r="O23" i="31" s="1"/>
  <c r="A22" i="30"/>
  <c r="AB22" i="30" s="1"/>
  <c r="N22" i="30" s="1"/>
  <c r="O22" i="30" s="1"/>
  <c r="B23" i="30"/>
  <c r="B24" i="29"/>
  <c r="A23" i="29"/>
  <c r="AB23" i="29" s="1"/>
  <c r="N23" i="29" s="1"/>
  <c r="O23" i="29" s="1"/>
  <c r="A23" i="28"/>
  <c r="AB23" i="28" s="1"/>
  <c r="N23" i="28" s="1"/>
  <c r="O23" i="28" s="1"/>
  <c r="B24" i="28"/>
  <c r="B24" i="27"/>
  <c r="A23" i="27"/>
  <c r="AB23" i="27" s="1"/>
  <c r="N23" i="27" s="1"/>
  <c r="O23" i="27" s="1"/>
  <c r="A23" i="25"/>
  <c r="AB23" i="25" s="1"/>
  <c r="N23" i="25" s="1"/>
  <c r="O23" i="25" s="1"/>
  <c r="B24" i="25"/>
  <c r="B24" i="24"/>
  <c r="A23" i="24"/>
  <c r="AB23" i="24" s="1"/>
  <c r="N23" i="24" s="1"/>
  <c r="O23" i="24" s="1"/>
  <c r="B24" i="23"/>
  <c r="A23" i="23"/>
  <c r="AB23" i="23" s="1"/>
  <c r="N23" i="23" s="1"/>
  <c r="O23" i="23" s="1"/>
  <c r="B24" i="22"/>
  <c r="A23" i="22"/>
  <c r="AB23" i="22" s="1"/>
  <c r="N23" i="22" s="1"/>
  <c r="O23" i="22" s="1"/>
  <c r="AB12" i="1"/>
  <c r="N12" i="1" s="1"/>
  <c r="O12" i="1" s="1"/>
  <c r="A13" i="1"/>
  <c r="B14" i="1"/>
  <c r="L24" i="24" l="1"/>
  <c r="L24" i="28"/>
  <c r="L24" i="32"/>
  <c r="L23" i="30"/>
  <c r="L24" i="31"/>
  <c r="L24" i="23"/>
  <c r="L24" i="29"/>
  <c r="L24" i="25"/>
  <c r="L24" i="27"/>
  <c r="L24" i="33"/>
  <c r="L14" i="1"/>
  <c r="L24" i="22"/>
  <c r="AA23" i="30"/>
  <c r="C23" i="30"/>
  <c r="AA24" i="25"/>
  <c r="C24" i="25"/>
  <c r="AA24" i="22"/>
  <c r="C24" i="22"/>
  <c r="AA24" i="27"/>
  <c r="C24" i="27"/>
  <c r="AA24" i="31"/>
  <c r="C24" i="31"/>
  <c r="AA24" i="32"/>
  <c r="C24" i="32"/>
  <c r="AA24" i="28"/>
  <c r="C24" i="28"/>
  <c r="AA24" i="23"/>
  <c r="C24" i="23"/>
  <c r="AA24" i="33"/>
  <c r="C24" i="33"/>
  <c r="AA14" i="1"/>
  <c r="C14" i="1"/>
  <c r="AA24" i="24"/>
  <c r="C24" i="24"/>
  <c r="AA24" i="29"/>
  <c r="C24" i="29"/>
  <c r="A24" i="33"/>
  <c r="AB24" i="33" s="1"/>
  <c r="N24" i="33" s="1"/>
  <c r="O24" i="33" s="1"/>
  <c r="B25" i="33"/>
  <c r="A24" i="32"/>
  <c r="AB24" i="32" s="1"/>
  <c r="N24" i="32" s="1"/>
  <c r="O24" i="32" s="1"/>
  <c r="B25" i="32"/>
  <c r="B25" i="31"/>
  <c r="A24" i="31"/>
  <c r="AB24" i="31" s="1"/>
  <c r="N24" i="31" s="1"/>
  <c r="O24" i="31" s="1"/>
  <c r="A23" i="30"/>
  <c r="AB23" i="30" s="1"/>
  <c r="N23" i="30" s="1"/>
  <c r="O23" i="30" s="1"/>
  <c r="B24" i="30"/>
  <c r="B25" i="29"/>
  <c r="A24" i="29"/>
  <c r="AB24" i="29" s="1"/>
  <c r="N24" i="29" s="1"/>
  <c r="O24" i="29" s="1"/>
  <c r="A24" i="28"/>
  <c r="AB24" i="28" s="1"/>
  <c r="N24" i="28" s="1"/>
  <c r="O24" i="28" s="1"/>
  <c r="B25" i="28"/>
  <c r="B25" i="27"/>
  <c r="A24" i="27"/>
  <c r="AB24" i="27" s="1"/>
  <c r="N24" i="27" s="1"/>
  <c r="O24" i="27" s="1"/>
  <c r="B25" i="25"/>
  <c r="A24" i="25"/>
  <c r="AB24" i="25" s="1"/>
  <c r="N24" i="25" s="1"/>
  <c r="O24" i="25" s="1"/>
  <c r="A24" i="24"/>
  <c r="AB24" i="24" s="1"/>
  <c r="N24" i="24" s="1"/>
  <c r="O24" i="24" s="1"/>
  <c r="B25" i="24"/>
  <c r="A24" i="23"/>
  <c r="AB24" i="23" s="1"/>
  <c r="N24" i="23" s="1"/>
  <c r="O24" i="23" s="1"/>
  <c r="B25" i="23"/>
  <c r="B25" i="22"/>
  <c r="A24" i="22"/>
  <c r="AB24" i="22" s="1"/>
  <c r="N24" i="22" s="1"/>
  <c r="O24" i="22" s="1"/>
  <c r="AB13" i="1"/>
  <c r="N13" i="1" s="1"/>
  <c r="O13" i="1" s="1"/>
  <c r="A14" i="1"/>
  <c r="B15" i="1"/>
  <c r="L25" i="25" l="1"/>
  <c r="L25" i="27"/>
  <c r="L25" i="29"/>
  <c r="L24" i="30"/>
  <c r="L25" i="31"/>
  <c r="L25" i="23"/>
  <c r="L25" i="28"/>
  <c r="L25" i="32"/>
  <c r="L25" i="24"/>
  <c r="L25" i="33"/>
  <c r="L15" i="1"/>
  <c r="L25" i="22"/>
  <c r="AA25" i="25"/>
  <c r="C25" i="25"/>
  <c r="AA25" i="22"/>
  <c r="C25" i="22"/>
  <c r="AA25" i="27"/>
  <c r="C25" i="27"/>
  <c r="AA25" i="31"/>
  <c r="C25" i="31"/>
  <c r="AA25" i="28"/>
  <c r="C25" i="28"/>
  <c r="AA25" i="23"/>
  <c r="C25" i="23"/>
  <c r="AA25" i="32"/>
  <c r="C25" i="32"/>
  <c r="AA25" i="24"/>
  <c r="C25" i="24"/>
  <c r="AA25" i="33"/>
  <c r="C25" i="33"/>
  <c r="AA15" i="1"/>
  <c r="C15" i="1"/>
  <c r="AA25" i="29"/>
  <c r="C25" i="29"/>
  <c r="AA24" i="30"/>
  <c r="C24" i="30"/>
  <c r="A25" i="33"/>
  <c r="AB25" i="33" s="1"/>
  <c r="N25" i="33" s="1"/>
  <c r="O25" i="33" s="1"/>
  <c r="B26" i="33"/>
  <c r="A25" i="32"/>
  <c r="AB25" i="32" s="1"/>
  <c r="N25" i="32" s="1"/>
  <c r="O25" i="32" s="1"/>
  <c r="B26" i="32"/>
  <c r="B26" i="31"/>
  <c r="A25" i="31"/>
  <c r="AB25" i="31" s="1"/>
  <c r="N25" i="31" s="1"/>
  <c r="O25" i="31" s="1"/>
  <c r="A24" i="30"/>
  <c r="AB24" i="30" s="1"/>
  <c r="N24" i="30" s="1"/>
  <c r="O24" i="30" s="1"/>
  <c r="B25" i="30"/>
  <c r="B26" i="29"/>
  <c r="A25" i="29"/>
  <c r="AB25" i="29" s="1"/>
  <c r="N25" i="29" s="1"/>
  <c r="O25" i="29" s="1"/>
  <c r="A25" i="28"/>
  <c r="AB25" i="28" s="1"/>
  <c r="N25" i="28" s="1"/>
  <c r="O25" i="28" s="1"/>
  <c r="B26" i="28"/>
  <c r="B26" i="27"/>
  <c r="A25" i="27"/>
  <c r="AB25" i="27" s="1"/>
  <c r="N25" i="27" s="1"/>
  <c r="O25" i="27" s="1"/>
  <c r="B26" i="25"/>
  <c r="A25" i="25"/>
  <c r="AB25" i="25" s="1"/>
  <c r="N25" i="25" s="1"/>
  <c r="O25" i="25" s="1"/>
  <c r="B26" i="24"/>
  <c r="A25" i="24"/>
  <c r="AB25" i="24" s="1"/>
  <c r="N25" i="24" s="1"/>
  <c r="O25" i="24" s="1"/>
  <c r="B26" i="23"/>
  <c r="A25" i="23"/>
  <c r="AB25" i="23" s="1"/>
  <c r="N25" i="23" s="1"/>
  <c r="O25" i="23" s="1"/>
  <c r="B26" i="22"/>
  <c r="A25" i="22"/>
  <c r="AB25" i="22" s="1"/>
  <c r="N25" i="22" s="1"/>
  <c r="O25" i="22" s="1"/>
  <c r="AB14" i="1"/>
  <c r="N14" i="1" s="1"/>
  <c r="O14" i="1" s="1"/>
  <c r="B16" i="1"/>
  <c r="A15" i="1"/>
  <c r="L26" i="25" l="1"/>
  <c r="L26" i="28"/>
  <c r="L26" i="32"/>
  <c r="L26" i="24"/>
  <c r="L26" i="29"/>
  <c r="L26" i="27"/>
  <c r="L26" i="31"/>
  <c r="L26" i="23"/>
  <c r="L25" i="30"/>
  <c r="L26" i="33"/>
  <c r="L26" i="22"/>
  <c r="L16" i="1"/>
  <c r="AA26" i="22"/>
  <c r="C26" i="22"/>
  <c r="AA26" i="27"/>
  <c r="C26" i="27"/>
  <c r="AA26" i="31"/>
  <c r="C26" i="31"/>
  <c r="AA25" i="30"/>
  <c r="C25" i="30"/>
  <c r="AA26" i="25"/>
  <c r="C26" i="25"/>
  <c r="AA26" i="28"/>
  <c r="C26" i="28"/>
  <c r="AA26" i="32"/>
  <c r="C26" i="32"/>
  <c r="AA26" i="23"/>
  <c r="C26" i="23"/>
  <c r="AA26" i="33"/>
  <c r="C26" i="33"/>
  <c r="AA26" i="24"/>
  <c r="C26" i="24"/>
  <c r="AA26" i="29"/>
  <c r="C26" i="29"/>
  <c r="AA16" i="1"/>
  <c r="C16" i="1"/>
  <c r="A26" i="33"/>
  <c r="AB26" i="33" s="1"/>
  <c r="N26" i="33" s="1"/>
  <c r="O26" i="33" s="1"/>
  <c r="B27" i="33"/>
  <c r="A26" i="32"/>
  <c r="AB26" i="32" s="1"/>
  <c r="N26" i="32" s="1"/>
  <c r="O26" i="32" s="1"/>
  <c r="B27" i="32"/>
  <c r="B27" i="31"/>
  <c r="A26" i="31"/>
  <c r="AB26" i="31" s="1"/>
  <c r="N26" i="31" s="1"/>
  <c r="O26" i="31" s="1"/>
  <c r="A25" i="30"/>
  <c r="AB25" i="30" s="1"/>
  <c r="N25" i="30" s="1"/>
  <c r="O25" i="30" s="1"/>
  <c r="B26" i="30"/>
  <c r="B27" i="29"/>
  <c r="A26" i="29"/>
  <c r="AB26" i="29" s="1"/>
  <c r="N26" i="29" s="1"/>
  <c r="O26" i="29" s="1"/>
  <c r="A26" i="28"/>
  <c r="AB26" i="28" s="1"/>
  <c r="N26" i="28" s="1"/>
  <c r="O26" i="28" s="1"/>
  <c r="B27" i="28"/>
  <c r="B27" i="27"/>
  <c r="A26" i="27"/>
  <c r="AB26" i="27" s="1"/>
  <c r="N26" i="27" s="1"/>
  <c r="O26" i="27" s="1"/>
  <c r="B27" i="25"/>
  <c r="A26" i="25"/>
  <c r="AB26" i="25" s="1"/>
  <c r="N26" i="25" s="1"/>
  <c r="O26" i="25" s="1"/>
  <c r="B27" i="24"/>
  <c r="A26" i="24"/>
  <c r="AB26" i="24" s="1"/>
  <c r="N26" i="24" s="1"/>
  <c r="O26" i="24" s="1"/>
  <c r="B27" i="23"/>
  <c r="A26" i="23"/>
  <c r="AB26" i="23" s="1"/>
  <c r="N26" i="23" s="1"/>
  <c r="O26" i="23" s="1"/>
  <c r="B27" i="22"/>
  <c r="A26" i="22"/>
  <c r="AB26" i="22" s="1"/>
  <c r="N26" i="22" s="1"/>
  <c r="O26" i="22" s="1"/>
  <c r="AB15" i="1"/>
  <c r="N15" i="1" s="1"/>
  <c r="O15" i="1" s="1"/>
  <c r="A16" i="1"/>
  <c r="B17" i="1"/>
  <c r="L26" i="30" l="1"/>
  <c r="L27" i="25"/>
  <c r="L27" i="27"/>
  <c r="L27" i="31"/>
  <c r="L27" i="33"/>
  <c r="L27" i="28"/>
  <c r="L27" i="24"/>
  <c r="L27" i="29"/>
  <c r="L27" i="23"/>
  <c r="L27" i="22"/>
  <c r="L17" i="1"/>
  <c r="AA27" i="22"/>
  <c r="C27" i="22"/>
  <c r="AA27" i="27"/>
  <c r="C27" i="27"/>
  <c r="AA27" i="31"/>
  <c r="C27" i="31"/>
  <c r="AA27" i="25"/>
  <c r="C27" i="25"/>
  <c r="AA27" i="32"/>
  <c r="C27" i="32"/>
  <c r="AA27" i="28"/>
  <c r="C27" i="28"/>
  <c r="AA27" i="23"/>
  <c r="C27" i="23"/>
  <c r="AA27" i="33"/>
  <c r="C27" i="33"/>
  <c r="AA17" i="1"/>
  <c r="C17" i="1"/>
  <c r="AA27" i="24"/>
  <c r="C27" i="24"/>
  <c r="AA27" i="29"/>
  <c r="C27" i="29"/>
  <c r="AA26" i="30"/>
  <c r="C26" i="30"/>
  <c r="A27" i="33"/>
  <c r="AB27" i="33" s="1"/>
  <c r="N27" i="33" s="1"/>
  <c r="O27" i="33" s="1"/>
  <c r="B28" i="33"/>
  <c r="A27" i="32"/>
  <c r="AC27" i="32" s="1"/>
  <c r="B28" i="32"/>
  <c r="B28" i="31"/>
  <c r="A27" i="31"/>
  <c r="AB27" i="31" s="1"/>
  <c r="N27" i="31" s="1"/>
  <c r="O27" i="31" s="1"/>
  <c r="A26" i="30"/>
  <c r="AB26" i="30" s="1"/>
  <c r="N26" i="30" s="1"/>
  <c r="O26" i="30" s="1"/>
  <c r="B27" i="30"/>
  <c r="B28" i="29"/>
  <c r="A27" i="29"/>
  <c r="AB27" i="29" s="1"/>
  <c r="N27" i="29" s="1"/>
  <c r="O27" i="29" s="1"/>
  <c r="A27" i="28"/>
  <c r="AB27" i="28" s="1"/>
  <c r="N27" i="28" s="1"/>
  <c r="O27" i="28" s="1"/>
  <c r="B28" i="28"/>
  <c r="B28" i="27"/>
  <c r="A27" i="27"/>
  <c r="AB27" i="27" s="1"/>
  <c r="N27" i="27" s="1"/>
  <c r="O27" i="27" s="1"/>
  <c r="B28" i="25"/>
  <c r="A27" i="25"/>
  <c r="AB27" i="25" s="1"/>
  <c r="N27" i="25" s="1"/>
  <c r="O27" i="25" s="1"/>
  <c r="A27" i="24"/>
  <c r="AB27" i="24" s="1"/>
  <c r="N27" i="24" s="1"/>
  <c r="O27" i="24" s="1"/>
  <c r="B28" i="24"/>
  <c r="A27" i="23"/>
  <c r="AB27" i="23" s="1"/>
  <c r="N27" i="23" s="1"/>
  <c r="O27" i="23" s="1"/>
  <c r="B28" i="23"/>
  <c r="B28" i="22"/>
  <c r="A27" i="22"/>
  <c r="AB27" i="22" s="1"/>
  <c r="N27" i="22" s="1"/>
  <c r="O27" i="22" s="1"/>
  <c r="AB16" i="1"/>
  <c r="N16" i="1" s="1"/>
  <c r="O16" i="1" s="1"/>
  <c r="A17" i="1"/>
  <c r="B18" i="1"/>
  <c r="K27" i="32" l="1"/>
  <c r="AB27" i="32"/>
  <c r="L28" i="25"/>
  <c r="L27" i="30"/>
  <c r="L28" i="23"/>
  <c r="L28" i="28"/>
  <c r="L28" i="32"/>
  <c r="L28" i="29"/>
  <c r="L28" i="27"/>
  <c r="L28" i="31"/>
  <c r="L28" i="24"/>
  <c r="L28" i="33"/>
  <c r="L28" i="22"/>
  <c r="L18" i="1"/>
  <c r="AA28" i="22"/>
  <c r="C28" i="22"/>
  <c r="AA28" i="27"/>
  <c r="C28" i="27"/>
  <c r="AA28" i="31"/>
  <c r="C28" i="31"/>
  <c r="AA28" i="32"/>
  <c r="C28" i="32"/>
  <c r="AA27" i="30"/>
  <c r="C27" i="30"/>
  <c r="AA28" i="28"/>
  <c r="C28" i="28"/>
  <c r="AA28" i="24"/>
  <c r="C28" i="24"/>
  <c r="AA28" i="33"/>
  <c r="C28" i="33"/>
  <c r="AA28" i="25"/>
  <c r="C28" i="25"/>
  <c r="AA28" i="23"/>
  <c r="C28" i="23"/>
  <c r="AA18" i="1"/>
  <c r="C18" i="1"/>
  <c r="AA28" i="29"/>
  <c r="C28" i="29"/>
  <c r="A28" i="33"/>
  <c r="AB28" i="33" s="1"/>
  <c r="N28" i="33" s="1"/>
  <c r="O28" i="33" s="1"/>
  <c r="B29" i="33"/>
  <c r="A28" i="32"/>
  <c r="AC28" i="32" s="1"/>
  <c r="K28" i="32" s="1"/>
  <c r="B29" i="32"/>
  <c r="B29" i="31"/>
  <c r="A28" i="31"/>
  <c r="AB28" i="31" s="1"/>
  <c r="N28" i="31" s="1"/>
  <c r="O28" i="31" s="1"/>
  <c r="A27" i="30"/>
  <c r="AB27" i="30" s="1"/>
  <c r="N27" i="30" s="1"/>
  <c r="O27" i="30" s="1"/>
  <c r="B28" i="30"/>
  <c r="B29" i="29"/>
  <c r="A28" i="29"/>
  <c r="AB28" i="29" s="1"/>
  <c r="N28" i="29" s="1"/>
  <c r="O28" i="29" s="1"/>
  <c r="A28" i="28"/>
  <c r="AB28" i="28" s="1"/>
  <c r="N28" i="28" s="1"/>
  <c r="O28" i="28" s="1"/>
  <c r="B29" i="28"/>
  <c r="B29" i="27"/>
  <c r="A28" i="27"/>
  <c r="AB28" i="27" s="1"/>
  <c r="N28" i="27" s="1"/>
  <c r="O28" i="27" s="1"/>
  <c r="B29" i="25"/>
  <c r="A28" i="25"/>
  <c r="AB28" i="25" s="1"/>
  <c r="N28" i="25" s="1"/>
  <c r="O28" i="25" s="1"/>
  <c r="B29" i="24"/>
  <c r="A28" i="24"/>
  <c r="AB28" i="24" s="1"/>
  <c r="N28" i="24" s="1"/>
  <c r="O28" i="24" s="1"/>
  <c r="A28" i="23"/>
  <c r="AB28" i="23" s="1"/>
  <c r="N28" i="23" s="1"/>
  <c r="O28" i="23" s="1"/>
  <c r="B29" i="23"/>
  <c r="B29" i="22"/>
  <c r="A28" i="22"/>
  <c r="AB28" i="22" s="1"/>
  <c r="N28" i="22" s="1"/>
  <c r="O28" i="22" s="1"/>
  <c r="AB17" i="1"/>
  <c r="N17" i="1" s="1"/>
  <c r="O17" i="1" s="1"/>
  <c r="A18" i="1"/>
  <c r="B19" i="1"/>
  <c r="AC34" i="32" l="1"/>
  <c r="L27" i="32"/>
  <c r="N27" i="32"/>
  <c r="O27" i="32" s="1"/>
  <c r="AB28" i="32"/>
  <c r="L29" i="29"/>
  <c r="L29" i="24"/>
  <c r="L29" i="25"/>
  <c r="L29" i="23"/>
  <c r="L29" i="28"/>
  <c r="L29" i="32"/>
  <c r="L29" i="27"/>
  <c r="L29" i="31"/>
  <c r="L28" i="30"/>
  <c r="L29" i="33"/>
  <c r="L29" i="22"/>
  <c r="L19" i="1"/>
  <c r="AA29" i="31"/>
  <c r="C29" i="31"/>
  <c r="AA29" i="23"/>
  <c r="C29" i="23"/>
  <c r="AA29" i="32"/>
  <c r="C29" i="32"/>
  <c r="AA29" i="22"/>
  <c r="C29" i="22"/>
  <c r="AA29" i="28"/>
  <c r="C29" i="28"/>
  <c r="AA29" i="25"/>
  <c r="C29" i="25"/>
  <c r="AA29" i="33"/>
  <c r="C29" i="33"/>
  <c r="AA19" i="1"/>
  <c r="C19" i="1"/>
  <c r="AA29" i="24"/>
  <c r="C29" i="24"/>
  <c r="AA29" i="29"/>
  <c r="C29" i="29"/>
  <c r="AA29" i="27"/>
  <c r="C29" i="27"/>
  <c r="AA28" i="30"/>
  <c r="C28" i="30"/>
  <c r="A29" i="33"/>
  <c r="AB29" i="33" s="1"/>
  <c r="N29" i="33" s="1"/>
  <c r="O29" i="33" s="1"/>
  <c r="B30" i="33"/>
  <c r="A29" i="32"/>
  <c r="AB29" i="32" s="1"/>
  <c r="N29" i="32" s="1"/>
  <c r="O29" i="32" s="1"/>
  <c r="B30" i="32"/>
  <c r="B30" i="31"/>
  <c r="A29" i="31"/>
  <c r="AB29" i="31" s="1"/>
  <c r="N29" i="31" s="1"/>
  <c r="O29" i="31" s="1"/>
  <c r="A28" i="30"/>
  <c r="AB28" i="30" s="1"/>
  <c r="N28" i="30" s="1"/>
  <c r="O28" i="30" s="1"/>
  <c r="B29" i="30"/>
  <c r="B30" i="29"/>
  <c r="A29" i="29"/>
  <c r="AB29" i="29" s="1"/>
  <c r="N29" i="29" s="1"/>
  <c r="O29" i="29" s="1"/>
  <c r="A29" i="28"/>
  <c r="AB29" i="28" s="1"/>
  <c r="N29" i="28" s="1"/>
  <c r="O29" i="28" s="1"/>
  <c r="B30" i="28"/>
  <c r="B30" i="27"/>
  <c r="A29" i="27"/>
  <c r="AB29" i="27" s="1"/>
  <c r="N29" i="27" s="1"/>
  <c r="O29" i="27" s="1"/>
  <c r="B30" i="25"/>
  <c r="A29" i="25"/>
  <c r="AB29" i="25" s="1"/>
  <c r="N29" i="25" s="1"/>
  <c r="O29" i="25" s="1"/>
  <c r="B30" i="24"/>
  <c r="A29" i="24"/>
  <c r="AB29" i="24" s="1"/>
  <c r="N29" i="24" s="1"/>
  <c r="O29" i="24" s="1"/>
  <c r="A29" i="23"/>
  <c r="AB29" i="23" s="1"/>
  <c r="N29" i="23" s="1"/>
  <c r="O29" i="23" s="1"/>
  <c r="B30" i="23"/>
  <c r="B30" i="22"/>
  <c r="A29" i="22"/>
  <c r="AB29" i="22" s="1"/>
  <c r="N29" i="22" s="1"/>
  <c r="O29" i="22" s="1"/>
  <c r="AB18" i="1"/>
  <c r="N18" i="1" s="1"/>
  <c r="O18" i="1" s="1"/>
  <c r="A19" i="1"/>
  <c r="B20" i="1"/>
  <c r="K34" i="32" l="1"/>
  <c r="N28" i="32"/>
  <c r="O28" i="32" s="1"/>
  <c r="L29" i="30"/>
  <c r="L30" i="29"/>
  <c r="L30" i="25"/>
  <c r="L30" i="23"/>
  <c r="L30" i="28"/>
  <c r="L30" i="32"/>
  <c r="L30" i="27"/>
  <c r="L30" i="31"/>
  <c r="L30" i="24"/>
  <c r="L30" i="33"/>
  <c r="L30" i="22"/>
  <c r="L20" i="1"/>
  <c r="AA29" i="30"/>
  <c r="C29" i="30"/>
  <c r="AA30" i="22"/>
  <c r="C30" i="22"/>
  <c r="AA30" i="27"/>
  <c r="C30" i="27"/>
  <c r="AA30" i="31"/>
  <c r="C30" i="31"/>
  <c r="AA30" i="23"/>
  <c r="C30" i="23"/>
  <c r="AA30" i="32"/>
  <c r="C30" i="32"/>
  <c r="AA30" i="33"/>
  <c r="C30" i="33"/>
  <c r="AA30" i="25"/>
  <c r="C30" i="25"/>
  <c r="AA30" i="28"/>
  <c r="C30" i="28"/>
  <c r="AA20" i="1"/>
  <c r="C20" i="1"/>
  <c r="AA30" i="24"/>
  <c r="C30" i="24"/>
  <c r="AA30" i="29"/>
  <c r="C30" i="29"/>
  <c r="A30" i="33"/>
  <c r="AB30" i="33" s="1"/>
  <c r="N30" i="33" s="1"/>
  <c r="O30" i="33" s="1"/>
  <c r="B31" i="33"/>
  <c r="A30" i="32"/>
  <c r="AB30" i="32" s="1"/>
  <c r="N30" i="32" s="1"/>
  <c r="O30" i="32" s="1"/>
  <c r="B31" i="32"/>
  <c r="B31" i="31"/>
  <c r="A30" i="31"/>
  <c r="AB30" i="31" s="1"/>
  <c r="N30" i="31" s="1"/>
  <c r="O30" i="31" s="1"/>
  <c r="A29" i="30"/>
  <c r="AB29" i="30" s="1"/>
  <c r="N29" i="30" s="1"/>
  <c r="O29" i="30" s="1"/>
  <c r="B30" i="30"/>
  <c r="B31" i="29"/>
  <c r="A30" i="29"/>
  <c r="AB30" i="29" s="1"/>
  <c r="N30" i="29" s="1"/>
  <c r="O30" i="29" s="1"/>
  <c r="A30" i="28"/>
  <c r="AB30" i="28" s="1"/>
  <c r="N30" i="28" s="1"/>
  <c r="O30" i="28" s="1"/>
  <c r="B31" i="28"/>
  <c r="B31" i="27"/>
  <c r="A30" i="27"/>
  <c r="AB30" i="27" s="1"/>
  <c r="N30" i="27" s="1"/>
  <c r="O30" i="27" s="1"/>
  <c r="B31" i="25"/>
  <c r="A30" i="25"/>
  <c r="AB30" i="25" s="1"/>
  <c r="N30" i="25" s="1"/>
  <c r="O30" i="25" s="1"/>
  <c r="B31" i="24"/>
  <c r="A30" i="24"/>
  <c r="AB30" i="24" s="1"/>
  <c r="N30" i="24" s="1"/>
  <c r="O30" i="24" s="1"/>
  <c r="B31" i="23"/>
  <c r="A30" i="23"/>
  <c r="AB30" i="23" s="1"/>
  <c r="N30" i="23" s="1"/>
  <c r="O30" i="23" s="1"/>
  <c r="A30" i="22"/>
  <c r="AB30" i="22" s="1"/>
  <c r="N30" i="22" s="1"/>
  <c r="O7" i="23" s="1"/>
  <c r="AB19" i="1"/>
  <c r="N19" i="1" s="1"/>
  <c r="O19" i="1" s="1"/>
  <c r="B21" i="1"/>
  <c r="A20" i="1"/>
  <c r="O30" i="22" l="1"/>
  <c r="AA31" i="22"/>
  <c r="L31" i="33"/>
  <c r="L31" i="24"/>
  <c r="L31" i="25"/>
  <c r="L31" i="29"/>
  <c r="L30" i="30"/>
  <c r="L31" i="27"/>
  <c r="L31" i="31"/>
  <c r="L31" i="28"/>
  <c r="L31" i="32"/>
  <c r="L31" i="23"/>
  <c r="L21" i="1"/>
  <c r="AA31" i="25"/>
  <c r="C31" i="25"/>
  <c r="AA21" i="1"/>
  <c r="C21" i="1"/>
  <c r="AA31" i="27"/>
  <c r="C31" i="27"/>
  <c r="AA31" i="31"/>
  <c r="C31" i="31"/>
  <c r="AA31" i="28"/>
  <c r="C31" i="28"/>
  <c r="AA31" i="32"/>
  <c r="C31" i="32"/>
  <c r="AA31" i="23"/>
  <c r="C31" i="23"/>
  <c r="AA31" i="33"/>
  <c r="C31" i="33"/>
  <c r="AA31" i="24"/>
  <c r="C31" i="24"/>
  <c r="AA31" i="29"/>
  <c r="C31" i="29"/>
  <c r="AA30" i="30"/>
  <c r="C30" i="30"/>
  <c r="A31" i="33"/>
  <c r="AB31" i="33" s="1"/>
  <c r="N31" i="33" s="1"/>
  <c r="O31" i="33" s="1"/>
  <c r="B32" i="33"/>
  <c r="A31" i="32"/>
  <c r="AB31" i="32" s="1"/>
  <c r="N31" i="32" s="1"/>
  <c r="O31" i="32" s="1"/>
  <c r="B32" i="32"/>
  <c r="B32" i="31"/>
  <c r="A31" i="31"/>
  <c r="AB31" i="31" s="1"/>
  <c r="N31" i="31" s="1"/>
  <c r="O31" i="31" s="1"/>
  <c r="A30" i="30"/>
  <c r="AB30" i="30" s="1"/>
  <c r="N30" i="30" s="1"/>
  <c r="O30" i="30" s="1"/>
  <c r="B31" i="30"/>
  <c r="B32" i="29"/>
  <c r="A31" i="29"/>
  <c r="AB31" i="29" s="1"/>
  <c r="N31" i="29" s="1"/>
  <c r="O31" i="29" s="1"/>
  <c r="A31" i="28"/>
  <c r="AB31" i="28" s="1"/>
  <c r="N31" i="28" s="1"/>
  <c r="O31" i="28" s="1"/>
  <c r="B32" i="28"/>
  <c r="B32" i="27"/>
  <c r="A31" i="27"/>
  <c r="AB31" i="27" s="1"/>
  <c r="N31" i="27" s="1"/>
  <c r="O31" i="27" s="1"/>
  <c r="B32" i="25"/>
  <c r="A31" i="25"/>
  <c r="AB31" i="25" s="1"/>
  <c r="N31" i="25" s="1"/>
  <c r="O31" i="25" s="1"/>
  <c r="B32" i="24"/>
  <c r="A31" i="24"/>
  <c r="AB31" i="24" s="1"/>
  <c r="N31" i="24" s="1"/>
  <c r="O31" i="24" s="1"/>
  <c r="A31" i="23"/>
  <c r="AB31" i="23" s="1"/>
  <c r="N31" i="23" s="1"/>
  <c r="O31" i="23" s="1"/>
  <c r="B32" i="23"/>
  <c r="AB31" i="22"/>
  <c r="AB20" i="1"/>
  <c r="N20" i="1" s="1"/>
  <c r="O20" i="1" s="1"/>
  <c r="A21" i="1"/>
  <c r="B22" i="1"/>
  <c r="N34" i="22" l="1"/>
  <c r="B8" i="15" s="1"/>
  <c r="L32" i="23"/>
  <c r="L32" i="33"/>
  <c r="L32" i="24"/>
  <c r="L32" i="29"/>
  <c r="L32" i="28"/>
  <c r="L32" i="32"/>
  <c r="L31" i="30"/>
  <c r="L32" i="25"/>
  <c r="L32" i="27"/>
  <c r="L32" i="31"/>
  <c r="L22" i="1"/>
  <c r="AA22" i="1"/>
  <c r="C22" i="1"/>
  <c r="AA31" i="30"/>
  <c r="C31" i="30"/>
  <c r="AA32" i="24"/>
  <c r="C32" i="24"/>
  <c r="AA32" i="25"/>
  <c r="C32" i="25"/>
  <c r="AA32" i="27"/>
  <c r="C32" i="27"/>
  <c r="AA32" i="31"/>
  <c r="C32" i="31"/>
  <c r="AA32" i="23"/>
  <c r="C32" i="23"/>
  <c r="AA32" i="28"/>
  <c r="C32" i="28"/>
  <c r="AA32" i="32"/>
  <c r="C32" i="32"/>
  <c r="AA32" i="29"/>
  <c r="C32" i="29"/>
  <c r="A32" i="33"/>
  <c r="AB32" i="33" s="1"/>
  <c r="N32" i="33" s="1"/>
  <c r="O3" i="25" s="1"/>
  <c r="AA32" i="33"/>
  <c r="C32" i="33"/>
  <c r="A32" i="28"/>
  <c r="AB32" i="28" s="1"/>
  <c r="N32" i="28" s="1"/>
  <c r="O32" i="28" s="1"/>
  <c r="B33" i="28"/>
  <c r="A32" i="32"/>
  <c r="AB32" i="32" s="1"/>
  <c r="N32" i="32" s="1"/>
  <c r="O32" i="32" s="1"/>
  <c r="B33" i="32"/>
  <c r="AB33" i="31"/>
  <c r="A32" i="31"/>
  <c r="AB32" i="31" s="1"/>
  <c r="N32" i="31" s="1"/>
  <c r="O6" i="32" s="1"/>
  <c r="A31" i="30"/>
  <c r="AB31" i="30" s="1"/>
  <c r="N31" i="30" s="1"/>
  <c r="O31" i="30" s="1"/>
  <c r="B32" i="30"/>
  <c r="AB33" i="29"/>
  <c r="A32" i="29"/>
  <c r="AB32" i="29" s="1"/>
  <c r="N32" i="29" s="1"/>
  <c r="B33" i="27"/>
  <c r="A32" i="27"/>
  <c r="AB32" i="27" s="1"/>
  <c r="N32" i="27" s="1"/>
  <c r="O32" i="27" s="1"/>
  <c r="B33" i="25"/>
  <c r="A32" i="25"/>
  <c r="AB32" i="25" s="1"/>
  <c r="N32" i="25" s="1"/>
  <c r="O32" i="25" s="1"/>
  <c r="AB33" i="24"/>
  <c r="A32" i="24"/>
  <c r="AB32" i="24" s="1"/>
  <c r="N32" i="24" s="1"/>
  <c r="B33" i="23"/>
  <c r="A32" i="23"/>
  <c r="AB32" i="23" s="1"/>
  <c r="N32" i="23" s="1"/>
  <c r="O32" i="23" s="1"/>
  <c r="AB33" i="22"/>
  <c r="AB32" i="22"/>
  <c r="AB21" i="1"/>
  <c r="N21" i="1" s="1"/>
  <c r="O21" i="1" s="1"/>
  <c r="B23" i="1"/>
  <c r="A22" i="1"/>
  <c r="O3" i="30" l="1"/>
  <c r="O4" i="30"/>
  <c r="O4" i="27"/>
  <c r="O5" i="27"/>
  <c r="O32" i="31"/>
  <c r="O32" i="29"/>
  <c r="O32" i="33"/>
  <c r="O32" i="24"/>
  <c r="N34" i="31"/>
  <c r="B17" i="15" s="1"/>
  <c r="N33" i="32"/>
  <c r="N34" i="29"/>
  <c r="B15" i="15" s="1"/>
  <c r="N34" i="33"/>
  <c r="B10" i="15" s="1"/>
  <c r="N34" i="24"/>
  <c r="B12" i="15" s="1"/>
  <c r="L33" i="27"/>
  <c r="L33" i="23"/>
  <c r="L33" i="28"/>
  <c r="L32" i="30"/>
  <c r="L33" i="32"/>
  <c r="L33" i="25"/>
  <c r="L23" i="1"/>
  <c r="AA23" i="1"/>
  <c r="C23" i="1"/>
  <c r="AA33" i="25"/>
  <c r="C33" i="25"/>
  <c r="A33" i="27"/>
  <c r="AB33" i="27" s="1"/>
  <c r="AB34" i="27" s="1"/>
  <c r="AA33" i="27"/>
  <c r="C33" i="27"/>
  <c r="A33" i="32"/>
  <c r="AB33" i="32" s="1"/>
  <c r="AB34" i="32" s="1"/>
  <c r="AA33" i="32"/>
  <c r="C33" i="32"/>
  <c r="A33" i="23"/>
  <c r="AB33" i="23" s="1"/>
  <c r="AB34" i="23" s="1"/>
  <c r="AA33" i="23"/>
  <c r="C33" i="23"/>
  <c r="A33" i="28"/>
  <c r="AB33" i="28" s="1"/>
  <c r="AB34" i="28" s="1"/>
  <c r="AA33" i="28"/>
  <c r="C33" i="28"/>
  <c r="AA32" i="30"/>
  <c r="C32" i="30"/>
  <c r="A33" i="25"/>
  <c r="AB33" i="25" s="1"/>
  <c r="AB34" i="25" s="1"/>
  <c r="AB34" i="31"/>
  <c r="A32" i="30"/>
  <c r="AB32" i="30" s="1"/>
  <c r="N32" i="30" s="1"/>
  <c r="O32" i="30" s="1"/>
  <c r="B33" i="30"/>
  <c r="AB34" i="29"/>
  <c r="AB34" i="24"/>
  <c r="AB34" i="22"/>
  <c r="AB22" i="1"/>
  <c r="N22" i="1" s="1"/>
  <c r="O22" i="1" s="1"/>
  <c r="B24" i="1"/>
  <c r="A23" i="1"/>
  <c r="N34" i="32" l="1"/>
  <c r="B18" i="15" s="1"/>
  <c r="O33" i="32"/>
  <c r="N33" i="28"/>
  <c r="O6" i="29" s="1"/>
  <c r="N33" i="27"/>
  <c r="N33" i="25"/>
  <c r="O7" i="24" s="1"/>
  <c r="N33" i="23"/>
  <c r="O5" i="33" s="1"/>
  <c r="L33" i="30"/>
  <c r="L24" i="1"/>
  <c r="AA24" i="1"/>
  <c r="C24" i="1"/>
  <c r="A33" i="30"/>
  <c r="AB33" i="30" s="1"/>
  <c r="AB34" i="30" s="1"/>
  <c r="AA33" i="30"/>
  <c r="C33" i="30"/>
  <c r="AB23" i="1"/>
  <c r="N23" i="1" s="1"/>
  <c r="O23" i="1" s="1"/>
  <c r="B25" i="1"/>
  <c r="A24" i="1"/>
  <c r="O33" i="28" l="1"/>
  <c r="O5" i="29"/>
  <c r="O33" i="27"/>
  <c r="O8" i="28"/>
  <c r="O33" i="25"/>
  <c r="O6" i="24"/>
  <c r="O33" i="23"/>
  <c r="O4" i="33"/>
  <c r="N34" i="28"/>
  <c r="B14" i="15" s="1"/>
  <c r="N34" i="27"/>
  <c r="B13" i="15" s="1"/>
  <c r="N34" i="25"/>
  <c r="B11" i="15" s="1"/>
  <c r="N34" i="23"/>
  <c r="B9" i="15" s="1"/>
  <c r="N33" i="30"/>
  <c r="L25" i="1"/>
  <c r="AA25" i="1"/>
  <c r="C25" i="1"/>
  <c r="AB24" i="1"/>
  <c r="N24" i="1" s="1"/>
  <c r="O24" i="1" s="1"/>
  <c r="B26" i="1"/>
  <c r="A25" i="1"/>
  <c r="O6" i="31" l="1"/>
  <c r="O8" i="31"/>
  <c r="O33" i="30"/>
  <c r="O7" i="31"/>
  <c r="N34" i="30"/>
  <c r="B16" i="15" s="1"/>
  <c r="L26" i="1"/>
  <c r="AA26" i="1"/>
  <c r="C26" i="1"/>
  <c r="AB25" i="1"/>
  <c r="N25" i="1" s="1"/>
  <c r="O25" i="1" s="1"/>
  <c r="A26" i="1"/>
  <c r="B27" i="1"/>
  <c r="L27" i="1" l="1"/>
  <c r="AA27" i="1"/>
  <c r="C27" i="1"/>
  <c r="AB26" i="1"/>
  <c r="N26" i="1" s="1"/>
  <c r="O26" i="1" s="1"/>
  <c r="A27" i="1"/>
  <c r="B28" i="1"/>
  <c r="L28" i="1" l="1"/>
  <c r="AA28" i="1"/>
  <c r="C28" i="1"/>
  <c r="AB27" i="1"/>
  <c r="N27" i="1" s="1"/>
  <c r="O27" i="1" s="1"/>
  <c r="A28" i="1"/>
  <c r="B29" i="1"/>
  <c r="L29" i="1" l="1"/>
  <c r="AA29" i="1"/>
  <c r="C29" i="1"/>
  <c r="AB28" i="1"/>
  <c r="N28" i="1" s="1"/>
  <c r="O28" i="1" s="1"/>
  <c r="B30" i="1"/>
  <c r="A29" i="1"/>
  <c r="L30" i="1" l="1"/>
  <c r="AA30" i="1"/>
  <c r="C30" i="1"/>
  <c r="AB29" i="1"/>
  <c r="N29" i="1" s="1"/>
  <c r="O29" i="1" s="1"/>
  <c r="B31" i="1"/>
  <c r="A30" i="1"/>
  <c r="L31" i="1" l="1"/>
  <c r="AA31" i="1"/>
  <c r="C31" i="1"/>
  <c r="AB30" i="1"/>
  <c r="N30" i="1" s="1"/>
  <c r="O30" i="1" s="1"/>
  <c r="A31" i="1"/>
  <c r="B32" i="1"/>
  <c r="L32" i="1" l="1"/>
  <c r="AA32" i="1"/>
  <c r="C32" i="1"/>
  <c r="AB31" i="1"/>
  <c r="N31" i="1" s="1"/>
  <c r="O31" i="1" s="1"/>
  <c r="B33" i="1"/>
  <c r="A32" i="1"/>
  <c r="L33" i="1" l="1"/>
  <c r="AA33" i="1"/>
  <c r="C33" i="1"/>
  <c r="A33" i="1"/>
  <c r="AB33" i="1" s="1"/>
  <c r="N33" i="1" s="1"/>
  <c r="O8" i="22" s="1"/>
  <c r="AB32" i="1"/>
  <c r="N32" i="1" s="1"/>
  <c r="O32" i="1" s="1"/>
  <c r="AC34" i="1"/>
  <c r="O33" i="1" l="1"/>
  <c r="O7" i="22"/>
  <c r="AB34" i="1"/>
  <c r="L33" i="33"/>
  <c r="AA33" i="33"/>
  <c r="AB33" i="33"/>
  <c r="AB34" i="33" s="1"/>
  <c r="N34" i="1" l="1"/>
  <c r="K34" i="1"/>
  <c r="B7" i="15" l="1"/>
  <c r="C7" i="15" s="1"/>
  <c r="C8" i="15" s="1"/>
  <c r="C9" i="15" s="1"/>
  <c r="C10" i="15" s="1"/>
  <c r="C11" i="15" s="1"/>
  <c r="C12" i="15" s="1"/>
  <c r="C13" i="15" s="1"/>
  <c r="C14" i="15" s="1"/>
  <c r="C15" i="15" s="1"/>
  <c r="C16" i="15" s="1"/>
  <c r="C17" i="15" s="1"/>
  <c r="C18" i="15" s="1"/>
</calcChain>
</file>

<file path=xl/sharedStrings.xml><?xml version="1.0" encoding="utf-8"?>
<sst xmlns="http://schemas.openxmlformats.org/spreadsheetml/2006/main" count="509" uniqueCount="83">
  <si>
    <t>Wo.- tag</t>
  </si>
  <si>
    <t>Std.    pro Woche</t>
  </si>
  <si>
    <t>davon Über- std.</t>
  </si>
  <si>
    <t>abgef. Std.</t>
  </si>
  <si>
    <t>Nacht-arbeit</t>
  </si>
  <si>
    <t>Rufbereitschaft</t>
  </si>
  <si>
    <t>Stundenzettel</t>
  </si>
  <si>
    <t xml:space="preserve">Fachbereich </t>
  </si>
  <si>
    <t>Monat / Jahr</t>
  </si>
  <si>
    <t>Zuschläge / Bemerkungen:</t>
  </si>
  <si>
    <t>Unterschrift des Arbeitnehmers</t>
  </si>
  <si>
    <t>Unterschrift des Fachbereichleiters</t>
  </si>
  <si>
    <t>Pause</t>
  </si>
  <si>
    <t>Std. pro Tag</t>
  </si>
  <si>
    <t>von</t>
  </si>
  <si>
    <t>Arbeitszeit</t>
  </si>
  <si>
    <t>bis</t>
  </si>
  <si>
    <t>Freibad</t>
  </si>
  <si>
    <t>Bemerkungen</t>
  </si>
  <si>
    <t>Soll std.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</si>
  <si>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</si>
  <si>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</si>
  <si>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</si>
  <si>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</si>
  <si>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</si>
  <si>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</si>
  <si>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</si>
  <si>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</si>
  <si>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</si>
  <si>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</si>
  <si>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</si>
  <si>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</si>
  <si>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Überstunden</t>
  </si>
  <si>
    <t>Übertrag Vorjahr</t>
  </si>
  <si>
    <t>+/-</t>
  </si>
  <si>
    <t>akt. Stand</t>
  </si>
  <si>
    <t>zum</t>
  </si>
  <si>
    <t>Arbeitszeitnachweis / Tourismus- und Kur-AöR/ FREIBAD</t>
  </si>
  <si>
    <t>Soll Stunden</t>
  </si>
  <si>
    <t>Mo</t>
  </si>
  <si>
    <t>Di</t>
  </si>
  <si>
    <t>Mi</t>
  </si>
  <si>
    <t>Do</t>
  </si>
  <si>
    <t>Fr</t>
  </si>
  <si>
    <t>Sa</t>
  </si>
  <si>
    <t>So</t>
  </si>
  <si>
    <t>Gesamt:</t>
  </si>
  <si>
    <t>Blattschutz auf allen Seiten:</t>
  </si>
  <si>
    <t>freibad</t>
  </si>
  <si>
    <t>Feiertage:</t>
  </si>
  <si>
    <t>Karfreitag</t>
  </si>
  <si>
    <t>Ostersonntag</t>
  </si>
  <si>
    <t>Ostermontag</t>
  </si>
  <si>
    <t>Chr. Himmelfahrt</t>
  </si>
  <si>
    <t>Pfingstsonntag</t>
  </si>
  <si>
    <t>Pfingstmontag</t>
  </si>
  <si>
    <t>Fronleichnam</t>
  </si>
  <si>
    <t>Tag der d. Einheit</t>
  </si>
  <si>
    <t>Neujahr</t>
  </si>
  <si>
    <t>Jahr wird automatisch vom Januar übernommen</t>
  </si>
  <si>
    <t>alles andere wird automatisch übernommen!</t>
  </si>
  <si>
    <t>hier Stunden vom Vorjahr eintragen</t>
  </si>
  <si>
    <t>Ostern</t>
  </si>
  <si>
    <t>Himmelfahrt</t>
  </si>
  <si>
    <t>Pfingsten</t>
  </si>
  <si>
    <t>Weihnachten</t>
  </si>
  <si>
    <t>Bei folgenden Eintragungen unter Bemerkungen:</t>
  </si>
  <si>
    <t>Urlaub</t>
  </si>
  <si>
    <t>Krank</t>
  </si>
  <si>
    <t>Feiertag</t>
  </si>
  <si>
    <t>Bei Neueinrichtung des Kalenders das neue Jahr nur im Januar eintragen,</t>
  </si>
  <si>
    <t>Auch Änderungen bei Name, Fachbereich, Monat oder Jahr nur im Januar eintragen!</t>
  </si>
  <si>
    <t>Tag der d. Einh.</t>
  </si>
  <si>
    <t>werden die Sollstunden plus die eingegebenen Arbeitszeiten in die "Stunden pro Tag"übernommen</t>
  </si>
  <si>
    <t>werden nur die Sollstunden in die "Stunden pro Tag" übernommen</t>
  </si>
  <si>
    <t>Maifeiertag</t>
  </si>
  <si>
    <t>Dat.</t>
  </si>
  <si>
    <t>KW</t>
  </si>
  <si>
    <t>Fällt ein Feiertag auf Samstag oder Sonntag werden die tats. Arbeitsstunden verdoppelt.</t>
  </si>
  <si>
    <t>Thomas Werner</t>
  </si>
  <si>
    <t>Std./ Tag</t>
  </si>
  <si>
    <t>Ü.Std. pro Woche</t>
  </si>
  <si>
    <t>Überstunden Kalenderwochen: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</si>
</sst>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 yyyy"/>
    <numFmt numFmtId="165" formatCode="[hh]:mm"/>
    <numFmt numFmtId="166" formatCode="d/m;@"/>
    <numFmt numFmtId="167" formatCode="ddd"/>
  </numFmts>
  <fonts count="32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i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b/>
      <u/>
      <sz val="10"/>
      <color indexed="8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11"/>
      <color indexed="8"/>
      <name val="Arial"/>
      <family val="2"/>
    </font>
    <font>
      <sz val="10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rgb="FFFF0000"/>
      <name val="Calibri"/>
      <family val="2"/>
    </font>
    <font>
      <sz val="8"/>
      <color indexed="8"/>
      <name val="Calibri"/>
      <family val="2"/>
    </font>
    <font>
      <b/>
      <u/>
      <sz val="11"/>
      <color indexed="8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55"/>
        <bgColor indexed="23"/>
      </patternFill>
    </fill>
  </fills>
  <borders count="5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42">
    <xf numFmtId="0" fontId="0" fillId="0" borderId="0"/>
    <xf numFmtId="0" fontId="20" fillId="2" borderId="0" applyNumberFormat="0" applyBorder="0" applyAlignment="0" applyProtection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1" applyNumberFormat="0" applyAlignment="0" applyProtection="0"/>
    <xf numFmtId="0" fontId="3" fillId="20" borderId="2" applyNumberFormat="0" applyAlignment="0" applyProtection="0"/>
    <xf numFmtId="0" fontId="4" fillId="7" borderId="2" applyNumberFormat="0" applyAlignment="0" applyProtection="0"/>
    <xf numFmtId="0" fontId="5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21" borderId="0" applyNumberFormat="0" applyBorder="0" applyAlignment="0" applyProtection="0"/>
    <xf numFmtId="0" fontId="20" fillId="22" borderId="4" applyNumberFormat="0" applyAlignment="0" applyProtection="0"/>
    <xf numFmtId="0" fontId="9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0" fillId="0" borderId="8" applyNumberFormat="0" applyFill="0" applyAlignment="0" applyProtection="0"/>
    <xf numFmtId="0" fontId="11" fillId="0" borderId="0" applyNumberFormat="0" applyFill="0" applyBorder="0" applyAlignment="0" applyProtection="0"/>
    <xf numFmtId="0" fontId="12" fillId="23" borderId="9" applyNumberFormat="0" applyAlignment="0" applyProtection="0"/>
  </cellStyleXfs>
  <cellXfs count="145">
    <xf numFmtId="0" fontId="0" fillId="0" borderId="0" xfId="0"/>
    <xf numFmtId="0" fontId="0" fillId="0" borderId="0" xfId="0" applyAlignment="1">
      <alignment horizontal="center" vertical="top" wrapText="1"/>
    </xf>
    <xf numFmtId="0" fontId="19" fillId="0" borderId="10" xfId="0" applyFont="1" applyBorder="1" applyAlignment="1">
      <alignment horizontal="right" vertical="center"/>
    </xf>
    <xf numFmtId="0" fontId="19" fillId="0" borderId="11" xfId="0" applyFont="1" applyBorder="1" applyAlignment="1">
      <alignment horizontal="right" vertical="center"/>
    </xf>
    <xf numFmtId="0" fontId="0" fillId="0" borderId="12" xfId="0" applyFont="1" applyBorder="1" applyAlignment="1">
      <alignment horizontal="center" vertical="center" wrapText="1"/>
    </xf>
    <xf numFmtId="20" fontId="19" fillId="0" borderId="10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21" fillId="0" borderId="0" xfId="0" applyFont="1"/>
    <xf numFmtId="0" fontId="5" fillId="0" borderId="0" xfId="0" applyFont="1" applyBorder="1" applyAlignment="1">
      <alignment horizontal="center"/>
    </xf>
    <xf numFmtId="165" fontId="19" fillId="0" borderId="11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167" fontId="0" fillId="0" borderId="11" xfId="0" applyNumberFormat="1" applyFont="1" applyBorder="1"/>
    <xf numFmtId="165" fontId="0" fillId="0" borderId="0" xfId="0" applyNumberFormat="1"/>
    <xf numFmtId="165" fontId="19" fillId="0" borderId="10" xfId="0" applyNumberFormat="1" applyFont="1" applyBorder="1" applyAlignment="1">
      <alignment horizontal="center" vertical="center"/>
    </xf>
    <xf numFmtId="166" fontId="0" fillId="0" borderId="11" xfId="0" applyNumberFormat="1" applyFont="1" applyBorder="1"/>
    <xf numFmtId="0" fontId="0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23" fillId="0" borderId="0" xfId="0" applyFont="1"/>
    <xf numFmtId="0" fontId="23" fillId="0" borderId="10" xfId="0" applyFont="1" applyBorder="1"/>
    <xf numFmtId="0" fontId="18" fillId="0" borderId="0" xfId="0" applyFont="1"/>
    <xf numFmtId="0" fontId="24" fillId="0" borderId="0" xfId="0" applyFont="1"/>
    <xf numFmtId="20" fontId="24" fillId="0" borderId="0" xfId="0" applyNumberFormat="1" applyFont="1"/>
    <xf numFmtId="0" fontId="24" fillId="0" borderId="0" xfId="0" applyFont="1" applyAlignment="1">
      <alignment horizontal="center"/>
    </xf>
    <xf numFmtId="165" fontId="21" fillId="0" borderId="0" xfId="0" applyNumberFormat="1" applyFont="1"/>
    <xf numFmtId="0" fontId="18" fillId="0" borderId="44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21" fillId="0" borderId="0" xfId="0" applyNumberFormat="1" applyFont="1"/>
    <xf numFmtId="0" fontId="0" fillId="0" borderId="24" xfId="0" applyFont="1" applyBorder="1" applyAlignment="1">
      <alignment horizontal="center" wrapText="1"/>
    </xf>
    <xf numFmtId="0" fontId="0" fillId="0" borderId="48" xfId="0" applyFont="1" applyBorder="1" applyAlignment="1">
      <alignment horizontal="center" vertical="center" wrapText="1"/>
    </xf>
    <xf numFmtId="0" fontId="19" fillId="0" borderId="46" xfId="0" applyNumberFormat="1" applyFont="1" applyBorder="1" applyAlignment="1">
      <alignment horizontal="right" vertical="center"/>
    </xf>
    <xf numFmtId="165" fontId="19" fillId="0" borderId="46" xfId="0" applyNumberFormat="1" applyFont="1" applyBorder="1"/>
    <xf numFmtId="0" fontId="0" fillId="0" borderId="46" xfId="0" applyBorder="1"/>
    <xf numFmtId="14" fontId="0" fillId="0" borderId="46" xfId="0" applyNumberFormat="1" applyBorder="1"/>
    <xf numFmtId="0" fontId="0" fillId="0" borderId="14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23" fillId="0" borderId="10" xfId="0" applyNumberFormat="1" applyFont="1" applyBorder="1"/>
    <xf numFmtId="0" fontId="0" fillId="0" borderId="0" xfId="0" applyFont="1" applyBorder="1" applyAlignment="1">
      <alignment horizontal="center" wrapText="1"/>
    </xf>
    <xf numFmtId="0" fontId="19" fillId="0" borderId="47" xfId="0" applyNumberFormat="1" applyFont="1" applyBorder="1" applyAlignment="1">
      <alignment horizontal="right" vertical="center"/>
    </xf>
    <xf numFmtId="165" fontId="19" fillId="0" borderId="47" xfId="0" applyNumberFormat="1" applyFont="1" applyBorder="1"/>
    <xf numFmtId="0" fontId="0" fillId="0" borderId="24" xfId="0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 wrapText="1"/>
    </xf>
    <xf numFmtId="0" fontId="26" fillId="0" borderId="0" xfId="0" applyFont="1"/>
    <xf numFmtId="0" fontId="27" fillId="0" borderId="0" xfId="0" applyFont="1"/>
    <xf numFmtId="0" fontId="28" fillId="0" borderId="0" xfId="0" applyFont="1"/>
    <xf numFmtId="0" fontId="18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0" fillId="0" borderId="0" xfId="0" applyFont="1"/>
    <xf numFmtId="0" fontId="29" fillId="0" borderId="0" xfId="0" applyFont="1" applyBorder="1" applyAlignment="1">
      <alignment horizontal="center" vertical="center"/>
    </xf>
    <xf numFmtId="0" fontId="30" fillId="0" borderId="11" xfId="0" applyNumberFormat="1" applyFont="1" applyBorder="1"/>
    <xf numFmtId="20" fontId="30" fillId="0" borderId="10" xfId="0" applyNumberFormat="1" applyFont="1" applyBorder="1" applyAlignment="1">
      <alignment horizontal="center" vertical="center"/>
    </xf>
    <xf numFmtId="0" fontId="30" fillId="0" borderId="11" xfId="0" applyNumberFormat="1" applyFont="1" applyBorder="1" applyAlignment="1">
      <alignment horizontal="right"/>
    </xf>
    <xf numFmtId="0" fontId="11" fillId="0" borderId="0" xfId="0" applyFont="1" applyBorder="1" applyAlignment="1">
      <alignment horizontal="center" vertical="center"/>
    </xf>
    <xf numFmtId="0" fontId="0" fillId="0" borderId="10" xfId="0" applyFont="1" applyBorder="1" applyAlignment="1">
      <alignment horizontal="right" vertical="center"/>
    </xf>
    <xf numFmtId="2" fontId="0" fillId="0" borderId="11" xfId="0" applyNumberFormat="1" applyFont="1" applyBorder="1" applyAlignment="1">
      <alignment horizontal="right" vertical="center"/>
    </xf>
    <xf numFmtId="2" fontId="0" fillId="0" borderId="10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right" vertical="center"/>
    </xf>
    <xf numFmtId="2" fontId="0" fillId="0" borderId="14" xfId="0" applyNumberFormat="1" applyFont="1" applyBorder="1" applyAlignment="1">
      <alignment horizontal="right" vertical="center"/>
    </xf>
    <xf numFmtId="2" fontId="31" fillId="0" borderId="45" xfId="0" applyNumberFormat="1" applyFont="1" applyBorder="1" applyAlignment="1">
      <alignment horizontal="right" vertical="center" shrinkToFit="1"/>
    </xf>
    <xf numFmtId="2" fontId="31" fillId="0" borderId="0" xfId="0" applyNumberFormat="1" applyFont="1" applyAlignment="1">
      <alignment shrinkToFit="1"/>
    </xf>
    <xf numFmtId="2" fontId="31" fillId="0" borderId="49" xfId="0" applyNumberFormat="1" applyFont="1" applyBorder="1" applyAlignment="1">
      <alignment shrinkToFit="1"/>
    </xf>
    <xf numFmtId="2" fontId="31" fillId="0" borderId="0" xfId="0" applyNumberFormat="1" applyFont="1" applyBorder="1" applyAlignment="1">
      <alignment horizontal="right" vertical="center" shrinkToFit="1"/>
    </xf>
    <xf numFmtId="0" fontId="18" fillId="0" borderId="0" xfId="0" applyFont="1" applyFill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43" xfId="0" applyBorder="1" applyAlignment="1">
      <alignment horizontal="left"/>
    </xf>
    <xf numFmtId="0" fontId="17" fillId="0" borderId="29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14" fontId="0" fillId="0" borderId="18" xfId="0" applyNumberFormat="1" applyBorder="1" applyAlignment="1">
      <alignment horizontal="left"/>
    </xf>
    <xf numFmtId="0" fontId="0" fillId="0" borderId="18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164" fontId="18" fillId="0" borderId="21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wrapText="1"/>
    </xf>
    <xf numFmtId="16" fontId="0" fillId="0" borderId="18" xfId="0" applyNumberFormat="1" applyFont="1" applyBorder="1" applyAlignment="1">
      <alignment horizontal="left"/>
    </xf>
    <xf numFmtId="0" fontId="0" fillId="0" borderId="19" xfId="0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0" fillId="0" borderId="18" xfId="0" applyFont="1" applyBorder="1" applyAlignment="1">
      <alignment horizontal="left"/>
    </xf>
    <xf numFmtId="164" fontId="0" fillId="0" borderId="15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8" fillId="0" borderId="32" xfId="0" applyNumberFormat="1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top" wrapText="1"/>
    </xf>
    <xf numFmtId="0" fontId="17" fillId="0" borderId="19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top" wrapText="1"/>
    </xf>
    <xf numFmtId="0" fontId="0" fillId="0" borderId="45" xfId="0" applyFont="1" applyBorder="1" applyAlignment="1">
      <alignment horizontal="center" vertical="top" wrapText="1"/>
    </xf>
    <xf numFmtId="0" fontId="0" fillId="0" borderId="34" xfId="0" applyBorder="1" applyAlignment="1">
      <alignment horizont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</cellXfs>
  <cellStyles count="42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 1" xfId="28"/>
    <cellStyle name="Erklärender Text" xfId="29" builtinId="53" customBuiltin="1"/>
    <cellStyle name="Gut" xfId="30" builtinId="26" customBuiltin="1"/>
    <cellStyle name="Neutral" xfId="31" builtinId="28" customBuiltin="1"/>
    <cellStyle name="Notiz" xfId="32" builtinId="10" customBuiltin="1"/>
    <cellStyle name="Schlecht" xfId="33" builtinId="27" customBuiltin="1"/>
    <cellStyle name="Standard" xfId="0" builtinId="0"/>
    <cellStyle name="Überschrift 1" xfId="34" builtinId="16" customBuiltin="1"/>
    <cellStyle name="Überschrift 1 1" xfId="35"/>
    <cellStyle name="Überschrift 2" xfId="36" builtinId="17" customBuiltin="1"/>
    <cellStyle name="Überschrift 3" xfId="37" builtinId="18" customBuiltin="1"/>
    <cellStyle name="Überschrift 4" xfId="38" builtinId="19" customBuiltin="1"/>
    <cellStyle name="Verknüpfte Zelle" xfId="39" builtinId="24" customBuiltin="1"/>
    <cellStyle name="Warnender Text" xfId="40" builtinId="11" customBuiltin="1"/>
    <cellStyle name="Zelle überprüfen" xfId="41" builtinId="23" customBuiltin="1"/>
  </cellStyles>
  <dxfs count="36"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F7C80"/>
        </patternFill>
      </fill>
    </dxf>
    <dxf>
      <font>
        <color rgb="FFFF0000"/>
      </font>
    </dxf>
    <dxf>
      <fill>
        <patternFill>
          <bgColor theme="0" tint="-0.24994659260841701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F7C80"/>
        </patternFill>
      </fill>
    </dxf>
    <dxf>
      <font>
        <color rgb="FFFF0000"/>
      </font>
    </dxf>
    <dxf>
      <fill>
        <patternFill>
          <bgColor theme="0" tint="-0.24994659260841701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 patternType="solid"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2</xdr:row>
      <xdr:rowOff>28575</xdr:rowOff>
    </xdr:from>
    <xdr:to>
      <xdr:col>3</xdr:col>
      <xdr:colOff>561975</xdr:colOff>
      <xdr:row>2</xdr:row>
      <xdr:rowOff>161925</xdr:rowOff>
    </xdr:to>
    <xdr:sp macro="" textlink="">
      <xdr:nvSpPr>
        <xdr:cNvPr id="2" name="Pfeil nach links 1"/>
        <xdr:cNvSpPr/>
      </xdr:nvSpPr>
      <xdr:spPr bwMode="auto">
        <a:xfrm>
          <a:off x="2524125" y="457200"/>
          <a:ext cx="323850" cy="133350"/>
        </a:xfrm>
        <a:prstGeom prst="leftArrow">
          <a:avLst/>
        </a:prstGeom>
        <a:solidFill>
          <a:srgbClr val="00B05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>
      <selection activeCell="H20" sqref="H20"/>
    </sheetView>
  </sheetViews>
  <sheetFormatPr baseColWidth="10" defaultRowHeight="15" x14ac:dyDescent="0.25"/>
  <cols>
    <col min="12" max="12" width="14.140625" customWidth="1"/>
    <col min="13" max="13" width="11.42578125" hidden="1" customWidth="1"/>
  </cols>
  <sheetData>
    <row r="1" spans="1:13" ht="18" x14ac:dyDescent="0.25">
      <c r="A1" s="47" t="s">
        <v>70</v>
      </c>
    </row>
    <row r="2" spans="1:13" ht="18" x14ac:dyDescent="0.25">
      <c r="A2" s="47" t="s">
        <v>60</v>
      </c>
    </row>
    <row r="3" spans="1:13" ht="18" x14ac:dyDescent="0.25">
      <c r="A3" s="47"/>
    </row>
    <row r="4" spans="1:13" ht="18" x14ac:dyDescent="0.25">
      <c r="A4" s="47" t="s">
        <v>71</v>
      </c>
    </row>
    <row r="5" spans="1:13" ht="18" x14ac:dyDescent="0.25">
      <c r="A5" s="47"/>
    </row>
    <row r="6" spans="1:13" x14ac:dyDescent="0.25">
      <c r="A6" s="21"/>
    </row>
    <row r="7" spans="1:13" x14ac:dyDescent="0.25">
      <c r="A7" s="21"/>
    </row>
    <row r="8" spans="1:13" ht="15.75" x14ac:dyDescent="0.25">
      <c r="A8" s="48" t="s">
        <v>66</v>
      </c>
    </row>
    <row r="9" spans="1:13" ht="11.25" customHeight="1" x14ac:dyDescent="0.25">
      <c r="A9" s="21"/>
    </row>
    <row r="10" spans="1:13" x14ac:dyDescent="0.25">
      <c r="A10" s="21" t="s">
        <v>67</v>
      </c>
    </row>
    <row r="11" spans="1:13" x14ac:dyDescent="0.25">
      <c r="A11" s="21" t="s">
        <v>68</v>
      </c>
    </row>
    <row r="12" spans="1:13" ht="11.25" customHeight="1" x14ac:dyDescent="0.25">
      <c r="A12" s="21"/>
    </row>
    <row r="13" spans="1:13" x14ac:dyDescent="0.25">
      <c r="A13" s="49" t="s">
        <v>74</v>
      </c>
      <c r="M13" s="21"/>
    </row>
    <row r="14" spans="1:13" x14ac:dyDescent="0.25">
      <c r="A14" s="21"/>
      <c r="M14" s="21"/>
    </row>
    <row r="15" spans="1:13" ht="15.75" x14ac:dyDescent="0.25">
      <c r="A15" s="48" t="s">
        <v>66</v>
      </c>
      <c r="M15" s="21"/>
    </row>
    <row r="16" spans="1:13" ht="11.25" customHeight="1" x14ac:dyDescent="0.25">
      <c r="A16" s="21"/>
      <c r="M16" s="21"/>
    </row>
    <row r="17" spans="1:13" x14ac:dyDescent="0.25">
      <c r="A17" s="21" t="s">
        <v>69</v>
      </c>
      <c r="M17" t="s">
        <v>67</v>
      </c>
    </row>
    <row r="18" spans="1:13" x14ac:dyDescent="0.25">
      <c r="A18" s="21" t="s">
        <v>50</v>
      </c>
      <c r="M18" t="s">
        <v>69</v>
      </c>
    </row>
    <row r="19" spans="1:13" x14ac:dyDescent="0.25">
      <c r="A19" s="21" t="s">
        <v>62</v>
      </c>
      <c r="M19" t="s">
        <v>58</v>
      </c>
    </row>
    <row r="20" spans="1:13" x14ac:dyDescent="0.25">
      <c r="A20" s="21" t="s">
        <v>63</v>
      </c>
      <c r="M20" t="s">
        <v>50</v>
      </c>
    </row>
    <row r="21" spans="1:13" x14ac:dyDescent="0.25">
      <c r="A21" s="21" t="s">
        <v>64</v>
      </c>
      <c r="M21" t="s">
        <v>63</v>
      </c>
    </row>
    <row r="22" spans="1:13" x14ac:dyDescent="0.25">
      <c r="A22" s="21" t="s">
        <v>56</v>
      </c>
      <c r="M22" t="s">
        <v>64</v>
      </c>
    </row>
    <row r="23" spans="1:13" x14ac:dyDescent="0.25">
      <c r="A23" s="21"/>
      <c r="M23" t="s">
        <v>65</v>
      </c>
    </row>
    <row r="24" spans="1:13" ht="11.25" customHeight="1" x14ac:dyDescent="0.25">
      <c r="A24" s="21"/>
    </row>
    <row r="25" spans="1:13" x14ac:dyDescent="0.25">
      <c r="A25" s="49" t="s">
        <v>73</v>
      </c>
    </row>
    <row r="26" spans="1:13" x14ac:dyDescent="0.25">
      <c r="A26" s="49"/>
    </row>
    <row r="27" spans="1:13" x14ac:dyDescent="0.25">
      <c r="A27" s="49" t="s">
        <v>78</v>
      </c>
    </row>
    <row r="29" spans="1:13" ht="15.75" x14ac:dyDescent="0.25">
      <c r="A29" s="48"/>
    </row>
    <row r="30" spans="1:13" ht="11.25" customHeight="1" x14ac:dyDescent="0.25"/>
    <row r="32" spans="1:13" ht="11.25" customHeight="1" x14ac:dyDescent="0.25"/>
    <row r="33" spans="1:1" x14ac:dyDescent="0.25">
      <c r="A33" s="49"/>
    </row>
    <row r="47" spans="1:1" x14ac:dyDescent="0.25">
      <c r="A47" t="str">
        <f ca="1">IF(B3&lt;=TODAY(),"x","")</f>
        <v>x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zoomScale="110" zoomScaleNormal="110" workbookViewId="0">
      <selection activeCell="W12" sqref="W12:Y12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27" t="s">
        <v>5</v>
      </c>
    </row>
    <row r="2" spans="1:30" s="1" customFormat="1" ht="31.5" customHeight="1" thickBot="1" x14ac:dyDescent="0.3">
      <c r="A2" s="97"/>
      <c r="B2" s="97"/>
      <c r="C2" s="139"/>
      <c r="D2" s="6" t="s">
        <v>14</v>
      </c>
      <c r="E2" s="6" t="s">
        <v>16</v>
      </c>
      <c r="F2" s="6" t="s">
        <v>14</v>
      </c>
      <c r="G2" s="6" t="s">
        <v>16</v>
      </c>
      <c r="H2" s="6" t="s">
        <v>14</v>
      </c>
      <c r="I2" s="6" t="s">
        <v>16</v>
      </c>
      <c r="J2" s="140"/>
      <c r="K2" s="140"/>
      <c r="L2" s="97"/>
      <c r="M2" s="139"/>
      <c r="N2" s="97"/>
      <c r="O2" s="139"/>
      <c r="P2" s="97"/>
      <c r="Q2" s="97"/>
      <c r="R2" s="4" t="s">
        <v>14</v>
      </c>
      <c r="S2" s="4" t="s">
        <v>16</v>
      </c>
      <c r="T2" s="4" t="s">
        <v>14</v>
      </c>
      <c r="U2" s="4" t="s">
        <v>16</v>
      </c>
      <c r="V2" s="28" t="s">
        <v>80</v>
      </c>
      <c r="W2" s="133" t="s">
        <v>79</v>
      </c>
      <c r="X2" s="134"/>
      <c r="Y2" s="135"/>
      <c r="Z2" s="30"/>
      <c r="AA2" s="41"/>
      <c r="AB2" s="107"/>
      <c r="AC2" s="99"/>
      <c r="AD2" s="31" t="s">
        <v>13</v>
      </c>
    </row>
    <row r="3" spans="1:30" ht="16.5" customHeight="1" x14ac:dyDescent="0.25">
      <c r="A3" s="11">
        <f>B3</f>
        <v>44927</v>
      </c>
      <c r="B3" s="14">
        <f>DATE(W10,1,1)</f>
        <v>44927</v>
      </c>
      <c r="C3" s="56">
        <f>TRUNC((B3-DATE(YEAR(B3+3-MOD(B3-2,7)),1,MOD(B3-2,7)-9))/7)</f>
        <v>52</v>
      </c>
      <c r="D3" s="9"/>
      <c r="E3" s="9"/>
      <c r="F3" s="9"/>
      <c r="G3" s="9"/>
      <c r="H3" s="9"/>
      <c r="I3" s="9"/>
      <c r="J3" s="9"/>
      <c r="K3" s="59">
        <f>AC3*24</f>
        <v>0</v>
      </c>
      <c r="L3" s="61"/>
      <c r="M3" s="10" t="s">
        <v>58</v>
      </c>
      <c r="N3" s="59">
        <f t="shared" ref="N3:N33" ca="1" si="0">IF(B3&lt;=TODAY(),K3-AB3,"")</f>
        <v>0</v>
      </c>
      <c r="O3" s="59"/>
      <c r="P3" s="3"/>
      <c r="Q3" s="3"/>
      <c r="R3" s="9"/>
      <c r="S3" s="9"/>
      <c r="T3" s="9"/>
      <c r="U3" s="9"/>
      <c r="V3" s="60">
        <f t="shared" ref="V3:V6" si="1">AD3*24</f>
        <v>0</v>
      </c>
      <c r="W3" s="121" t="s">
        <v>17</v>
      </c>
      <c r="X3" s="122"/>
      <c r="Y3" s="123"/>
      <c r="Z3" s="16"/>
      <c r="AA3" s="53" t="str">
        <f>IF(COUNTIF(Feiertage!$B$5:$B$16,B3),INDEX(Feiertage!$A$5:$A$16,MATCH(B3,Feiertage!$B$5:$B$16,0)),"")</f>
        <v>Neujahr</v>
      </c>
      <c r="AB3" s="42">
        <f t="shared" ref="AB3:AB33" si="2">IF(WEEKDAY(A3,2)&lt;=4,(8.25),IF(WEEKDAY(A3,2)=5,(6),(0)))</f>
        <v>0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44928</v>
      </c>
      <c r="B4" s="14">
        <f>B3+1</f>
        <v>44928</v>
      </c>
      <c r="C4" s="54">
        <f>IF($B4="","",IF(WEEKDAY(B4,2)=1,TRUNC((B4-DATE(YEAR(B4+3-MOD(B4-2,7)),1,MOD(B4-2,7)-9))/7),""))</f>
        <v>1</v>
      </c>
      <c r="D4" s="13"/>
      <c r="E4" s="13"/>
      <c r="F4" s="13"/>
      <c r="G4" s="13"/>
      <c r="H4" s="13"/>
      <c r="I4" s="13"/>
      <c r="J4" s="13"/>
      <c r="K4" s="59">
        <f t="shared" ref="K4:K33" si="4">AC4*24</f>
        <v>0</v>
      </c>
      <c r="L4" s="58"/>
      <c r="M4" s="10"/>
      <c r="N4" s="59">
        <f t="shared" ca="1" si="0"/>
        <v>-8.25</v>
      </c>
      <c r="O4" s="59"/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3" t="str">
        <f>IF(COUNTIF(Feiertage!$B$5:$B$16,B4),INDEX(Feiertage!$A$5:$A$16,MATCH(B4,Feiertage!$B$5:$B$16,0)),"")</f>
        <v/>
      </c>
      <c r="AB4" s="32">
        <f t="shared" si="2"/>
        <v>8.25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44929</v>
      </c>
      <c r="B5" s="14">
        <f>B4+1</f>
        <v>44929</v>
      </c>
      <c r="C5" s="54" t="str">
        <f t="shared" ref="C5:C33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/>
      <c r="M5" s="10"/>
      <c r="N5" s="59">
        <f t="shared" ca="1" si="0"/>
        <v>-8.25</v>
      </c>
      <c r="O5" s="59"/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3" t="str">
        <f>IF(COUNTIF(Feiertage!$B$5:$B$16,B5),INDEX(Feiertage!$A$5:$A$16,MATCH(B5,Feiertage!$B$5:$B$16,0)),"")</f>
        <v/>
      </c>
      <c r="AB5" s="32">
        <f t="shared" si="2"/>
        <v>8.25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44930</v>
      </c>
      <c r="B6" s="14">
        <f t="shared" ref="B6:B33" si="8">B5+1</f>
        <v>44930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/>
      <c r="M6" s="10"/>
      <c r="N6" s="59">
        <f t="shared" ca="1" si="0"/>
        <v>-8.25</v>
      </c>
      <c r="O6" s="59"/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3" t="str">
        <f>IF(COUNTIF(Feiertage!$B$5:$B$16,B6),INDEX(Feiertage!$A$5:$A$16,MATCH(B6,Feiertage!$B$5:$B$16,0)),"")</f>
        <v/>
      </c>
      <c r="AB6" s="32">
        <f t="shared" si="2"/>
        <v>8.25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44931</v>
      </c>
      <c r="B7" s="14">
        <f t="shared" si="8"/>
        <v>44931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/>
      <c r="M7" s="10"/>
      <c r="N7" s="59">
        <f t="shared" ca="1" si="0"/>
        <v>-8.25</v>
      </c>
      <c r="O7" s="59"/>
      <c r="P7" s="2"/>
      <c r="Q7" s="2"/>
      <c r="R7" s="13"/>
      <c r="S7" s="13"/>
      <c r="T7" s="13"/>
      <c r="U7" s="13"/>
      <c r="V7" s="60">
        <f>AD7*24</f>
        <v>0</v>
      </c>
      <c r="W7" s="100" t="s">
        <v>20</v>
      </c>
      <c r="X7" s="101"/>
      <c r="Y7" s="102"/>
      <c r="Z7" s="17"/>
      <c r="AA7" s="53" t="str">
        <f>IF(COUNTIF(Feiertage!$B$5:$B$16,B7),INDEX(Feiertage!$A$5:$A$16,MATCH(B7,Feiertage!$B$5:$B$16,0)),"")</f>
        <v/>
      </c>
      <c r="AB7" s="32">
        <f t="shared" si="2"/>
        <v>8.25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44932</v>
      </c>
      <c r="B8" s="14">
        <f t="shared" si="8"/>
        <v>44932</v>
      </c>
      <c r="C8" s="54" t="str">
        <f t="shared" si="7"/>
        <v/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/>
      <c r="M8" s="10"/>
      <c r="N8" s="59">
        <f t="shared" ca="1" si="0"/>
        <v>-6</v>
      </c>
      <c r="O8" s="59"/>
      <c r="P8" s="2"/>
      <c r="Q8" s="2"/>
      <c r="R8" s="13"/>
      <c r="S8" s="13"/>
      <c r="T8" s="13"/>
      <c r="U8" s="13"/>
      <c r="V8" s="60">
        <f t="shared" ref="V8:V33" si="9">AD8*24</f>
        <v>0</v>
      </c>
      <c r="W8" s="103"/>
      <c r="X8" s="104"/>
      <c r="Y8" s="105"/>
      <c r="Z8" s="17"/>
      <c r="AA8" s="53" t="str">
        <f>IF(COUNTIF(Feiertage!$B$5:$B$16,B8),INDEX(Feiertage!$A$5:$A$16,MATCH(B8,Feiertage!$B$5:$B$16,0)),"")</f>
        <v/>
      </c>
      <c r="AB8" s="32">
        <f t="shared" si="2"/>
        <v>6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44933</v>
      </c>
      <c r="B9" s="14">
        <f t="shared" si="8"/>
        <v>44933</v>
      </c>
      <c r="C9" s="54" t="str">
        <f>IF($B9="","",IF(WEEKDAY(B9,2)=1,TRUNC((B9-DATE(YEAR(B9+3-MOD(B9-2,7)),1,MOD(B9-2,7)-9))/7),""))</f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>
        <f t="shared" ca="1" si="0"/>
        <v>0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3" t="str">
        <f>IF(COUNTIF(Feiertage!$B$5:$B$16,B9),INDEX(Feiertage!$A$5:$A$16,MATCH(B9,Feiertage!$B$5:$B$16,0)),"")</f>
        <v/>
      </c>
      <c r="AB9" s="32">
        <f t="shared" si="2"/>
        <v>0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44934</v>
      </c>
      <c r="B10" s="14">
        <f t="shared" si="8"/>
        <v>44934</v>
      </c>
      <c r="C10" s="54" t="str">
        <f>IF($B10="","",IF(WEEKDAY(B10,2)=1,TRUNC((B10-DATE(YEAR(B10+3-MOD(B10-2,7)),1,MOD(B10-2,7)-9))/7),""))</f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>
        <f>IF($B10="","",IF(WEEKDAY(B10,1)=1,K4+K5+K6+K7+K8+K9+K10,""))</f>
        <v>0</v>
      </c>
      <c r="M10" s="10"/>
      <c r="N10" s="59">
        <f t="shared" ca="1" si="0"/>
        <v>0</v>
      </c>
      <c r="O10" s="58">
        <f t="shared" ref="O10:O33" ca="1" si="10">IF($N10="","",IF(WEEKDAY(B10,1)=1,N4+N5+N6+N7+N8+N9+N10,""))</f>
        <v>-39</v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v>2023</v>
      </c>
      <c r="X10" s="116"/>
      <c r="Y10" s="117"/>
      <c r="Z10" s="8"/>
      <c r="AA10" s="53" t="str">
        <f>IF(COUNTIF(Feiertage!$B$5:$B$16,B10),INDEX(Feiertage!$A$5:$A$16,MATCH(B10,Feiertage!$B$5:$B$16,0)),"")</f>
        <v/>
      </c>
      <c r="AB10" s="32">
        <f t="shared" si="2"/>
        <v>0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44935</v>
      </c>
      <c r="B11" s="14">
        <f t="shared" si="8"/>
        <v>44935</v>
      </c>
      <c r="C11" s="54">
        <f>IF($B11="","",IF(WEEKDAY(B11,2)=1,TRUNC((B11-DATE(YEAR(B11+3-MOD(B11-2,7)),1,MOD(B11-2,7)-9))/7),""))</f>
        <v>2</v>
      </c>
      <c r="D11" s="9"/>
      <c r="E11" s="9"/>
      <c r="F11" s="13"/>
      <c r="G11" s="13"/>
      <c r="H11" s="13"/>
      <c r="I11" s="13"/>
      <c r="J11" s="13"/>
      <c r="K11" s="59">
        <f t="shared" si="4"/>
        <v>0</v>
      </c>
      <c r="L11" s="58" t="str">
        <f t="shared" ref="L11:L33" si="11">IF($B11="","",IF(WEEKDAY(B11,1)=1,K5+K6+K7+K8+K9+K10+K11,""))</f>
        <v/>
      </c>
      <c r="M11" s="10"/>
      <c r="N11" s="59">
        <f t="shared" ca="1" si="0"/>
        <v>-8.25</v>
      </c>
      <c r="O11" s="58" t="str">
        <f t="shared" ca="1" si="10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3" t="str">
        <f>IF(COUNTIF(Feiertage!$B$5:$B$16,B11),INDEX(Feiertage!$A$5:$A$16,MATCH(B11,Feiertage!$B$5:$B$16,0)),"")</f>
        <v/>
      </c>
      <c r="AB11" s="32">
        <f t="shared" si="2"/>
        <v>8.25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44936</v>
      </c>
      <c r="B12" s="14">
        <f t="shared" si="8"/>
        <v>44936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1"/>
        <v/>
      </c>
      <c r="M12" s="10"/>
      <c r="N12" s="59">
        <f t="shared" ca="1" si="0"/>
        <v>-8.25</v>
      </c>
      <c r="O12" s="58" t="str">
        <f t="shared" ca="1" si="10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3" t="str">
        <f>IF(COUNTIF(Feiertage!$B$5:$B$16,B12),INDEX(Feiertage!$A$5:$A$16,MATCH(B12,Feiertage!$B$5:$B$16,0)),"")</f>
        <v/>
      </c>
      <c r="AB12" s="32">
        <f t="shared" si="2"/>
        <v>8.25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44937</v>
      </c>
      <c r="B13" s="14">
        <f t="shared" si="8"/>
        <v>44937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1"/>
        <v/>
      </c>
      <c r="M13" s="10"/>
      <c r="N13" s="59">
        <f t="shared" ca="1" si="0"/>
        <v>-8.25</v>
      </c>
      <c r="O13" s="58" t="str">
        <f t="shared" ca="1" si="10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3" t="str">
        <f>IF(COUNTIF(Feiertage!$B$5:$B$16,B13),INDEX(Feiertage!$A$5:$A$16,MATCH(B13,Feiertage!$B$5:$B$16,0)),"")</f>
        <v/>
      </c>
      <c r="AB13" s="32">
        <f t="shared" si="2"/>
        <v>8.25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44938</v>
      </c>
      <c r="B14" s="14">
        <f t="shared" si="8"/>
        <v>44938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 t="str">
        <f t="shared" si="11"/>
        <v/>
      </c>
      <c r="M14" s="10"/>
      <c r="N14" s="59">
        <f t="shared" ca="1" si="0"/>
        <v>-8.25</v>
      </c>
      <c r="O14" s="58" t="str">
        <f t="shared" ca="1" si="10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3" t="str">
        <f>IF(COUNTIF(Feiertage!$B$5:$B$16,B14),INDEX(Feiertage!$A$5:$A$16,MATCH(B14,Feiertage!$B$5:$B$16,0)),"")</f>
        <v/>
      </c>
      <c r="AB14" s="32">
        <f t="shared" si="2"/>
        <v>8.25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44939</v>
      </c>
      <c r="B15" s="14">
        <f t="shared" si="8"/>
        <v>44939</v>
      </c>
      <c r="C15" s="54" t="str">
        <f t="shared" si="7"/>
        <v/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1"/>
        <v/>
      </c>
      <c r="M15" s="10"/>
      <c r="N15" s="59">
        <f t="shared" ca="1" si="0"/>
        <v>-6</v>
      </c>
      <c r="O15" s="58" t="str">
        <f t="shared" ca="1" si="10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3" t="str">
        <f>IF(COUNTIF(Feiertage!$B$5:$B$16,B15),INDEX(Feiertage!$A$5:$A$16,MATCH(B15,Feiertage!$B$5:$B$16,0)),"")</f>
        <v/>
      </c>
      <c r="AB15" s="32">
        <f t="shared" si="2"/>
        <v>6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44940</v>
      </c>
      <c r="B16" s="14">
        <f t="shared" si="8"/>
        <v>44940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1"/>
        <v/>
      </c>
      <c r="M16" s="10"/>
      <c r="N16" s="59">
        <f t="shared" ca="1" si="0"/>
        <v>0</v>
      </c>
      <c r="O16" s="58" t="str">
        <f t="shared" ca="1" si="10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3" t="str">
        <f>IF(COUNTIF(Feiertage!$B$5:$B$16,B16),INDEX(Feiertage!$A$5:$A$16,MATCH(B16,Feiertage!$B$5:$B$16,0)),"")</f>
        <v/>
      </c>
      <c r="AB16" s="32">
        <f t="shared" si="2"/>
        <v>0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44941</v>
      </c>
      <c r="B17" s="14">
        <f t="shared" si="8"/>
        <v>44941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>
        <f t="shared" si="11"/>
        <v>0</v>
      </c>
      <c r="M17" s="10"/>
      <c r="N17" s="59">
        <f t="shared" ca="1" si="0"/>
        <v>0</v>
      </c>
      <c r="O17" s="58">
        <f t="shared" ca="1" si="10"/>
        <v>-39</v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3" t="str">
        <f>IF(COUNTIF(Feiertage!$B$5:$B$16,B17),INDEX(Feiertage!$A$5:$A$16,MATCH(B17,Feiertage!$B$5:$B$16,0)),"")</f>
        <v/>
      </c>
      <c r="AB17" s="32">
        <f t="shared" si="2"/>
        <v>0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44942</v>
      </c>
      <c r="B18" s="14">
        <f t="shared" si="8"/>
        <v>44942</v>
      </c>
      <c r="C18" s="54">
        <f t="shared" si="7"/>
        <v>3</v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1"/>
        <v/>
      </c>
      <c r="M18" s="10"/>
      <c r="N18" s="59">
        <f t="shared" ca="1" si="0"/>
        <v>-8.25</v>
      </c>
      <c r="O18" s="58" t="str">
        <f t="shared" ca="1" si="10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3" t="str">
        <f>IF(COUNTIF(Feiertage!$B$5:$B$16,B18),INDEX(Feiertage!$A$5:$A$16,MATCH(B18,Feiertage!$B$5:$B$16,0)),"")</f>
        <v/>
      </c>
      <c r="AB18" s="32">
        <f t="shared" si="2"/>
        <v>8.25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44943</v>
      </c>
      <c r="B19" s="14">
        <f t="shared" si="8"/>
        <v>44943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1"/>
        <v/>
      </c>
      <c r="M19" s="10"/>
      <c r="N19" s="59">
        <f t="shared" ca="1" si="0"/>
        <v>-8.25</v>
      </c>
      <c r="O19" s="58" t="str">
        <f t="shared" ca="1" si="10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3" t="str">
        <f>IF(COUNTIF(Feiertage!$B$5:$B$16,B19),INDEX(Feiertage!$A$5:$A$16,MATCH(B19,Feiertage!$B$5:$B$16,0)),"")</f>
        <v/>
      </c>
      <c r="AB19" s="32">
        <f t="shared" si="2"/>
        <v>8.25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44944</v>
      </c>
      <c r="B20" s="14">
        <f t="shared" si="8"/>
        <v>44944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1"/>
        <v/>
      </c>
      <c r="M20" s="10"/>
      <c r="N20" s="59">
        <f t="shared" ca="1" si="0"/>
        <v>-8.25</v>
      </c>
      <c r="O20" s="58" t="str">
        <f t="shared" ca="1" si="10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3" t="str">
        <f>IF(COUNTIF(Feiertage!$B$5:$B$16,B20),INDEX(Feiertage!$A$5:$A$16,MATCH(B20,Feiertage!$B$5:$B$16,0)),"")</f>
        <v/>
      </c>
      <c r="AB20" s="32">
        <f t="shared" si="2"/>
        <v>8.25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44945</v>
      </c>
      <c r="B21" s="14">
        <f t="shared" si="8"/>
        <v>44945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 t="str">
        <f t="shared" si="11"/>
        <v/>
      </c>
      <c r="M21" s="10"/>
      <c r="N21" s="59">
        <f t="shared" ca="1" si="0"/>
        <v>-8.25</v>
      </c>
      <c r="O21" s="58" t="str">
        <f t="shared" ca="1" si="10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3" t="str">
        <f>IF(COUNTIF(Feiertage!$B$5:$B$16,B21),INDEX(Feiertage!$A$5:$A$16,MATCH(B21,Feiertage!$B$5:$B$16,0)),"")</f>
        <v/>
      </c>
      <c r="AB21" s="32">
        <f t="shared" si="2"/>
        <v>8.25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44946</v>
      </c>
      <c r="B22" s="14">
        <f t="shared" si="8"/>
        <v>44946</v>
      </c>
      <c r="C22" s="54" t="str">
        <f t="shared" si="7"/>
        <v/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1"/>
        <v/>
      </c>
      <c r="M22" s="10"/>
      <c r="N22" s="59">
        <f t="shared" ca="1" si="0"/>
        <v>-6</v>
      </c>
      <c r="O22" s="58" t="str">
        <f t="shared" ca="1" si="10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3" t="str">
        <f>IF(COUNTIF(Feiertage!$B$5:$B$16,B22),INDEX(Feiertage!$A$5:$A$16,MATCH(B22,Feiertage!$B$5:$B$16,0)),"")</f>
        <v/>
      </c>
      <c r="AB22" s="32">
        <f t="shared" si="2"/>
        <v>6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44947</v>
      </c>
      <c r="B23" s="14">
        <f t="shared" si="8"/>
        <v>44947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1"/>
        <v/>
      </c>
      <c r="M23" s="10"/>
      <c r="N23" s="59">
        <f t="shared" ca="1" si="0"/>
        <v>0</v>
      </c>
      <c r="O23" s="58" t="str">
        <f t="shared" ca="1" si="10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3" t="str">
        <f>IF(COUNTIF(Feiertage!$B$5:$B$16,B23),INDEX(Feiertage!$A$5:$A$16,MATCH(B23,Feiertage!$B$5:$B$16,0)),"")</f>
        <v/>
      </c>
      <c r="AB23" s="32">
        <f t="shared" si="2"/>
        <v>0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44948</v>
      </c>
      <c r="B24" s="14">
        <f t="shared" si="8"/>
        <v>44948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>
        <f t="shared" si="11"/>
        <v>0</v>
      </c>
      <c r="M24" s="10"/>
      <c r="N24" s="59">
        <f t="shared" ca="1" si="0"/>
        <v>0</v>
      </c>
      <c r="O24" s="58">
        <f t="shared" ca="1" si="10"/>
        <v>-39</v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3" t="str">
        <f>IF(COUNTIF(Feiertage!$B$5:$B$16,B24),INDEX(Feiertage!$A$5:$A$16,MATCH(B24,Feiertage!$B$5:$B$16,0)),"")</f>
        <v/>
      </c>
      <c r="AB24" s="32">
        <f t="shared" si="2"/>
        <v>0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44949</v>
      </c>
      <c r="B25" s="14">
        <f t="shared" si="8"/>
        <v>44949</v>
      </c>
      <c r="C25" s="54">
        <f t="shared" si="7"/>
        <v>4</v>
      </c>
      <c r="D25" s="9"/>
      <c r="E25" s="9"/>
      <c r="F25" s="13"/>
      <c r="G25" s="13"/>
      <c r="H25" s="13"/>
      <c r="I25" s="13"/>
      <c r="J25" s="13"/>
      <c r="K25" s="59">
        <f t="shared" si="4"/>
        <v>0</v>
      </c>
      <c r="L25" s="58" t="str">
        <f t="shared" si="11"/>
        <v/>
      </c>
      <c r="M25" s="10"/>
      <c r="N25" s="59">
        <f t="shared" ca="1" si="0"/>
        <v>-8.25</v>
      </c>
      <c r="O25" s="58" t="str">
        <f t="shared" ca="1" si="10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3" t="str">
        <f>IF(COUNTIF(Feiertage!$B$5:$B$16,B25),INDEX(Feiertage!$A$5:$A$16,MATCH(B25,Feiertage!$B$5:$B$16,0)),"")</f>
        <v/>
      </c>
      <c r="AB25" s="32">
        <f t="shared" si="2"/>
        <v>8.25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44950</v>
      </c>
      <c r="B26" s="14">
        <f t="shared" si="8"/>
        <v>44950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1"/>
        <v/>
      </c>
      <c r="M26" s="10"/>
      <c r="N26" s="59">
        <f t="shared" ca="1" si="0"/>
        <v>-8.25</v>
      </c>
      <c r="O26" s="58" t="str">
        <f t="shared" ca="1" si="10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3" t="str">
        <f>IF(COUNTIF(Feiertage!$B$5:$B$16,B26),INDEX(Feiertage!$A$5:$A$16,MATCH(B26,Feiertage!$B$5:$B$16,0)),"")</f>
        <v/>
      </c>
      <c r="AB26" s="32">
        <f t="shared" si="2"/>
        <v>8.25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44951</v>
      </c>
      <c r="B27" s="14">
        <f t="shared" si="8"/>
        <v>44951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1"/>
        <v/>
      </c>
      <c r="M27" s="10"/>
      <c r="N27" s="59">
        <f t="shared" ca="1" si="0"/>
        <v>-8.25</v>
      </c>
      <c r="O27" s="58" t="str">
        <f t="shared" ca="1" si="10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3" t="str">
        <f>IF(COUNTIF(Feiertage!$B$5:$B$16,B27),INDEX(Feiertage!$A$5:$A$16,MATCH(B27,Feiertage!$B$5:$B$16,0)),"")</f>
        <v/>
      </c>
      <c r="AB27" s="32">
        <f t="shared" si="2"/>
        <v>8.25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44952</v>
      </c>
      <c r="B28" s="14">
        <f t="shared" si="8"/>
        <v>44952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 t="str">
        <f t="shared" si="11"/>
        <v/>
      </c>
      <c r="M28" s="10"/>
      <c r="N28" s="59">
        <f t="shared" ca="1" si="0"/>
        <v>-8.25</v>
      </c>
      <c r="O28" s="58" t="str">
        <f t="shared" ca="1" si="10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3" t="str">
        <f>IF(COUNTIF(Feiertage!$B$5:$B$16,B28),INDEX(Feiertage!$A$5:$A$16,MATCH(B28,Feiertage!$B$5:$B$16,0)),"")</f>
        <v/>
      </c>
      <c r="AB28" s="32">
        <f t="shared" si="2"/>
        <v>8.25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44953</v>
      </c>
      <c r="B29" s="14">
        <f t="shared" si="8"/>
        <v>44953</v>
      </c>
      <c r="C29" s="54" t="str">
        <f t="shared" si="7"/>
        <v/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1"/>
        <v/>
      </c>
      <c r="M29" s="10"/>
      <c r="N29" s="59">
        <f t="shared" ca="1" si="0"/>
        <v>-6</v>
      </c>
      <c r="O29" s="58" t="str">
        <f t="shared" ca="1" si="10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3" t="str">
        <f>IF(COUNTIF(Feiertage!$B$5:$B$16,B29),INDEX(Feiertage!$A$5:$A$16,MATCH(B29,Feiertage!$B$5:$B$16,0)),"")</f>
        <v/>
      </c>
      <c r="AB29" s="32">
        <f t="shared" si="2"/>
        <v>6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44954</v>
      </c>
      <c r="B30" s="14">
        <f t="shared" si="8"/>
        <v>44954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1"/>
        <v/>
      </c>
      <c r="M30" s="10"/>
      <c r="N30" s="59">
        <f t="shared" ca="1" si="0"/>
        <v>0</v>
      </c>
      <c r="O30" s="58" t="str">
        <f t="shared" ca="1" si="10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3" t="str">
        <f>IF(COUNTIF(Feiertage!$B$5:$B$16,B30),INDEX(Feiertage!$A$5:$A$16,MATCH(B30,Feiertage!$B$5:$B$16,0)),"")</f>
        <v/>
      </c>
      <c r="AB30" s="32">
        <f t="shared" si="2"/>
        <v>0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44955</v>
      </c>
      <c r="B31" s="14">
        <f t="shared" si="8"/>
        <v>44955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>
        <f t="shared" si="11"/>
        <v>0</v>
      </c>
      <c r="M31" s="10"/>
      <c r="N31" s="59">
        <f t="shared" ca="1" si="0"/>
        <v>0</v>
      </c>
      <c r="O31" s="58">
        <f t="shared" ca="1" si="10"/>
        <v>-39</v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3" t="str">
        <f>IF(COUNTIF(Feiertage!$B$5:$B$16,B31),INDEX(Feiertage!$A$5:$A$16,MATCH(B31,Feiertage!$B$5:$B$16,0)),"")</f>
        <v/>
      </c>
      <c r="AB31" s="32">
        <f t="shared" si="2"/>
        <v>0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44956</v>
      </c>
      <c r="B32" s="14">
        <f t="shared" si="8"/>
        <v>44956</v>
      </c>
      <c r="C32" s="54">
        <f t="shared" si="7"/>
        <v>5</v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 t="str">
        <f t="shared" si="11"/>
        <v/>
      </c>
      <c r="M32" s="10"/>
      <c r="N32" s="59">
        <f t="shared" ca="1" si="0"/>
        <v>-8.25</v>
      </c>
      <c r="O32" s="58" t="str">
        <f t="shared" ca="1" si="10"/>
        <v/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3" t="str">
        <f>IF(COUNTIF(Feiertage!$B$5:$B$16,B32),INDEX(Feiertage!$A$5:$A$16,MATCH(B32,Feiertage!$B$5:$B$16,0)),"")</f>
        <v/>
      </c>
      <c r="AB32" s="32">
        <f t="shared" si="2"/>
        <v>8.25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1">
        <f>B33</f>
        <v>44957</v>
      </c>
      <c r="B33" s="14">
        <f t="shared" si="8"/>
        <v>44957</v>
      </c>
      <c r="C33" s="54" t="str">
        <f t="shared" si="7"/>
        <v/>
      </c>
      <c r="D33" s="13"/>
      <c r="E33" s="13"/>
      <c r="F33" s="13"/>
      <c r="G33" s="13"/>
      <c r="H33" s="13"/>
      <c r="I33" s="13"/>
      <c r="J33" s="13"/>
      <c r="K33" s="59">
        <f t="shared" si="4"/>
        <v>0</v>
      </c>
      <c r="L33" s="58" t="str">
        <f t="shared" si="11"/>
        <v/>
      </c>
      <c r="M33" s="10"/>
      <c r="N33" s="59">
        <f t="shared" ca="1" si="0"/>
        <v>-8.25</v>
      </c>
      <c r="O33" s="58" t="str">
        <f t="shared" ca="1" si="10"/>
        <v/>
      </c>
      <c r="P33" s="2"/>
      <c r="Q33" s="2"/>
      <c r="R33" s="13"/>
      <c r="S33" s="13"/>
      <c r="T33" s="13"/>
      <c r="U33" s="13"/>
      <c r="V33" s="62">
        <f t="shared" si="9"/>
        <v>0</v>
      </c>
      <c r="W33" s="74"/>
      <c r="X33" s="75"/>
      <c r="Y33" s="76"/>
      <c r="Z33" s="8"/>
      <c r="AA33" s="53" t="str">
        <f>IF(COUNTIF(Feiertage!$B$5:$B$16,B33),INDEX(Feiertage!$A$5:$A$16,MATCH(B33,Feiertage!$B$5:$B$16,0)),"")</f>
        <v/>
      </c>
      <c r="AB33" s="32">
        <f t="shared" si="2"/>
        <v>8.25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-172.5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172.5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M1:M2"/>
    <mergeCell ref="A1:A2"/>
    <mergeCell ref="B1:B2"/>
    <mergeCell ref="K1:K2"/>
    <mergeCell ref="L1:L2"/>
    <mergeCell ref="J1:J2"/>
    <mergeCell ref="D1:I1"/>
    <mergeCell ref="C1:C2"/>
    <mergeCell ref="N1:N2"/>
    <mergeCell ref="P1:P2"/>
    <mergeCell ref="W1:Y1"/>
    <mergeCell ref="W2:Y2"/>
    <mergeCell ref="R1:V1"/>
    <mergeCell ref="O1:O2"/>
    <mergeCell ref="W6:Y6"/>
    <mergeCell ref="Q1:Q2"/>
    <mergeCell ref="AC1:AC2"/>
    <mergeCell ref="W7:Y8"/>
    <mergeCell ref="W20:Y20"/>
    <mergeCell ref="AB1:AB2"/>
    <mergeCell ref="W12:Y12"/>
    <mergeCell ref="W13:Y13"/>
    <mergeCell ref="W14:Y14"/>
    <mergeCell ref="W9:Y9"/>
    <mergeCell ref="W10:Y11"/>
    <mergeCell ref="W3:Y5"/>
    <mergeCell ref="W21:Y21"/>
    <mergeCell ref="W22:Y22"/>
    <mergeCell ref="W15:Y15"/>
    <mergeCell ref="W16:Y16"/>
    <mergeCell ref="W17:Y17"/>
    <mergeCell ref="W18:Y18"/>
    <mergeCell ref="W19:Y19"/>
    <mergeCell ref="W31:Y33"/>
    <mergeCell ref="W23:Y23"/>
    <mergeCell ref="W24:Y24"/>
    <mergeCell ref="W25:Y25"/>
    <mergeCell ref="W26:Y26"/>
    <mergeCell ref="W27:Y29"/>
    <mergeCell ref="W30:Y30"/>
  </mergeCells>
  <conditionalFormatting sqref="N3:O34">
    <cfRule type="cellIs" dxfId="35" priority="3" operator="lessThan">
      <formula>0</formula>
    </cfRule>
  </conditionalFormatting>
  <conditionalFormatting sqref="A3:B33">
    <cfRule type="expression" dxfId="34" priority="12">
      <formula>WEEKDAY($B3,2)&gt;=6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6CAB9969-3DA0-4BA7-A344-9ADA10DCDAC6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Feiertage!$D$2:$D$15</xm:f>
          </x14:formula1>
          <xm:sqref>M3:M33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4"/>
  <sheetViews>
    <sheetView zoomScale="110" zoomScaleNormal="110" workbookViewId="0">
      <pane xSplit="2" ySplit="2" topLeftCell="C15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2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44"/>
      <c r="AA1" s="15"/>
      <c r="AB1" s="106" t="s">
        <v>19</v>
      </c>
      <c r="AC1" s="144" t="s">
        <v>13</v>
      </c>
      <c r="AD1" s="45" t="s">
        <v>5</v>
      </c>
      <c r="AE1" s="46"/>
      <c r="AF1" s="46"/>
    </row>
    <row r="2" spans="1:32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144"/>
      <c r="AD2" s="45" t="s">
        <v>13</v>
      </c>
      <c r="AE2" s="46"/>
      <c r="AF2" s="46"/>
    </row>
    <row r="3" spans="1:32" ht="16.5" customHeight="1" x14ac:dyDescent="0.25">
      <c r="A3" s="11">
        <f>B3</f>
        <v>44958</v>
      </c>
      <c r="B3" s="14">
        <f>DATE(W10,2,1)</f>
        <v>44958</v>
      </c>
      <c r="C3" s="56">
        <f>TRUNC((B3-DATE(YEAR(B3+3-MOD(B3-2,7)),1,MOD(B3-2,7)-9))/7)</f>
        <v>5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IF($B3="","",IF(WEEKDAY(B3,1)=1,Januar!K33+Januar!K32+Januar!K31+Januar!K30+Januar!K29+Januar!K28+K3,""))</f>
        <v/>
      </c>
      <c r="M3" s="10"/>
      <c r="N3" s="59">
        <f t="shared" ref="N3:N30" ca="1" si="0">IF(B3&lt;=TODAY(),K3-AB3,"")</f>
        <v>-8.25</v>
      </c>
      <c r="O3" s="58" t="str">
        <f ca="1">IF($N3="","",IF(WEEKDAY(B3,1)=1,Januar!N33+Januar!N32+Januar!N31+Januar!N30+Januar!N29+Januar!N28+N3,""))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8.25</v>
      </c>
      <c r="AC3" s="4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43">
        <f t="shared" ref="AD3:AD33" si="3">MOD(S3-R3,1)+MOD(U3-T3,1)</f>
        <v>0</v>
      </c>
    </row>
    <row r="4" spans="1:32" ht="16.5" customHeight="1" x14ac:dyDescent="0.25">
      <c r="A4" s="11">
        <f>B4</f>
        <v>44959</v>
      </c>
      <c r="B4" s="14">
        <f>B3+1</f>
        <v>44959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0" si="4">AC4*24</f>
        <v>0</v>
      </c>
      <c r="L4" s="58" t="str">
        <f>IF($B4="","",IF(WEEKDAY(B4,1)=1,Januar!K33+Januar!K32+Januar!K31+Januar!K30+Januar!K29+K3+K4,""))</f>
        <v/>
      </c>
      <c r="M4" s="10"/>
      <c r="N4" s="59">
        <f t="shared" ca="1" si="0"/>
        <v>-8.25</v>
      </c>
      <c r="O4" s="58" t="str">
        <f ca="1">IF($N4="","",IF(WEEKDAY(B4,1)=1,Januar!N33+Januar!N32+Januar!N31+Januar!N30+Januar!N29+N3+N4,""))</f>
        <v/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8.25</v>
      </c>
      <c r="AC4" s="4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2" ht="16.5" customHeight="1" x14ac:dyDescent="0.25">
      <c r="A5" s="11">
        <f t="shared" ref="A5:A30" si="6">B5</f>
        <v>44960</v>
      </c>
      <c r="B5" s="14">
        <f>B4+1</f>
        <v>44960</v>
      </c>
      <c r="C5" s="54" t="str">
        <f t="shared" ref="C5:C30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 t="str">
        <f>IF($B5="","",IF(WEEKDAY(B5,1)=1,Januar!K33+Januar!K32+Januar!K31+Januar!K30+K3+K4+K5,""))</f>
        <v/>
      </c>
      <c r="M5" s="10"/>
      <c r="N5" s="59">
        <f t="shared" ca="1" si="0"/>
        <v>-6</v>
      </c>
      <c r="O5" s="58" t="str">
        <f ca="1">IF($N5="","",IF(WEEKDAY(B5,1)=1,Januar!N33+Januar!N32+Januar!N31+Januar!N30+N3+N4+N5,""))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6</v>
      </c>
      <c r="AC5" s="43">
        <f t="shared" si="5"/>
        <v>0</v>
      </c>
      <c r="AD5" s="33">
        <f t="shared" si="3"/>
        <v>0</v>
      </c>
    </row>
    <row r="6" spans="1:32" ht="16.5" customHeight="1" x14ac:dyDescent="0.25">
      <c r="A6" s="11">
        <f t="shared" si="6"/>
        <v>44961</v>
      </c>
      <c r="B6" s="14">
        <f t="shared" ref="B6:B30" si="8">B5+1</f>
        <v>44961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IF($B6="","",IF(WEEKDAY(B6,1)=1,Januar!K33+Januar!K32+Januar!K31+K4+K5+K6,""))</f>
        <v/>
      </c>
      <c r="M6" s="10"/>
      <c r="N6" s="59">
        <f t="shared" ca="1" si="0"/>
        <v>0</v>
      </c>
      <c r="O6" s="58" t="str">
        <f ca="1">IF($N6="","",IF(WEEKDAY(B6,1)=1,Januar!N33+Januar!N32+Januar!N31+N4+N5+N6,""))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0</v>
      </c>
      <c r="AC6" s="43">
        <f t="shared" si="5"/>
        <v>0</v>
      </c>
      <c r="AD6" s="33">
        <f t="shared" si="3"/>
        <v>0</v>
      </c>
    </row>
    <row r="7" spans="1:32" ht="16.5" customHeight="1" x14ac:dyDescent="0.25">
      <c r="A7" s="11">
        <f t="shared" si="6"/>
        <v>44962</v>
      </c>
      <c r="B7" s="14">
        <f t="shared" si="8"/>
        <v>44962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>
        <f>IF($B7="","",IF(WEEKDAY(B7,1)=1,Januar!K33+Januar!K32+K3+K4+K5+K6+K7,""))</f>
        <v>0</v>
      </c>
      <c r="M7" s="10"/>
      <c r="N7" s="59">
        <f t="shared" ca="1" si="0"/>
        <v>0</v>
      </c>
      <c r="O7" s="58">
        <f ca="1">IF($N7="","",IF(WEEKDAY(B7,1)=1,Januar!N33+Januar!N32+N3+N4+N5+N6+N7,""))</f>
        <v>-39</v>
      </c>
      <c r="P7" s="2"/>
      <c r="Q7" s="2"/>
      <c r="R7" s="13"/>
      <c r="S7" s="13"/>
      <c r="T7" s="13"/>
      <c r="U7" s="13"/>
      <c r="V7" s="60">
        <f>AD7*24</f>
        <v>0</v>
      </c>
      <c r="W7" s="100" t="s">
        <v>21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0</v>
      </c>
      <c r="AC7" s="43">
        <f t="shared" si="5"/>
        <v>0</v>
      </c>
      <c r="AD7" s="33">
        <f t="shared" si="3"/>
        <v>0</v>
      </c>
    </row>
    <row r="8" spans="1:32" ht="16.5" customHeight="1" x14ac:dyDescent="0.25">
      <c r="A8" s="11">
        <f t="shared" si="6"/>
        <v>44963</v>
      </c>
      <c r="B8" s="14">
        <f t="shared" si="8"/>
        <v>44963</v>
      </c>
      <c r="C8" s="54">
        <f t="shared" si="7"/>
        <v>6</v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IF($B8="","",IF(WEEKDAY(B8,1)=1,Januar!K33+K3+K4+K5+K6+K7+K8,""))</f>
        <v/>
      </c>
      <c r="M8" s="10"/>
      <c r="N8" s="59">
        <f t="shared" ca="1" si="0"/>
        <v>-8.25</v>
      </c>
      <c r="O8" s="58" t="str">
        <f ca="1">IF($N8="","",IF(WEEKDAY(B8,1)=1,Januar!N33+N3+N4+N5+N6+N7+N8,""))</f>
        <v/>
      </c>
      <c r="P8" s="2"/>
      <c r="Q8" s="2"/>
      <c r="R8" s="13"/>
      <c r="S8" s="13"/>
      <c r="T8" s="13"/>
      <c r="U8" s="13"/>
      <c r="V8" s="60">
        <f t="shared" ref="V8:V30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8.25</v>
      </c>
      <c r="AC8" s="43">
        <f t="shared" si="5"/>
        <v>0</v>
      </c>
      <c r="AD8" s="33">
        <f t="shared" si="3"/>
        <v>0</v>
      </c>
    </row>
    <row r="9" spans="1:32" ht="16.5" customHeight="1" x14ac:dyDescent="0.25">
      <c r="A9" s="11">
        <f t="shared" si="6"/>
        <v>44964</v>
      </c>
      <c r="B9" s="14">
        <f t="shared" si="8"/>
        <v>44964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 t="shared" ref="L9:L13" si="10">IF($B9="","",IF(WEEKDAY(B9,1)=1,K3+K4+K5+K6+K7+K8+K9,""))</f>
        <v/>
      </c>
      <c r="M9" s="10"/>
      <c r="N9" s="59">
        <f t="shared" ca="1" si="0"/>
        <v>-8.25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8.25</v>
      </c>
      <c r="AC9" s="43">
        <f t="shared" si="5"/>
        <v>0</v>
      </c>
      <c r="AD9" s="33">
        <f t="shared" si="3"/>
        <v>0</v>
      </c>
    </row>
    <row r="10" spans="1:32" ht="16.5" customHeight="1" x14ac:dyDescent="0.25">
      <c r="A10" s="11">
        <f t="shared" si="6"/>
        <v>44965</v>
      </c>
      <c r="B10" s="14">
        <f t="shared" si="8"/>
        <v>44965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si="10"/>
        <v/>
      </c>
      <c r="M10" s="10"/>
      <c r="N10" s="59">
        <f t="shared" ca="1" si="0"/>
        <v>-8.25</v>
      </c>
      <c r="O10" s="58" t="str">
        <f t="shared" ref="O10:O30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8.25</v>
      </c>
      <c r="AC10" s="43">
        <f t="shared" si="5"/>
        <v>0</v>
      </c>
      <c r="AD10" s="33">
        <f t="shared" si="3"/>
        <v>0</v>
      </c>
    </row>
    <row r="11" spans="1:32" ht="16.5" customHeight="1" thickBot="1" x14ac:dyDescent="0.3">
      <c r="A11" s="11">
        <f t="shared" si="6"/>
        <v>44966</v>
      </c>
      <c r="B11" s="14">
        <f t="shared" si="8"/>
        <v>44966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 t="str">
        <f t="shared" si="10"/>
        <v/>
      </c>
      <c r="M11" s="10"/>
      <c r="N11" s="59">
        <f t="shared" ca="1" si="0"/>
        <v>-8.25</v>
      </c>
      <c r="O11" s="58" t="str">
        <f t="shared" ca="1" si="11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8.25</v>
      </c>
      <c r="AC11" s="43">
        <f t="shared" si="5"/>
        <v>0</v>
      </c>
      <c r="AD11" s="33">
        <f t="shared" si="3"/>
        <v>0</v>
      </c>
    </row>
    <row r="12" spans="1:32" ht="16.5" customHeight="1" x14ac:dyDescent="0.25">
      <c r="A12" s="11">
        <f t="shared" si="6"/>
        <v>44967</v>
      </c>
      <c r="B12" s="14">
        <f t="shared" si="8"/>
        <v>44967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0"/>
        <v/>
      </c>
      <c r="M12" s="10"/>
      <c r="N12" s="59">
        <f t="shared" ca="1" si="0"/>
        <v>-6</v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6</v>
      </c>
      <c r="AC12" s="43">
        <f t="shared" si="5"/>
        <v>0</v>
      </c>
      <c r="AD12" s="33">
        <f t="shared" si="3"/>
        <v>0</v>
      </c>
    </row>
    <row r="13" spans="1:32" ht="16.5" customHeight="1" x14ac:dyDescent="0.25">
      <c r="A13" s="11">
        <f t="shared" si="6"/>
        <v>44968</v>
      </c>
      <c r="B13" s="14">
        <f t="shared" si="8"/>
        <v>44968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>
        <f t="shared" ca="1" si="0"/>
        <v>0</v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0</v>
      </c>
      <c r="AC13" s="43">
        <f t="shared" si="5"/>
        <v>0</v>
      </c>
      <c r="AD13" s="33">
        <f t="shared" si="3"/>
        <v>0</v>
      </c>
    </row>
    <row r="14" spans="1:32" ht="16.5" customHeight="1" x14ac:dyDescent="0.25">
      <c r="A14" s="11">
        <f t="shared" si="6"/>
        <v>44969</v>
      </c>
      <c r="B14" s="14">
        <f t="shared" si="8"/>
        <v>44969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>
        <f>IF($B14="","",IF(WEEKDAY(B14,1)=1,K8+K9+K10+K11+K12+K13+K14,""))</f>
        <v>0</v>
      </c>
      <c r="M14" s="10"/>
      <c r="N14" s="59">
        <f t="shared" ca="1" si="0"/>
        <v>0</v>
      </c>
      <c r="O14" s="58">
        <f t="shared" ca="1" si="11"/>
        <v>-39</v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0</v>
      </c>
      <c r="AC14" s="43">
        <f t="shared" si="5"/>
        <v>0</v>
      </c>
      <c r="AD14" s="33">
        <f t="shared" si="3"/>
        <v>0</v>
      </c>
    </row>
    <row r="15" spans="1:32" ht="16.5" customHeight="1" x14ac:dyDescent="0.25">
      <c r="A15" s="11">
        <f t="shared" si="6"/>
        <v>44970</v>
      </c>
      <c r="B15" s="14">
        <f t="shared" si="8"/>
        <v>44970</v>
      </c>
      <c r="C15" s="54">
        <f t="shared" si="7"/>
        <v>7</v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ref="L15:L30" si="12">IF($B15="","",IF(WEEKDAY(B15,1)=1,K9+K10+K11+K12+K13+K14+K15,""))</f>
        <v/>
      </c>
      <c r="M15" s="10"/>
      <c r="N15" s="59">
        <f t="shared" ca="1" si="0"/>
        <v>-8.25</v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8.25</v>
      </c>
      <c r="AC15" s="43">
        <f t="shared" si="5"/>
        <v>0</v>
      </c>
      <c r="AD15" s="33">
        <f t="shared" si="3"/>
        <v>0</v>
      </c>
    </row>
    <row r="16" spans="1:32" ht="16.5" customHeight="1" x14ac:dyDescent="0.25">
      <c r="A16" s="11">
        <f t="shared" si="6"/>
        <v>44971</v>
      </c>
      <c r="B16" s="14">
        <f t="shared" si="8"/>
        <v>44971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2"/>
        <v/>
      </c>
      <c r="M16" s="10"/>
      <c r="N16" s="59">
        <f t="shared" ca="1" si="0"/>
        <v>-8.25</v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8.25</v>
      </c>
      <c r="AC16" s="4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44972</v>
      </c>
      <c r="B17" s="14">
        <f t="shared" si="8"/>
        <v>44972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2"/>
        <v/>
      </c>
      <c r="M17" s="10"/>
      <c r="N17" s="59">
        <f t="shared" ca="1" si="0"/>
        <v>-8.25</v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8.25</v>
      </c>
      <c r="AC17" s="4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44973</v>
      </c>
      <c r="B18" s="14">
        <f t="shared" si="8"/>
        <v>44973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2"/>
        <v/>
      </c>
      <c r="M18" s="10"/>
      <c r="N18" s="59">
        <f t="shared" ca="1" si="0"/>
        <v>-8.25</v>
      </c>
      <c r="O18" s="58" t="str">
        <f t="shared" ca="1" si="11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8.25</v>
      </c>
      <c r="AC18" s="4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44974</v>
      </c>
      <c r="B19" s="14">
        <f t="shared" si="8"/>
        <v>44974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2"/>
        <v/>
      </c>
      <c r="M19" s="10"/>
      <c r="N19" s="59">
        <f t="shared" ca="1" si="0"/>
        <v>-6</v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6</v>
      </c>
      <c r="AC19" s="4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44975</v>
      </c>
      <c r="B20" s="14">
        <f t="shared" si="8"/>
        <v>44975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2"/>
        <v/>
      </c>
      <c r="M20" s="10"/>
      <c r="N20" s="59">
        <f t="shared" ca="1" si="0"/>
        <v>0</v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0</v>
      </c>
      <c r="AC20" s="4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44976</v>
      </c>
      <c r="B21" s="14">
        <f t="shared" si="8"/>
        <v>44976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>
        <f t="shared" si="12"/>
        <v>0</v>
      </c>
      <c r="M21" s="10"/>
      <c r="N21" s="59">
        <f t="shared" ca="1" si="0"/>
        <v>0</v>
      </c>
      <c r="O21" s="58">
        <f t="shared" ca="1" si="11"/>
        <v>-39</v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0</v>
      </c>
      <c r="AC21" s="4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44977</v>
      </c>
      <c r="B22" s="14">
        <f t="shared" si="8"/>
        <v>44977</v>
      </c>
      <c r="C22" s="54">
        <f t="shared" si="7"/>
        <v>8</v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2"/>
        <v/>
      </c>
      <c r="M22" s="10"/>
      <c r="N22" s="59">
        <f t="shared" ca="1" si="0"/>
        <v>-8.25</v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8.25</v>
      </c>
      <c r="AC22" s="4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44978</v>
      </c>
      <c r="B23" s="14">
        <f t="shared" si="8"/>
        <v>44978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2"/>
        <v/>
      </c>
      <c r="M23" s="10"/>
      <c r="N23" s="59">
        <f t="shared" ca="1" si="0"/>
        <v>-8.25</v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8.25</v>
      </c>
      <c r="AC23" s="4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44979</v>
      </c>
      <c r="B24" s="14">
        <f t="shared" si="8"/>
        <v>44979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2"/>
        <v/>
      </c>
      <c r="M24" s="10"/>
      <c r="N24" s="59">
        <f t="shared" ca="1" si="0"/>
        <v>-8.25</v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8.25</v>
      </c>
      <c r="AC24" s="4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44980</v>
      </c>
      <c r="B25" s="14">
        <f t="shared" si="8"/>
        <v>44980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 t="str">
        <f t="shared" si="12"/>
        <v/>
      </c>
      <c r="M25" s="10"/>
      <c r="N25" s="59">
        <f t="shared" ca="1" si="0"/>
        <v>-8.25</v>
      </c>
      <c r="O25" s="58" t="str">
        <f t="shared" ca="1" si="11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8.25</v>
      </c>
      <c r="AC25" s="4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44981</v>
      </c>
      <c r="B26" s="14">
        <f t="shared" si="8"/>
        <v>44981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2"/>
        <v/>
      </c>
      <c r="M26" s="10"/>
      <c r="N26" s="59">
        <f t="shared" ca="1" si="0"/>
        <v>-6</v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6</v>
      </c>
      <c r="AC26" s="4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44982</v>
      </c>
      <c r="B27" s="14">
        <f t="shared" si="8"/>
        <v>44982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2"/>
        <v/>
      </c>
      <c r="M27" s="10"/>
      <c r="N27" s="59">
        <f t="shared" ca="1" si="0"/>
        <v>0</v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0</v>
      </c>
      <c r="AC27" s="4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44983</v>
      </c>
      <c r="B28" s="14">
        <f t="shared" si="8"/>
        <v>44983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>
        <f t="shared" si="12"/>
        <v>0</v>
      </c>
      <c r="M28" s="10"/>
      <c r="N28" s="59">
        <f t="shared" ca="1" si="0"/>
        <v>0</v>
      </c>
      <c r="O28" s="58">
        <f t="shared" ca="1" si="11"/>
        <v>-39</v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0</v>
      </c>
      <c r="AC28" s="4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44984</v>
      </c>
      <c r="B29" s="14">
        <f t="shared" si="8"/>
        <v>44984</v>
      </c>
      <c r="C29" s="54">
        <f t="shared" si="7"/>
        <v>9</v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2"/>
        <v/>
      </c>
      <c r="M29" s="10"/>
      <c r="N29" s="59">
        <f t="shared" ca="1" si="0"/>
        <v>-8.25</v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8.25</v>
      </c>
      <c r="AC29" s="4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44985</v>
      </c>
      <c r="B30" s="14">
        <f t="shared" si="8"/>
        <v>44985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2"/>
        <v/>
      </c>
      <c r="M30" s="10"/>
      <c r="N30" s="59">
        <f t="shared" ca="1" si="0"/>
        <v>-8.25</v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8.25</v>
      </c>
      <c r="AC30" s="43">
        <f t="shared" si="5"/>
        <v>0</v>
      </c>
      <c r="AD30" s="33">
        <f t="shared" si="3"/>
        <v>0</v>
      </c>
    </row>
    <row r="31" spans="1:30" ht="16.5" customHeight="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59"/>
      <c r="L31" s="58"/>
      <c r="M31" s="10"/>
      <c r="N31" s="59"/>
      <c r="O31" s="58"/>
      <c r="P31" s="2"/>
      <c r="Q31" s="2"/>
      <c r="R31" s="13"/>
      <c r="S31" s="13"/>
      <c r="T31" s="13"/>
      <c r="U31" s="13"/>
      <c r="V31" s="60"/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0</v>
      </c>
      <c r="AC31" s="43">
        <f t="shared" si="5"/>
        <v>0</v>
      </c>
      <c r="AD31" s="33">
        <f t="shared" si="3"/>
        <v>0</v>
      </c>
    </row>
    <row r="32" spans="1:30" ht="16.5" customHeight="1" x14ac:dyDescent="0.25">
      <c r="A32" s="5"/>
      <c r="B32" s="5"/>
      <c r="C32" s="55"/>
      <c r="D32" s="13"/>
      <c r="E32" s="13"/>
      <c r="F32" s="13"/>
      <c r="G32" s="13"/>
      <c r="H32" s="13"/>
      <c r="I32" s="13"/>
      <c r="J32" s="13"/>
      <c r="K32" s="59"/>
      <c r="L32" s="58"/>
      <c r="M32" s="10"/>
      <c r="N32" s="59"/>
      <c r="O32" s="58"/>
      <c r="P32" s="2"/>
      <c r="Q32" s="2"/>
      <c r="R32" s="13"/>
      <c r="S32" s="13"/>
      <c r="T32" s="13"/>
      <c r="U32" s="13"/>
      <c r="V32" s="60"/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0</v>
      </c>
      <c r="AC32" s="43">
        <f t="shared" si="5"/>
        <v>0</v>
      </c>
      <c r="AD32" s="33">
        <f t="shared" si="3"/>
        <v>0</v>
      </c>
    </row>
    <row r="33" spans="1:30" ht="16.5" customHeight="1" x14ac:dyDescent="0.25">
      <c r="A33" s="5"/>
      <c r="B33" s="5"/>
      <c r="C33" s="55"/>
      <c r="D33" s="13"/>
      <c r="E33" s="13"/>
      <c r="F33" s="13"/>
      <c r="G33" s="13"/>
      <c r="H33" s="13"/>
      <c r="I33" s="13"/>
      <c r="J33" s="13"/>
      <c r="K33" s="59"/>
      <c r="L33" s="58"/>
      <c r="M33" s="10"/>
      <c r="N33" s="59"/>
      <c r="O33" s="58"/>
      <c r="P33" s="2"/>
      <c r="Q33" s="2"/>
      <c r="R33" s="13"/>
      <c r="S33" s="13"/>
      <c r="T33" s="13"/>
      <c r="U33" s="13"/>
      <c r="V33" s="62"/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0</v>
      </c>
      <c r="AC33" s="4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-156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156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N3:O9 N10:N31 O10:O33">
    <cfRule type="cellIs" dxfId="32" priority="1" operator="lessThan">
      <formula>0</formula>
    </cfRule>
  </conditionalFormatting>
  <conditionalFormatting sqref="A3:B30">
    <cfRule type="expression" dxfId="31" priority="4">
      <formula>WEEKDAY($B3,2)&gt;=6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D47C45FA-220B-417D-BDA3-FF54EC911C22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Feiertage!$H$5:$H$17</xm:f>
          </x14:formula1>
          <xm:sqref>M32:M33</xm:sqref>
        </x14:dataValidation>
        <x14:dataValidation type="list" allowBlank="1" showInputMessage="1" showErrorMessage="1">
          <x14:formula1>
            <xm:f>Feiertage!$D$2:$D$15</xm:f>
          </x14:formula1>
          <xm:sqref>M3:M31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3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44986</v>
      </c>
      <c r="B3" s="14">
        <f>DATE(W10,3,1)</f>
        <v>44986</v>
      </c>
      <c r="C3" s="56">
        <f>TRUNC((B3-DATE(YEAR(B3+3-MOD(B3-2,7)),1,MOD(B3-2,7)-9))/7)</f>
        <v>9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IF($B3="","",IF(WEEKDAY(B3,1)=1,Februar!K31+Februar!K30+Februar!K29+Februar!K28+Februar!K27+Februar!K26+K3,""))</f>
        <v/>
      </c>
      <c r="M3" s="10"/>
      <c r="N3" s="59">
        <f t="shared" ref="N3:N33" ca="1" si="0">IF(B3&lt;=TODAY(),K3-AB3,"")</f>
        <v>-8.25</v>
      </c>
      <c r="O3" s="58" t="str">
        <f ca="1">IF($N3="","",IF(WEEKDAY(B3,1)=1,Februar!N30+Februar!N29+Februar!N28+Februar!N27+Februar!N26+Februar!N25+N3,""))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8.25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44987</v>
      </c>
      <c r="B4" s="14">
        <f>B3+1</f>
        <v>44987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3" si="4">AC4*24</f>
        <v>0</v>
      </c>
      <c r="L4" s="58" t="str">
        <f>IF($B4="","",IF(WEEKDAY(B4,1)=1,Februar!K31+Februar!K30+Februar!K29+Februar!K28+Februar!K27+K3+K4,""))</f>
        <v/>
      </c>
      <c r="M4" s="10"/>
      <c r="N4" s="59">
        <f t="shared" ca="1" si="0"/>
        <v>-8.25</v>
      </c>
      <c r="O4" s="58" t="str">
        <f ca="1">IF($N4="","",IF(WEEKDAY(B4,1)=1,Februar!N30+Februar!N29+Februar!N28+Februar!N27+Februar!N26+N3+N4,""))</f>
        <v/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8.25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44988</v>
      </c>
      <c r="B5" s="14">
        <f>B4+1</f>
        <v>44988</v>
      </c>
      <c r="C5" s="54" t="str">
        <f t="shared" ref="C5:C33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 t="str">
        <f>IF($B5="","",IF(WEEKDAY(B5,1)=1,Februar!K30+Februar!K29+Februar!K28+Februar!K27+K3+K4+K5,""))</f>
        <v/>
      </c>
      <c r="M5" s="10"/>
      <c r="N5" s="59">
        <f t="shared" ca="1" si="0"/>
        <v>-6</v>
      </c>
      <c r="O5" s="58" t="str">
        <f ca="1">IF($N5="","",IF(WEEKDAY(B5,1)=1,Februar!N30+Februar!N29+Februar!N28+Februar!N27+N3+N4+N5,""))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6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44989</v>
      </c>
      <c r="B6" s="14">
        <f t="shared" ref="B6:B33" si="8">B5+1</f>
        <v>44989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IF($B6="","",IF(WEEKDAY(B6,1)=1,Februar!K31+Februar!K30+Februar!K29+K3+K4+K5+K6,""))</f>
        <v/>
      </c>
      <c r="M6" s="10"/>
      <c r="N6" s="59">
        <f t="shared" ca="1" si="0"/>
        <v>0</v>
      </c>
      <c r="O6" s="58" t="str">
        <f ca="1">IF($N6="","",IF(WEEKDAY(B6,1)=1,Februar!N30+Februar!N29+Februar!N28+N3+N4+N5+N6,""))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0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44990</v>
      </c>
      <c r="B7" s="14">
        <f t="shared" si="8"/>
        <v>44990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>
        <f>IF($B7="","",IF(WEEKDAY(B7,1)=1,Februar!K31+Februar!K30+K3+K4+K5+K6+K7,""))</f>
        <v>0</v>
      </c>
      <c r="M7" s="10"/>
      <c r="N7" s="59">
        <f t="shared" ca="1" si="0"/>
        <v>0</v>
      </c>
      <c r="O7" s="58">
        <f ca="1">IF($N7="","",IF(WEEKDAY(B7,1)=1,Februar!N30+Februar!N29+N3+N4+N5+N6+N7,""))</f>
        <v>-39</v>
      </c>
      <c r="P7" s="2"/>
      <c r="Q7" s="2"/>
      <c r="R7" s="13"/>
      <c r="S7" s="13"/>
      <c r="T7" s="13"/>
      <c r="U7" s="13"/>
      <c r="V7" s="60">
        <f>AD7*24</f>
        <v>0</v>
      </c>
      <c r="W7" s="100" t="s">
        <v>22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0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44991</v>
      </c>
      <c r="B8" s="14">
        <f t="shared" si="8"/>
        <v>44991</v>
      </c>
      <c r="C8" s="54">
        <f t="shared" si="7"/>
        <v>10</v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IF($B8="","",IF(WEEKDAY(B8,1)=1,Februar!K31+K3+K4+K5+K6+K7+K8,""))</f>
        <v/>
      </c>
      <c r="M8" s="10"/>
      <c r="N8" s="59">
        <f t="shared" ca="1" si="0"/>
        <v>-8.25</v>
      </c>
      <c r="O8" s="58" t="str">
        <f ca="1">IF($N8="","",IF(WEEKDAY(B8,1)=1,Februar!N30+N3+N4+N5+N6+N7+N8,""))</f>
        <v/>
      </c>
      <c r="P8" s="2"/>
      <c r="Q8" s="2"/>
      <c r="R8" s="13"/>
      <c r="S8" s="13"/>
      <c r="T8" s="13"/>
      <c r="U8" s="13"/>
      <c r="V8" s="60">
        <f t="shared" ref="V8:V33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8.25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44992</v>
      </c>
      <c r="B9" s="14">
        <f t="shared" si="8"/>
        <v>44992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>
        <f t="shared" ca="1" si="0"/>
        <v>-8.25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8.25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44993</v>
      </c>
      <c r="B10" s="14">
        <f t="shared" si="8"/>
        <v>44993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ref="L10:L33" si="10">IF($B10="","",IF(WEEKDAY(B10,1)=1,K4+K5+K6+K7+K8+K9+K10,""))</f>
        <v/>
      </c>
      <c r="M10" s="10"/>
      <c r="N10" s="59">
        <f t="shared" ca="1" si="0"/>
        <v>-8.25</v>
      </c>
      <c r="O10" s="58" t="str">
        <f t="shared" ref="O10:O33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8.25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44994</v>
      </c>
      <c r="B11" s="14">
        <f t="shared" si="8"/>
        <v>44994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 t="str">
        <f t="shared" si="10"/>
        <v/>
      </c>
      <c r="M11" s="10"/>
      <c r="N11" s="59">
        <f t="shared" ca="1" si="0"/>
        <v>-8.25</v>
      </c>
      <c r="O11" s="58" t="str">
        <f t="shared" ca="1" si="11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8.25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44995</v>
      </c>
      <c r="B12" s="14">
        <f t="shared" si="8"/>
        <v>44995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0"/>
        <v/>
      </c>
      <c r="M12" s="10"/>
      <c r="N12" s="59">
        <f t="shared" ca="1" si="0"/>
        <v>-6</v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6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44996</v>
      </c>
      <c r="B13" s="14">
        <f t="shared" si="8"/>
        <v>44996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>
        <f t="shared" ca="1" si="0"/>
        <v>0</v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0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44997</v>
      </c>
      <c r="B14" s="14">
        <f t="shared" si="8"/>
        <v>44997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>
        <f t="shared" si="10"/>
        <v>0</v>
      </c>
      <c r="M14" s="10"/>
      <c r="N14" s="59">
        <f t="shared" ca="1" si="0"/>
        <v>0</v>
      </c>
      <c r="O14" s="58">
        <f t="shared" ca="1" si="11"/>
        <v>-39</v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0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44998</v>
      </c>
      <c r="B15" s="14">
        <f t="shared" si="8"/>
        <v>44998</v>
      </c>
      <c r="C15" s="54">
        <f t="shared" si="7"/>
        <v>11</v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0"/>
        <v/>
      </c>
      <c r="M15" s="10"/>
      <c r="N15" s="59">
        <f t="shared" ca="1" si="0"/>
        <v>-8.25</v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8.25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44999</v>
      </c>
      <c r="B16" s="14">
        <f t="shared" si="8"/>
        <v>44999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0"/>
        <v/>
      </c>
      <c r="M16" s="10"/>
      <c r="N16" s="59">
        <f t="shared" ca="1" si="0"/>
        <v>-8.25</v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8.25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45000</v>
      </c>
      <c r="B17" s="14">
        <f t="shared" si="8"/>
        <v>45000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0"/>
        <v/>
      </c>
      <c r="M17" s="10"/>
      <c r="N17" s="59">
        <f t="shared" ca="1" si="0"/>
        <v>-8.25</v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8.25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45001</v>
      </c>
      <c r="B18" s="14">
        <f t="shared" si="8"/>
        <v>45001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0"/>
        <v/>
      </c>
      <c r="M18" s="10"/>
      <c r="N18" s="59">
        <f t="shared" ca="1" si="0"/>
        <v>-8.25</v>
      </c>
      <c r="O18" s="58" t="str">
        <f t="shared" ca="1" si="11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8.25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45002</v>
      </c>
      <c r="B19" s="14">
        <f t="shared" si="8"/>
        <v>45002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0"/>
        <v/>
      </c>
      <c r="M19" s="10"/>
      <c r="N19" s="59">
        <f t="shared" ca="1" si="0"/>
        <v>-6</v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6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45003</v>
      </c>
      <c r="B20" s="14">
        <f t="shared" si="8"/>
        <v>45003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0"/>
        <v/>
      </c>
      <c r="M20" s="10"/>
      <c r="N20" s="59">
        <f t="shared" ca="1" si="0"/>
        <v>0</v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0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45004</v>
      </c>
      <c r="B21" s="14">
        <f t="shared" si="8"/>
        <v>45004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>
        <f t="shared" si="10"/>
        <v>0</v>
      </c>
      <c r="M21" s="10"/>
      <c r="N21" s="59">
        <f t="shared" ca="1" si="0"/>
        <v>0</v>
      </c>
      <c r="O21" s="58">
        <f t="shared" ca="1" si="11"/>
        <v>-39</v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0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45005</v>
      </c>
      <c r="B22" s="14">
        <f t="shared" si="8"/>
        <v>45005</v>
      </c>
      <c r="C22" s="54">
        <f t="shared" si="7"/>
        <v>12</v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0"/>
        <v/>
      </c>
      <c r="M22" s="10"/>
      <c r="N22" s="59">
        <f t="shared" ca="1" si="0"/>
        <v>-8.25</v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8.25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45006</v>
      </c>
      <c r="B23" s="14">
        <f t="shared" si="8"/>
        <v>45006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0"/>
        <v/>
      </c>
      <c r="M23" s="10"/>
      <c r="N23" s="59">
        <f t="shared" ca="1" si="0"/>
        <v>-8.25</v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8.25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45007</v>
      </c>
      <c r="B24" s="14">
        <f t="shared" si="8"/>
        <v>45007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0"/>
        <v/>
      </c>
      <c r="M24" s="10"/>
      <c r="N24" s="59">
        <f t="shared" ca="1" si="0"/>
        <v>-8.25</v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8.25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45008</v>
      </c>
      <c r="B25" s="14">
        <f t="shared" si="8"/>
        <v>45008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 t="str">
        <f t="shared" si="10"/>
        <v/>
      </c>
      <c r="M25" s="10"/>
      <c r="N25" s="59">
        <f t="shared" ca="1" si="0"/>
        <v>-8.25</v>
      </c>
      <c r="O25" s="58" t="str">
        <f t="shared" ca="1" si="11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8.25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45009</v>
      </c>
      <c r="B26" s="14">
        <f t="shared" si="8"/>
        <v>45009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0"/>
        <v/>
      </c>
      <c r="M26" s="10"/>
      <c r="N26" s="59">
        <f t="shared" ca="1" si="0"/>
        <v>-6</v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6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45010</v>
      </c>
      <c r="B27" s="14">
        <f t="shared" si="8"/>
        <v>45010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0"/>
        <v/>
      </c>
      <c r="M27" s="10"/>
      <c r="N27" s="59">
        <f t="shared" ca="1" si="0"/>
        <v>0</v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0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45011</v>
      </c>
      <c r="B28" s="14">
        <f t="shared" si="8"/>
        <v>45011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>
        <f t="shared" si="10"/>
        <v>0</v>
      </c>
      <c r="M28" s="10"/>
      <c r="N28" s="59">
        <f t="shared" ca="1" si="0"/>
        <v>0</v>
      </c>
      <c r="O28" s="58">
        <f t="shared" ca="1" si="11"/>
        <v>-39</v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0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45012</v>
      </c>
      <c r="B29" s="14">
        <f t="shared" si="8"/>
        <v>45012</v>
      </c>
      <c r="C29" s="54">
        <f t="shared" si="7"/>
        <v>13</v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0"/>
        <v/>
      </c>
      <c r="M29" s="10"/>
      <c r="N29" s="59">
        <f t="shared" ca="1" si="0"/>
        <v>-8.25</v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8.25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45013</v>
      </c>
      <c r="B30" s="14">
        <f t="shared" si="8"/>
        <v>45013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0"/>
        <v/>
      </c>
      <c r="M30" s="10"/>
      <c r="N30" s="59">
        <f t="shared" ca="1" si="0"/>
        <v>-8.25</v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8.25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45014</v>
      </c>
      <c r="B31" s="14">
        <f t="shared" si="8"/>
        <v>45014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 t="str">
        <f t="shared" si="10"/>
        <v/>
      </c>
      <c r="M31" s="10"/>
      <c r="N31" s="59">
        <f t="shared" ca="1" si="0"/>
        <v>-8.25</v>
      </c>
      <c r="O31" s="58" t="str">
        <f t="shared" ca="1" si="11"/>
        <v/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8.25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45015</v>
      </c>
      <c r="B32" s="14">
        <f t="shared" si="8"/>
        <v>45015</v>
      </c>
      <c r="C32" s="54" t="str">
        <f t="shared" si="7"/>
        <v/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 t="str">
        <f t="shared" si="10"/>
        <v/>
      </c>
      <c r="M32" s="10"/>
      <c r="N32" s="59">
        <f t="shared" ca="1" si="0"/>
        <v>-8.25</v>
      </c>
      <c r="O32" s="58" t="str">
        <f t="shared" ca="1" si="11"/>
        <v/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8.25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1">
        <f>B33</f>
        <v>45016</v>
      </c>
      <c r="B33" s="14">
        <f t="shared" si="8"/>
        <v>45016</v>
      </c>
      <c r="C33" s="54" t="str">
        <f t="shared" si="7"/>
        <v/>
      </c>
      <c r="D33" s="13"/>
      <c r="E33" s="13"/>
      <c r="F33" s="13"/>
      <c r="G33" s="13"/>
      <c r="H33" s="13"/>
      <c r="I33" s="13"/>
      <c r="J33" s="13"/>
      <c r="K33" s="59">
        <f t="shared" si="4"/>
        <v>0</v>
      </c>
      <c r="L33" s="58" t="str">
        <f t="shared" si="10"/>
        <v/>
      </c>
      <c r="M33" s="10"/>
      <c r="N33" s="59">
        <f t="shared" ca="1" si="0"/>
        <v>-6</v>
      </c>
      <c r="O33" s="58" t="str">
        <f t="shared" ca="1" si="11"/>
        <v/>
      </c>
      <c r="P33" s="2"/>
      <c r="Q33" s="2"/>
      <c r="R33" s="13"/>
      <c r="S33" s="13"/>
      <c r="T33" s="13"/>
      <c r="U33" s="13"/>
      <c r="V33" s="62">
        <f t="shared" si="9"/>
        <v>0</v>
      </c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6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-178.5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178.5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N3:O34">
    <cfRule type="cellIs" dxfId="29" priority="1" operator="lessThan">
      <formula>0</formula>
    </cfRule>
  </conditionalFormatting>
  <conditionalFormatting sqref="A3:B33">
    <cfRule type="expression" dxfId="28" priority="3">
      <formula>WEEKDAY($B3,2)&gt;=6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D47AE20-70CF-40C2-ADEE-1CC4DF2523DC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Feiertage!$D$2:$D$15</xm:f>
          </x14:formula1>
          <xm:sqref>M3:M33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15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45017</v>
      </c>
      <c r="B3" s="14">
        <f>DATE(W10,4,1)</f>
        <v>45017</v>
      </c>
      <c r="C3" s="56">
        <f>TRUNC((B3-DATE(YEAR(B3+3-MOD(B3-2,7)),1,MOD(B3-2,7)-9))/7)</f>
        <v>13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IF($B3="","",IF(WEEKDAY(B3,1)=1,März!K33+März!K32+März!K31+März!K30+März!K29+März!K28+K3,""))</f>
        <v/>
      </c>
      <c r="M3" s="10"/>
      <c r="N3" s="59">
        <f t="shared" ref="N3:N32" ca="1" si="0">IF(B3&lt;=TODAY(),K3-AB3,"")</f>
        <v>0</v>
      </c>
      <c r="O3" s="58" t="str">
        <f ca="1">IF($N3="","",IF(WEEKDAY(B3,1)=1,März!N33+März!N32+März!N31+März!N30+März!N29+März!N28+N3,""))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0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45018</v>
      </c>
      <c r="B4" s="14">
        <f>B3+1</f>
        <v>45018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2" si="4">AC4*24</f>
        <v>0</v>
      </c>
      <c r="L4" s="58">
        <f>IF($B4="","",IF(WEEKDAY(B4,1)=1,März!K33+März!K32+März!K31+März!K30+März!K29+K3+K4,""))</f>
        <v>0</v>
      </c>
      <c r="M4" s="10"/>
      <c r="N4" s="59">
        <f t="shared" ca="1" si="0"/>
        <v>0</v>
      </c>
      <c r="O4" s="58">
        <f ca="1">IF($N4="","",IF(WEEKDAY(B4,1)=1,März!N33+März!N32+März!N31+März!N30+März!N29+N3+N4,""))</f>
        <v>-39</v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0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45019</v>
      </c>
      <c r="B5" s="14">
        <f>B4+1</f>
        <v>45019</v>
      </c>
      <c r="C5" s="54">
        <f t="shared" ref="C5:C32" si="7">IF($B5="","",IF(WEEKDAY(B5,2)=1,TRUNC((B5-DATE(YEAR(B5+3-MOD(B5-2,7)),1,MOD(B5-2,7)-9))/7),""))</f>
        <v>14</v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 t="str">
        <f>IF($B5="","",IF(WEEKDAY(B5,1)=1,März!K33+März!K32+März!K31+März!K30+K3+K4+K5,""))</f>
        <v/>
      </c>
      <c r="M5" s="10"/>
      <c r="N5" s="59">
        <f t="shared" ca="1" si="0"/>
        <v>-8.25</v>
      </c>
      <c r="O5" s="58" t="str">
        <f ca="1">IF($N5="","",IF(WEEKDAY(B5,1)=1,März!N33+März!N32+März!N31+März!N30+N3+N4+N5,""))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8.25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45020</v>
      </c>
      <c r="B6" s="14">
        <f t="shared" ref="B6:B32" si="8">B5+1</f>
        <v>45020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IF($B6="","",IF(WEEKDAY(B6,1)=1,März!K33+März!K32+März!K31+K3+K4+K5+K6,""))</f>
        <v/>
      </c>
      <c r="M6" s="10"/>
      <c r="N6" s="59">
        <f t="shared" ca="1" si="0"/>
        <v>-8.25</v>
      </c>
      <c r="O6" s="58" t="str">
        <f ca="1">IF($N6="","",IF(WEEKDAY(B6,1)=1,März!N33+März!N32+März!N31+N3+N4+N5+N6,""))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8.25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45021</v>
      </c>
      <c r="B7" s="14">
        <f t="shared" si="8"/>
        <v>45021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 t="str">
        <f>IF($B7="","",IF(WEEKDAY(B7,1)=1,März!K33+März!K32+K3+K4+K5+K6+K7,""))</f>
        <v/>
      </c>
      <c r="M7" s="10"/>
      <c r="N7" s="59">
        <f t="shared" ca="1" si="0"/>
        <v>-8.25</v>
      </c>
      <c r="O7" s="58" t="str">
        <f ca="1">IF($N7="","",IF(WEEKDAY(B7,1)=1,März!N33+März!N32+N3+N4+N5+N6+N7,""))</f>
        <v/>
      </c>
      <c r="P7" s="2"/>
      <c r="Q7" s="2"/>
      <c r="R7" s="13"/>
      <c r="S7" s="13"/>
      <c r="T7" s="13"/>
      <c r="U7" s="13"/>
      <c r="V7" s="60">
        <f>AD7*24</f>
        <v>0</v>
      </c>
      <c r="W7" s="100" t="s">
        <v>23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8.25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45022</v>
      </c>
      <c r="B8" s="14">
        <f t="shared" si="8"/>
        <v>45022</v>
      </c>
      <c r="C8" s="54" t="str">
        <f t="shared" si="7"/>
        <v/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IF($B8="","",IF(WEEKDAY(B8,1)=1,März!K33+K3+K4+K5+K6+K7+K8,""))</f>
        <v/>
      </c>
      <c r="M8" s="10"/>
      <c r="N8" s="59">
        <f t="shared" ca="1" si="0"/>
        <v>-8.25</v>
      </c>
      <c r="O8" s="58" t="str">
        <f ca="1">IF($N8="","",IF(WEEKDAY(B8,1)=1,März!N33+N3+N4+N5+N6+N7+N8,""))</f>
        <v/>
      </c>
      <c r="P8" s="2"/>
      <c r="Q8" s="2"/>
      <c r="R8" s="13"/>
      <c r="S8" s="13"/>
      <c r="T8" s="13"/>
      <c r="U8" s="13"/>
      <c r="V8" s="60">
        <f t="shared" ref="V8:V32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8.25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45023</v>
      </c>
      <c r="B9" s="14">
        <f t="shared" si="8"/>
        <v>45023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>
        <f t="shared" ca="1" si="0"/>
        <v>-6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>Karfreitag</v>
      </c>
      <c r="AB9" s="32">
        <f t="shared" si="2"/>
        <v>6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45024</v>
      </c>
      <c r="B10" s="14">
        <f t="shared" si="8"/>
        <v>45024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ref="L10:L33" si="10">IF($B10="","",IF(WEEKDAY(B10,1)=1,K4+K5+K6+K7+K8+K9+K10,""))</f>
        <v/>
      </c>
      <c r="M10" s="10"/>
      <c r="N10" s="59">
        <f t="shared" ca="1" si="0"/>
        <v>0</v>
      </c>
      <c r="O10" s="58" t="str">
        <f t="shared" ref="O10:O32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0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45025</v>
      </c>
      <c r="B11" s="14">
        <f t="shared" si="8"/>
        <v>45025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>
        <f t="shared" si="10"/>
        <v>0</v>
      </c>
      <c r="M11" s="10"/>
      <c r="N11" s="59">
        <f t="shared" ca="1" si="0"/>
        <v>0</v>
      </c>
      <c r="O11" s="58">
        <f t="shared" ca="1" si="11"/>
        <v>-39</v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>Ostersonntag</v>
      </c>
      <c r="AB11" s="32">
        <f t="shared" si="2"/>
        <v>0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45026</v>
      </c>
      <c r="B12" s="14">
        <f t="shared" si="8"/>
        <v>45026</v>
      </c>
      <c r="C12" s="54">
        <f t="shared" si="7"/>
        <v>15</v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0"/>
        <v/>
      </c>
      <c r="M12" s="10"/>
      <c r="N12" s="59">
        <f t="shared" ca="1" si="0"/>
        <v>-8.25</v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>Ostermontag</v>
      </c>
      <c r="AB12" s="32">
        <f t="shared" si="2"/>
        <v>8.25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45027</v>
      </c>
      <c r="B13" s="14">
        <f t="shared" si="8"/>
        <v>45027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>
        <f t="shared" ca="1" si="0"/>
        <v>-8.25</v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8.25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45028</v>
      </c>
      <c r="B14" s="14">
        <f t="shared" si="8"/>
        <v>45028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 t="str">
        <f t="shared" si="10"/>
        <v/>
      </c>
      <c r="M14" s="10"/>
      <c r="N14" s="59">
        <f t="shared" ca="1" si="0"/>
        <v>-8.25</v>
      </c>
      <c r="O14" s="58" t="str">
        <f t="shared" ca="1" si="11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8.25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45029</v>
      </c>
      <c r="B15" s="14">
        <f t="shared" si="8"/>
        <v>45029</v>
      </c>
      <c r="C15" s="54" t="str">
        <f t="shared" si="7"/>
        <v/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0"/>
        <v/>
      </c>
      <c r="M15" s="10"/>
      <c r="N15" s="59">
        <f t="shared" ca="1" si="0"/>
        <v>-8.25</v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8.25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45030</v>
      </c>
      <c r="B16" s="14">
        <f t="shared" si="8"/>
        <v>45030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0"/>
        <v/>
      </c>
      <c r="M16" s="10"/>
      <c r="N16" s="59">
        <f t="shared" ca="1" si="0"/>
        <v>-6</v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6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45031</v>
      </c>
      <c r="B17" s="14">
        <f t="shared" si="8"/>
        <v>45031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0"/>
        <v/>
      </c>
      <c r="M17" s="10"/>
      <c r="N17" s="59">
        <f t="shared" ca="1" si="0"/>
        <v>0</v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0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45032</v>
      </c>
      <c r="B18" s="14">
        <f t="shared" si="8"/>
        <v>45032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>
        <f t="shared" si="10"/>
        <v>0</v>
      </c>
      <c r="M18" s="10"/>
      <c r="N18" s="59">
        <f t="shared" ca="1" si="0"/>
        <v>0</v>
      </c>
      <c r="O18" s="58">
        <f t="shared" ca="1" si="11"/>
        <v>-39</v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0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45033</v>
      </c>
      <c r="B19" s="14">
        <f t="shared" si="8"/>
        <v>45033</v>
      </c>
      <c r="C19" s="54">
        <f t="shared" si="7"/>
        <v>16</v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0"/>
        <v/>
      </c>
      <c r="M19" s="10"/>
      <c r="N19" s="59">
        <f t="shared" ca="1" si="0"/>
        <v>-8.25</v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8.25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45034</v>
      </c>
      <c r="B20" s="14">
        <f t="shared" si="8"/>
        <v>45034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0"/>
        <v/>
      </c>
      <c r="M20" s="10"/>
      <c r="N20" s="59">
        <f t="shared" ca="1" si="0"/>
        <v>-8.25</v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8.25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45035</v>
      </c>
      <c r="B21" s="14">
        <f t="shared" si="8"/>
        <v>45035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 t="str">
        <f t="shared" si="10"/>
        <v/>
      </c>
      <c r="M21" s="10"/>
      <c r="N21" s="59">
        <f t="shared" ca="1" si="0"/>
        <v>-8.25</v>
      </c>
      <c r="O21" s="58" t="str">
        <f t="shared" ca="1" si="11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8.25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45036</v>
      </c>
      <c r="B22" s="14">
        <f t="shared" si="8"/>
        <v>45036</v>
      </c>
      <c r="C22" s="54" t="str">
        <f t="shared" si="7"/>
        <v/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0"/>
        <v/>
      </c>
      <c r="M22" s="10"/>
      <c r="N22" s="59">
        <f t="shared" ca="1" si="0"/>
        <v>-8.25</v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8.25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45037</v>
      </c>
      <c r="B23" s="14">
        <f t="shared" si="8"/>
        <v>45037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0"/>
        <v/>
      </c>
      <c r="M23" s="10"/>
      <c r="N23" s="59">
        <f t="shared" ca="1" si="0"/>
        <v>-6</v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6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45038</v>
      </c>
      <c r="B24" s="14">
        <f t="shared" si="8"/>
        <v>45038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0"/>
        <v/>
      </c>
      <c r="M24" s="10"/>
      <c r="N24" s="59">
        <f t="shared" ca="1" si="0"/>
        <v>0</v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0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45039</v>
      </c>
      <c r="B25" s="14">
        <f t="shared" si="8"/>
        <v>45039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>
        <f t="shared" si="10"/>
        <v>0</v>
      </c>
      <c r="M25" s="10"/>
      <c r="N25" s="59">
        <f t="shared" ca="1" si="0"/>
        <v>0</v>
      </c>
      <c r="O25" s="58">
        <f t="shared" ca="1" si="11"/>
        <v>-39</v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0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45040</v>
      </c>
      <c r="B26" s="14">
        <f t="shared" si="8"/>
        <v>45040</v>
      </c>
      <c r="C26" s="54">
        <f t="shared" si="7"/>
        <v>17</v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0"/>
        <v/>
      </c>
      <c r="M26" s="10"/>
      <c r="N26" s="59">
        <f t="shared" ca="1" si="0"/>
        <v>-8.25</v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8.25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45041</v>
      </c>
      <c r="B27" s="14">
        <f t="shared" si="8"/>
        <v>45041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0"/>
        <v/>
      </c>
      <c r="M27" s="10"/>
      <c r="N27" s="59">
        <f t="shared" ca="1" si="0"/>
        <v>-8.25</v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8.25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45042</v>
      </c>
      <c r="B28" s="14">
        <f t="shared" si="8"/>
        <v>45042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 t="str">
        <f t="shared" si="10"/>
        <v/>
      </c>
      <c r="M28" s="10"/>
      <c r="N28" s="59">
        <f t="shared" ca="1" si="0"/>
        <v>-8.25</v>
      </c>
      <c r="O28" s="58" t="str">
        <f t="shared" ca="1" si="11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8.25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45043</v>
      </c>
      <c r="B29" s="14">
        <f t="shared" si="8"/>
        <v>45043</v>
      </c>
      <c r="C29" s="54" t="str">
        <f t="shared" si="7"/>
        <v/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0"/>
        <v/>
      </c>
      <c r="M29" s="10"/>
      <c r="N29" s="59">
        <f t="shared" ca="1" si="0"/>
        <v>-8.25</v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8.25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45044</v>
      </c>
      <c r="B30" s="14">
        <f t="shared" si="8"/>
        <v>45044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0"/>
        <v/>
      </c>
      <c r="M30" s="10"/>
      <c r="N30" s="59">
        <f t="shared" ca="1" si="0"/>
        <v>-6</v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6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45045</v>
      </c>
      <c r="B31" s="14">
        <f t="shared" si="8"/>
        <v>45045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 t="str">
        <f t="shared" si="10"/>
        <v/>
      </c>
      <c r="M31" s="10"/>
      <c r="N31" s="59">
        <f t="shared" ca="1" si="0"/>
        <v>0</v>
      </c>
      <c r="O31" s="58" t="str">
        <f t="shared" ca="1" si="11"/>
        <v/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0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45046</v>
      </c>
      <c r="B32" s="14">
        <f t="shared" si="8"/>
        <v>45046</v>
      </c>
      <c r="C32" s="54" t="str">
        <f t="shared" si="7"/>
        <v/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>
        <f t="shared" si="10"/>
        <v>0</v>
      </c>
      <c r="M32" s="10"/>
      <c r="N32" s="59">
        <f t="shared" ca="1" si="0"/>
        <v>0</v>
      </c>
      <c r="O32" s="58">
        <f t="shared" ca="1" si="11"/>
        <v>-39</v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0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59"/>
      <c r="L33" s="58" t="str">
        <f t="shared" si="10"/>
        <v/>
      </c>
      <c r="M33" s="10"/>
      <c r="N33" s="59"/>
      <c r="O33" s="58"/>
      <c r="P33" s="2"/>
      <c r="Q33" s="2"/>
      <c r="R33" s="13"/>
      <c r="S33" s="13"/>
      <c r="T33" s="13"/>
      <c r="U33" s="13"/>
      <c r="V33" s="62"/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0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-156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156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N3:O34">
    <cfRule type="cellIs" dxfId="26" priority="1" operator="lessThan">
      <formula>0</formula>
    </cfRule>
  </conditionalFormatting>
  <conditionalFormatting sqref="A3:B32">
    <cfRule type="expression" dxfId="25" priority="4">
      <formula>WEEKDAY($B3,2)&gt;=6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D0005EC3-64EA-42A1-84A9-20873ACF8914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Feiertage!$H$5:$H$17</xm:f>
          </x14:formula1>
          <xm:sqref>M33</xm:sqref>
        </x14:dataValidation>
        <x14:dataValidation type="list" allowBlank="1" showInputMessage="1" showErrorMessage="1">
          <x14:formula1>
            <xm:f>Feiertage!$D$2:$D$15</xm:f>
          </x14:formula1>
          <xm:sqref>M3:M32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3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45047</v>
      </c>
      <c r="B3" s="14">
        <f>DATE(W10,5,1)</f>
        <v>45047</v>
      </c>
      <c r="C3" s="56">
        <f>TRUNC((B3-DATE(YEAR(B3+3-MOD(B3-2,7)),1,MOD(B3-2,7)-9))/7)</f>
        <v>18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IF($B3="","",IF(WEEKDAY(B3,1)=1,April!K32+April!K31+April!K30+April!K29+April!K28+April!K27+K3,""))</f>
        <v/>
      </c>
      <c r="M3" s="10"/>
      <c r="N3" s="59">
        <f t="shared" ref="N3:N33" ca="1" si="0">IF(B3&lt;=TODAY(),K3-AB3,"")</f>
        <v>-8.25</v>
      </c>
      <c r="O3" s="58" t="str">
        <f ca="1">IF($N3="","",IF(WEEKDAY(B3,1)=1,April!N32+April!N31+April!N30+April!N29+April!N28+April!N27+N3,""))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>Maifeiertag</v>
      </c>
      <c r="AB3" s="42">
        <f t="shared" ref="AB3:AB33" si="2">IF(WEEKDAY(A3,2)&lt;=4,(8.25),IF(WEEKDAY(A3,2)=5,(6),(0)))</f>
        <v>8.25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45048</v>
      </c>
      <c r="B4" s="14">
        <f>B3+1</f>
        <v>45048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3" si="4">AC4*24</f>
        <v>0</v>
      </c>
      <c r="L4" s="58" t="str">
        <f>IF($B4="","",IF(WEEKDAY(B4,1)=1,April!K32+April!K31+April!K30+April!K29+April!K28+K3+K4,""))</f>
        <v/>
      </c>
      <c r="M4" s="10"/>
      <c r="N4" s="59">
        <f t="shared" ca="1" si="0"/>
        <v>-8.25</v>
      </c>
      <c r="O4" s="58" t="str">
        <f ca="1">IF($N4="","",IF(WEEKDAY(B4,1)=1,April!N32+April!N31+April!N30+April!N29+April!N28+N3+N4,""))</f>
        <v/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8.25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45049</v>
      </c>
      <c r="B5" s="14">
        <f>B4+1</f>
        <v>45049</v>
      </c>
      <c r="C5" s="54" t="str">
        <f t="shared" ref="C5:C33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 t="str">
        <f>IF($B5="","",IF(WEEKDAY(B5,1)=1,April!K32+April!K31+April!K30+April!K29+K3+K4+K5,""))</f>
        <v/>
      </c>
      <c r="M5" s="10"/>
      <c r="N5" s="59">
        <f t="shared" ca="1" si="0"/>
        <v>-8.25</v>
      </c>
      <c r="O5" s="58" t="str">
        <f ca="1">IF($N5="","",IF(WEEKDAY(B5,1)=1,April!N32+April!N31+April!N30+April!N29+N3+N4+N5,""))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8.25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45050</v>
      </c>
      <c r="B6" s="14">
        <f t="shared" ref="B6:B33" si="8">B5+1</f>
        <v>45050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IF($B6="","",IF(WEEKDAY(B6,1)=1,April!K32+April!K31+April!K30+K3+K4+K5+K6,""))</f>
        <v/>
      </c>
      <c r="M6" s="10"/>
      <c r="N6" s="59">
        <f t="shared" ca="1" si="0"/>
        <v>-8.25</v>
      </c>
      <c r="O6" s="58" t="str">
        <f ca="1">IF($N6="","",IF(WEEKDAY(B6,1)=1,April!N32+April!N31+April!N30+N3+N4+N5+N6,""))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8.25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45051</v>
      </c>
      <c r="B7" s="14">
        <f t="shared" si="8"/>
        <v>45051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 t="str">
        <f>IF($B7="","",IF(WEEKDAY(B7,1)=1,April!K32+April!K31+K3+K4+K5+K6+K7,""))</f>
        <v/>
      </c>
      <c r="M7" s="10"/>
      <c r="N7" s="59">
        <f t="shared" ca="1" si="0"/>
        <v>-6</v>
      </c>
      <c r="O7" s="58" t="str">
        <f ca="1">IF($N7="","",IF(WEEKDAY(B7,1)=1,April!N32+April!N31+N3+N4+N5+N6+N7,""))</f>
        <v/>
      </c>
      <c r="P7" s="2"/>
      <c r="Q7" s="2"/>
      <c r="R7" s="13"/>
      <c r="S7" s="13"/>
      <c r="T7" s="13"/>
      <c r="U7" s="13"/>
      <c r="V7" s="60">
        <f>AD7*24</f>
        <v>0</v>
      </c>
      <c r="W7" s="100" t="s">
        <v>24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6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45052</v>
      </c>
      <c r="B8" s="14">
        <f t="shared" si="8"/>
        <v>45052</v>
      </c>
      <c r="C8" s="54" t="str">
        <f t="shared" si="7"/>
        <v/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IF($B8="","",IF(WEEKDAY(B8,1)=1,April!K32+K3+K4+K5+K6+K7+K8,""))</f>
        <v/>
      </c>
      <c r="M8" s="10"/>
      <c r="N8" s="59">
        <f t="shared" ca="1" si="0"/>
        <v>0</v>
      </c>
      <c r="O8" s="58" t="str">
        <f ca="1">IF($N8="","",IF(WEEKDAY(B8,1)=1,April!N32+N3+N4+N5+N6+N7+N8,""))</f>
        <v/>
      </c>
      <c r="P8" s="2"/>
      <c r="Q8" s="2"/>
      <c r="R8" s="13"/>
      <c r="S8" s="13"/>
      <c r="T8" s="13"/>
      <c r="U8" s="13"/>
      <c r="V8" s="60">
        <f t="shared" ref="V8:V33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0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45053</v>
      </c>
      <c r="B9" s="14">
        <f t="shared" si="8"/>
        <v>45053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>
        <f>IF($B9="","",IF(WEEKDAY(B9,1)=1,K3+K4+K5+K6+K7+K8+K9,""))</f>
        <v>0</v>
      </c>
      <c r="M9" s="10"/>
      <c r="N9" s="59">
        <f t="shared" ca="1" si="0"/>
        <v>0</v>
      </c>
      <c r="O9" s="58">
        <f ca="1">IF($N9="","",IF(WEEKDAY(B9,1)=1,N3+N4+N5+N6+N7+N8+N9,""))</f>
        <v>-39</v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0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45054</v>
      </c>
      <c r="B10" s="14">
        <f t="shared" si="8"/>
        <v>45054</v>
      </c>
      <c r="C10" s="54">
        <f t="shared" si="7"/>
        <v>19</v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ref="L10:L33" si="10">IF($B10="","",IF(WEEKDAY(B10,1)=1,K4+K5+K6+K7+K8+K9+K10,""))</f>
        <v/>
      </c>
      <c r="M10" s="10"/>
      <c r="N10" s="59">
        <f t="shared" ca="1" si="0"/>
        <v>-8.25</v>
      </c>
      <c r="O10" s="58" t="str">
        <f t="shared" ref="O10:O33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8.25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45055</v>
      </c>
      <c r="B11" s="14">
        <f t="shared" si="8"/>
        <v>45055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 t="str">
        <f t="shared" si="10"/>
        <v/>
      </c>
      <c r="M11" s="10"/>
      <c r="N11" s="59">
        <f t="shared" ca="1" si="0"/>
        <v>-8.25</v>
      </c>
      <c r="O11" s="58" t="str">
        <f t="shared" ca="1" si="11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8.25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45056</v>
      </c>
      <c r="B12" s="14">
        <f t="shared" si="8"/>
        <v>45056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0"/>
        <v/>
      </c>
      <c r="M12" s="10"/>
      <c r="N12" s="59">
        <f t="shared" ca="1" si="0"/>
        <v>-8.25</v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8.25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45057</v>
      </c>
      <c r="B13" s="14">
        <f t="shared" si="8"/>
        <v>45057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>
        <f t="shared" ca="1" si="0"/>
        <v>-8.25</v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8.25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45058</v>
      </c>
      <c r="B14" s="14">
        <f t="shared" si="8"/>
        <v>45058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 t="str">
        <f t="shared" si="10"/>
        <v/>
      </c>
      <c r="M14" s="10"/>
      <c r="N14" s="59">
        <f t="shared" ca="1" si="0"/>
        <v>-6</v>
      </c>
      <c r="O14" s="58" t="str">
        <f t="shared" ca="1" si="11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6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45059</v>
      </c>
      <c r="B15" s="14">
        <f t="shared" si="8"/>
        <v>45059</v>
      </c>
      <c r="C15" s="54" t="str">
        <f t="shared" si="7"/>
        <v/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0"/>
        <v/>
      </c>
      <c r="M15" s="10"/>
      <c r="N15" s="59">
        <f t="shared" ca="1" si="0"/>
        <v>0</v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0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45060</v>
      </c>
      <c r="B16" s="14">
        <f t="shared" si="8"/>
        <v>45060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>
        <f t="shared" si="10"/>
        <v>0</v>
      </c>
      <c r="M16" s="10"/>
      <c r="N16" s="59">
        <f t="shared" ca="1" si="0"/>
        <v>0</v>
      </c>
      <c r="O16" s="58">
        <f t="shared" ca="1" si="11"/>
        <v>-39</v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0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45061</v>
      </c>
      <c r="B17" s="14">
        <f t="shared" si="8"/>
        <v>45061</v>
      </c>
      <c r="C17" s="54">
        <f t="shared" si="7"/>
        <v>20</v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0"/>
        <v/>
      </c>
      <c r="M17" s="10"/>
      <c r="N17" s="59">
        <f t="shared" ca="1" si="0"/>
        <v>-8.25</v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8.25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45062</v>
      </c>
      <c r="B18" s="14">
        <f t="shared" si="8"/>
        <v>45062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0"/>
        <v/>
      </c>
      <c r="M18" s="10"/>
      <c r="N18" s="59">
        <f t="shared" ca="1" si="0"/>
        <v>-8.25</v>
      </c>
      <c r="O18" s="58" t="str">
        <f t="shared" ca="1" si="11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8.25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45063</v>
      </c>
      <c r="B19" s="14">
        <f t="shared" si="8"/>
        <v>45063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0"/>
        <v/>
      </c>
      <c r="M19" s="10"/>
      <c r="N19" s="59">
        <f t="shared" ca="1" si="0"/>
        <v>-8.25</v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8.25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45064</v>
      </c>
      <c r="B20" s="14">
        <f t="shared" si="8"/>
        <v>45064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0"/>
        <v/>
      </c>
      <c r="M20" s="10"/>
      <c r="N20" s="59">
        <f t="shared" ca="1" si="0"/>
        <v>-8.25</v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>Chr. Himmelfahrt</v>
      </c>
      <c r="AB20" s="32">
        <f t="shared" si="2"/>
        <v>8.25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45065</v>
      </c>
      <c r="B21" s="14">
        <f t="shared" si="8"/>
        <v>45065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 t="str">
        <f t="shared" si="10"/>
        <v/>
      </c>
      <c r="M21" s="10"/>
      <c r="N21" s="59">
        <f t="shared" ca="1" si="0"/>
        <v>-6</v>
      </c>
      <c r="O21" s="58" t="str">
        <f t="shared" ca="1" si="11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6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45066</v>
      </c>
      <c r="B22" s="14">
        <f t="shared" si="8"/>
        <v>45066</v>
      </c>
      <c r="C22" s="54" t="str">
        <f t="shared" si="7"/>
        <v/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0"/>
        <v/>
      </c>
      <c r="M22" s="10"/>
      <c r="N22" s="59">
        <f t="shared" ca="1" si="0"/>
        <v>0</v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0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45067</v>
      </c>
      <c r="B23" s="14">
        <f t="shared" si="8"/>
        <v>45067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>
        <f t="shared" si="10"/>
        <v>0</v>
      </c>
      <c r="M23" s="10"/>
      <c r="N23" s="59">
        <f t="shared" ca="1" si="0"/>
        <v>0</v>
      </c>
      <c r="O23" s="58">
        <f t="shared" ca="1" si="11"/>
        <v>-39</v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0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45068</v>
      </c>
      <c r="B24" s="14">
        <f t="shared" si="8"/>
        <v>45068</v>
      </c>
      <c r="C24" s="54">
        <f t="shared" si="7"/>
        <v>21</v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0"/>
        <v/>
      </c>
      <c r="M24" s="10"/>
      <c r="N24" s="59">
        <f t="shared" ca="1" si="0"/>
        <v>-8.25</v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8.25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45069</v>
      </c>
      <c r="B25" s="14">
        <f t="shared" si="8"/>
        <v>45069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 t="str">
        <f t="shared" si="10"/>
        <v/>
      </c>
      <c r="M25" s="10"/>
      <c r="N25" s="59">
        <f t="shared" ca="1" si="0"/>
        <v>-8.25</v>
      </c>
      <c r="O25" s="58" t="str">
        <f t="shared" ca="1" si="11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8.25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45070</v>
      </c>
      <c r="B26" s="14">
        <f t="shared" si="8"/>
        <v>45070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0"/>
        <v/>
      </c>
      <c r="M26" s="10"/>
      <c r="N26" s="59">
        <f t="shared" ca="1" si="0"/>
        <v>-8.25</v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8.25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45071</v>
      </c>
      <c r="B27" s="14">
        <f t="shared" si="8"/>
        <v>45071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0"/>
        <v/>
      </c>
      <c r="M27" s="10"/>
      <c r="N27" s="59">
        <f t="shared" ca="1" si="0"/>
        <v>-8.25</v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8.25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45072</v>
      </c>
      <c r="B28" s="14">
        <f t="shared" si="8"/>
        <v>45072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 t="str">
        <f t="shared" si="10"/>
        <v/>
      </c>
      <c r="M28" s="10"/>
      <c r="N28" s="59">
        <f t="shared" ca="1" si="0"/>
        <v>-6</v>
      </c>
      <c r="O28" s="58" t="str">
        <f t="shared" ca="1" si="11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6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45073</v>
      </c>
      <c r="B29" s="14">
        <f t="shared" si="8"/>
        <v>45073</v>
      </c>
      <c r="C29" s="54" t="str">
        <f t="shared" si="7"/>
        <v/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0"/>
        <v/>
      </c>
      <c r="M29" s="10"/>
      <c r="N29" s="59">
        <f t="shared" ca="1" si="0"/>
        <v>0</v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0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45074</v>
      </c>
      <c r="B30" s="14">
        <f t="shared" si="8"/>
        <v>45074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>
        <f t="shared" si="10"/>
        <v>0</v>
      </c>
      <c r="M30" s="10"/>
      <c r="N30" s="59">
        <f t="shared" ca="1" si="0"/>
        <v>0</v>
      </c>
      <c r="O30" s="58">
        <f t="shared" ca="1" si="11"/>
        <v>-39</v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>Pfingstsonntag</v>
      </c>
      <c r="AB30" s="32">
        <f t="shared" si="2"/>
        <v>0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45075</v>
      </c>
      <c r="B31" s="14">
        <f t="shared" si="8"/>
        <v>45075</v>
      </c>
      <c r="C31" s="54">
        <f t="shared" si="7"/>
        <v>22</v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 t="str">
        <f t="shared" si="10"/>
        <v/>
      </c>
      <c r="M31" s="10"/>
      <c r="N31" s="59">
        <f t="shared" ca="1" si="0"/>
        <v>-8.25</v>
      </c>
      <c r="O31" s="58" t="str">
        <f t="shared" ca="1" si="11"/>
        <v/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>Pfingstmontag</v>
      </c>
      <c r="AB31" s="32">
        <f t="shared" si="2"/>
        <v>8.25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45076</v>
      </c>
      <c r="B32" s="14">
        <f t="shared" si="8"/>
        <v>45076</v>
      </c>
      <c r="C32" s="54" t="str">
        <f t="shared" si="7"/>
        <v/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 t="str">
        <f t="shared" si="10"/>
        <v/>
      </c>
      <c r="M32" s="10"/>
      <c r="N32" s="59">
        <f t="shared" ca="1" si="0"/>
        <v>-8.25</v>
      </c>
      <c r="O32" s="58" t="str">
        <f t="shared" ca="1" si="11"/>
        <v/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8.25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1">
        <f>B33</f>
        <v>45077</v>
      </c>
      <c r="B33" s="14">
        <f t="shared" si="8"/>
        <v>45077</v>
      </c>
      <c r="C33" s="54" t="str">
        <f t="shared" si="7"/>
        <v/>
      </c>
      <c r="D33" s="13"/>
      <c r="E33" s="13"/>
      <c r="F33" s="13"/>
      <c r="G33" s="13"/>
      <c r="H33" s="13"/>
      <c r="I33" s="13"/>
      <c r="J33" s="13"/>
      <c r="K33" s="59">
        <f t="shared" si="4"/>
        <v>0</v>
      </c>
      <c r="L33" s="58" t="str">
        <f t="shared" si="10"/>
        <v/>
      </c>
      <c r="M33" s="10"/>
      <c r="N33" s="59">
        <f t="shared" ca="1" si="0"/>
        <v>-8.25</v>
      </c>
      <c r="O33" s="58" t="str">
        <f t="shared" ca="1" si="11"/>
        <v/>
      </c>
      <c r="P33" s="2"/>
      <c r="Q33" s="2"/>
      <c r="R33" s="13"/>
      <c r="S33" s="13"/>
      <c r="T33" s="13"/>
      <c r="U33" s="13"/>
      <c r="V33" s="62">
        <f t="shared" si="9"/>
        <v>0</v>
      </c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8.25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-180.75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180.75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N3:O34">
    <cfRule type="cellIs" dxfId="23" priority="1" operator="lessThan">
      <formula>0</formula>
    </cfRule>
  </conditionalFormatting>
  <conditionalFormatting sqref="A3:B33">
    <cfRule type="expression" dxfId="22" priority="4">
      <formula>WEEKDAY($B3,2)&gt;=6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3BC5E74-4483-4525-825F-DBBB094E116D}">
            <xm:f>COUNTIF(Feiertage!$B$5:$B$26,$A3)=1</xm:f>
            <x14:dxf>
              <fill>
                <patternFill patternType="solid">
                  <bgColor rgb="FFFF7C80"/>
                </patternFill>
              </fill>
            </x14:dxf>
          </x14:cfRule>
          <xm:sqref>A3:B33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Feiertage!$D$2:$D$15</xm:f>
          </x14:formula1>
          <xm:sqref>M3:M33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15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45078</v>
      </c>
      <c r="B3" s="14">
        <f>DATE(W10,6,1)</f>
        <v>45078</v>
      </c>
      <c r="C3" s="56">
        <f>TRUNC((B3-DATE(YEAR(B3+3-MOD(B3-2,7)),1,MOD(B3-2,7)-9))/7)</f>
        <v>22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IF($B3="","",IF(WEEKDAY(B3,1)=1,Mai!K33+Mai!K32+Mai!K31+Mai!K30+Mai!K29+Mai!K28+K3,""))</f>
        <v/>
      </c>
      <c r="M3" s="10"/>
      <c r="N3" s="59">
        <f t="shared" ref="N3:N32" ca="1" si="0">IF(B3&lt;=TODAY(),K3-AB3,"")</f>
        <v>-8.25</v>
      </c>
      <c r="O3" s="58" t="str">
        <f ca="1">IF($N3="","",IF(WEEKDAY(B3,1)=1,Mai!N33+Mai!N32+Mai!N31+Mai!N30+Mai!N29+Mai!N28+N3,""))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8.25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45079</v>
      </c>
      <c r="B4" s="14">
        <f>B3+1</f>
        <v>45079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2" si="4">AC4*24</f>
        <v>0</v>
      </c>
      <c r="L4" s="58" t="str">
        <f>IF($B4="","",IF(WEEKDAY(B4,1)=1,Mai!K33+Mai!K32+Mai!K31+Mai!K30+Mai!K29+K3+K4,""))</f>
        <v/>
      </c>
      <c r="M4" s="10"/>
      <c r="N4" s="59">
        <f t="shared" ca="1" si="0"/>
        <v>-6</v>
      </c>
      <c r="O4" s="58" t="str">
        <f ca="1">IF($N4="","",IF(WEEKDAY(B4,1)=1,Mai!N33+Mai!N32+Mai!N31+Mai!N30+Mai!N29+N3+N4,""))</f>
        <v/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6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45080</v>
      </c>
      <c r="B5" s="14">
        <f>B4+1</f>
        <v>45080</v>
      </c>
      <c r="C5" s="54" t="str">
        <f t="shared" ref="C5:C32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 t="str">
        <f>IF($B5="","",IF(WEEKDAY(B5,1)=1,Mai!K33+Mai!K32+Mai!K31+Mai!K30+K3+K4+K5,""))</f>
        <v/>
      </c>
      <c r="M5" s="10"/>
      <c r="N5" s="59">
        <f t="shared" ca="1" si="0"/>
        <v>0</v>
      </c>
      <c r="O5" s="58" t="str">
        <f ca="1">IF($N5="","",IF(WEEKDAY(B5,1)=1,Mai!N33+Mai!N32+Mai!N31+Mai!N30+N3+N4+N5,""))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0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45081</v>
      </c>
      <c r="B6" s="14">
        <f t="shared" ref="B6:B32" si="8">B5+1</f>
        <v>45081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>
        <f>IF($B6="","",IF(WEEKDAY(B6,1)=1,Mai!K33+Mai!K32+Mai!K31+K3+K4+K5+K6,""))</f>
        <v>0</v>
      </c>
      <c r="M6" s="10"/>
      <c r="N6" s="59">
        <f t="shared" ca="1" si="0"/>
        <v>0</v>
      </c>
      <c r="O6" s="58">
        <f ca="1">IF($N6="","",IF(WEEKDAY(B6,1)=1,Mai!N33+Mai!N32+Mai!N31+N3+N4+N5+N6,""))</f>
        <v>-39</v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0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45082</v>
      </c>
      <c r="B7" s="14">
        <f t="shared" si="8"/>
        <v>45082</v>
      </c>
      <c r="C7" s="54">
        <f t="shared" si="7"/>
        <v>23</v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 t="str">
        <f>IF($B7="","",IF(WEEKDAY(B7,1)=1,Mai!K33+Mai!K32+K3+K4+K5+K6+K7,""))</f>
        <v/>
      </c>
      <c r="M7" s="10"/>
      <c r="N7" s="59">
        <f t="shared" ca="1" si="0"/>
        <v>-8.25</v>
      </c>
      <c r="O7" s="58" t="str">
        <f ca="1">IF($N7="","",IF(WEEKDAY(B7,1)=1,Mai!N33+Mai!N32+N3+N4+N5+N6+N7,""))</f>
        <v/>
      </c>
      <c r="P7" s="2"/>
      <c r="Q7" s="2"/>
      <c r="R7" s="13"/>
      <c r="S7" s="13"/>
      <c r="T7" s="13"/>
      <c r="U7" s="13"/>
      <c r="V7" s="60">
        <f>AD7*24</f>
        <v>0</v>
      </c>
      <c r="W7" s="100" t="s">
        <v>25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8.25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45083</v>
      </c>
      <c r="B8" s="14">
        <f t="shared" si="8"/>
        <v>45083</v>
      </c>
      <c r="C8" s="54" t="str">
        <f t="shared" si="7"/>
        <v/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IF($B8="","",IF(WEEKDAY(B8,1)=1,Mai!K33+K3+K4+K5+K6+K7+K8,""))</f>
        <v/>
      </c>
      <c r="M8" s="10"/>
      <c r="N8" s="59">
        <f t="shared" ca="1" si="0"/>
        <v>-8.25</v>
      </c>
      <c r="O8" s="58" t="str">
        <f ca="1">IF($N8="","",IF(WEEKDAY(B8,1)=1,Mai!N33+N3+N4+N5+N6+N7+N8,""))</f>
        <v/>
      </c>
      <c r="P8" s="2"/>
      <c r="Q8" s="2"/>
      <c r="R8" s="13"/>
      <c r="S8" s="13"/>
      <c r="T8" s="13"/>
      <c r="U8" s="13"/>
      <c r="V8" s="60">
        <f t="shared" ref="V8:V32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8.25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45084</v>
      </c>
      <c r="B9" s="14">
        <f t="shared" si="8"/>
        <v>45084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>
        <f t="shared" ca="1" si="0"/>
        <v>-8.25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8.25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45085</v>
      </c>
      <c r="B10" s="14">
        <f t="shared" si="8"/>
        <v>45085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ref="L10:L33" si="10">IF($B10="","",IF(WEEKDAY(B10,1)=1,K4+K5+K6+K7+K8+K9+K10,""))</f>
        <v/>
      </c>
      <c r="M10" s="10"/>
      <c r="N10" s="59">
        <f t="shared" ca="1" si="0"/>
        <v>-8.25</v>
      </c>
      <c r="O10" s="58" t="str">
        <f t="shared" ref="O10:O32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>Fronleichnam</v>
      </c>
      <c r="AB10" s="32">
        <f t="shared" si="2"/>
        <v>8.25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45086</v>
      </c>
      <c r="B11" s="14">
        <f t="shared" si="8"/>
        <v>45086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 t="str">
        <f t="shared" si="10"/>
        <v/>
      </c>
      <c r="M11" s="10"/>
      <c r="N11" s="59">
        <f t="shared" ca="1" si="0"/>
        <v>-6</v>
      </c>
      <c r="O11" s="58" t="str">
        <f t="shared" ca="1" si="11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6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45087</v>
      </c>
      <c r="B12" s="14">
        <f t="shared" si="8"/>
        <v>45087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0"/>
        <v/>
      </c>
      <c r="M12" s="10"/>
      <c r="N12" s="59">
        <f t="shared" ca="1" si="0"/>
        <v>0</v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0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45088</v>
      </c>
      <c r="B13" s="14">
        <f t="shared" si="8"/>
        <v>45088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>
        <f t="shared" si="10"/>
        <v>0</v>
      </c>
      <c r="M13" s="10"/>
      <c r="N13" s="59">
        <f t="shared" ca="1" si="0"/>
        <v>0</v>
      </c>
      <c r="O13" s="58">
        <f t="shared" ca="1" si="11"/>
        <v>-39</v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0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45089</v>
      </c>
      <c r="B14" s="14">
        <f t="shared" si="8"/>
        <v>45089</v>
      </c>
      <c r="C14" s="54">
        <f t="shared" si="7"/>
        <v>24</v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 t="str">
        <f t="shared" si="10"/>
        <v/>
      </c>
      <c r="M14" s="10"/>
      <c r="N14" s="59">
        <f t="shared" ca="1" si="0"/>
        <v>-8.25</v>
      </c>
      <c r="O14" s="58" t="str">
        <f t="shared" ca="1" si="11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8.25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45090</v>
      </c>
      <c r="B15" s="14">
        <f t="shared" si="8"/>
        <v>45090</v>
      </c>
      <c r="C15" s="54" t="str">
        <f t="shared" si="7"/>
        <v/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0"/>
        <v/>
      </c>
      <c r="M15" s="10"/>
      <c r="N15" s="59">
        <f t="shared" ca="1" si="0"/>
        <v>-8.25</v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8.25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45091</v>
      </c>
      <c r="B16" s="14">
        <f t="shared" si="8"/>
        <v>45091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0"/>
        <v/>
      </c>
      <c r="M16" s="10"/>
      <c r="N16" s="59">
        <f t="shared" ca="1" si="0"/>
        <v>-8.25</v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8.25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45092</v>
      </c>
      <c r="B17" s="14">
        <f t="shared" si="8"/>
        <v>45092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0"/>
        <v/>
      </c>
      <c r="M17" s="10"/>
      <c r="N17" s="59">
        <f t="shared" ca="1" si="0"/>
        <v>-8.25</v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8.25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45093</v>
      </c>
      <c r="B18" s="14">
        <f t="shared" si="8"/>
        <v>45093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0"/>
        <v/>
      </c>
      <c r="M18" s="10"/>
      <c r="N18" s="59">
        <f t="shared" ca="1" si="0"/>
        <v>-6</v>
      </c>
      <c r="O18" s="58" t="str">
        <f t="shared" ca="1" si="11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6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45094</v>
      </c>
      <c r="B19" s="14">
        <f t="shared" si="8"/>
        <v>45094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0"/>
        <v/>
      </c>
      <c r="M19" s="10"/>
      <c r="N19" s="59">
        <f t="shared" ca="1" si="0"/>
        <v>0</v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0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45095</v>
      </c>
      <c r="B20" s="14">
        <f t="shared" si="8"/>
        <v>45095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>
        <f t="shared" si="10"/>
        <v>0</v>
      </c>
      <c r="M20" s="10"/>
      <c r="N20" s="59">
        <f t="shared" ca="1" si="0"/>
        <v>0</v>
      </c>
      <c r="O20" s="58">
        <f t="shared" ca="1" si="11"/>
        <v>-39</v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0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45096</v>
      </c>
      <c r="B21" s="14">
        <f t="shared" si="8"/>
        <v>45096</v>
      </c>
      <c r="C21" s="54">
        <f t="shared" si="7"/>
        <v>25</v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 t="str">
        <f t="shared" si="10"/>
        <v/>
      </c>
      <c r="M21" s="10"/>
      <c r="N21" s="59">
        <f t="shared" ca="1" si="0"/>
        <v>-8.25</v>
      </c>
      <c r="O21" s="58" t="str">
        <f t="shared" ca="1" si="11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8.25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45097</v>
      </c>
      <c r="B22" s="14">
        <f t="shared" si="8"/>
        <v>45097</v>
      </c>
      <c r="C22" s="54" t="str">
        <f t="shared" si="7"/>
        <v/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0"/>
        <v/>
      </c>
      <c r="M22" s="10"/>
      <c r="N22" s="59">
        <f t="shared" ca="1" si="0"/>
        <v>-8.25</v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8.25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45098</v>
      </c>
      <c r="B23" s="14">
        <f t="shared" si="8"/>
        <v>45098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0"/>
        <v/>
      </c>
      <c r="M23" s="10"/>
      <c r="N23" s="59">
        <f t="shared" ca="1" si="0"/>
        <v>-8.25</v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8.25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45099</v>
      </c>
      <c r="B24" s="14">
        <f t="shared" si="8"/>
        <v>45099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0"/>
        <v/>
      </c>
      <c r="M24" s="10"/>
      <c r="N24" s="59">
        <f t="shared" ca="1" si="0"/>
        <v>-8.25</v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8.25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45100</v>
      </c>
      <c r="B25" s="14">
        <f t="shared" si="8"/>
        <v>45100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 t="str">
        <f t="shared" si="10"/>
        <v/>
      </c>
      <c r="M25" s="10"/>
      <c r="N25" s="59">
        <f t="shared" ca="1" si="0"/>
        <v>-6</v>
      </c>
      <c r="O25" s="58" t="str">
        <f t="shared" ca="1" si="11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6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45101</v>
      </c>
      <c r="B26" s="14">
        <f t="shared" si="8"/>
        <v>45101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0"/>
        <v/>
      </c>
      <c r="M26" s="10"/>
      <c r="N26" s="59">
        <f t="shared" ca="1" si="0"/>
        <v>0</v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0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45102</v>
      </c>
      <c r="B27" s="14">
        <f t="shared" si="8"/>
        <v>45102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>
        <f t="shared" si="10"/>
        <v>0</v>
      </c>
      <c r="M27" s="10"/>
      <c r="N27" s="59">
        <f t="shared" ca="1" si="0"/>
        <v>0</v>
      </c>
      <c r="O27" s="58">
        <f t="shared" ca="1" si="11"/>
        <v>-39</v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0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45103</v>
      </c>
      <c r="B28" s="14">
        <f t="shared" si="8"/>
        <v>45103</v>
      </c>
      <c r="C28" s="54">
        <f t="shared" si="7"/>
        <v>26</v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 t="str">
        <f t="shared" si="10"/>
        <v/>
      </c>
      <c r="M28" s="10"/>
      <c r="N28" s="59">
        <f t="shared" ca="1" si="0"/>
        <v>-8.25</v>
      </c>
      <c r="O28" s="58" t="str">
        <f t="shared" ca="1" si="11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8.25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45104</v>
      </c>
      <c r="B29" s="14">
        <f t="shared" si="8"/>
        <v>45104</v>
      </c>
      <c r="C29" s="54" t="str">
        <f t="shared" si="7"/>
        <v/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0"/>
        <v/>
      </c>
      <c r="M29" s="10"/>
      <c r="N29" s="59">
        <f t="shared" ca="1" si="0"/>
        <v>-8.25</v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8.25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45105</v>
      </c>
      <c r="B30" s="14">
        <f t="shared" si="8"/>
        <v>45105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0"/>
        <v/>
      </c>
      <c r="M30" s="10"/>
      <c r="N30" s="59">
        <f t="shared" ca="1" si="0"/>
        <v>-8.25</v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8.25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45106</v>
      </c>
      <c r="B31" s="14">
        <f t="shared" si="8"/>
        <v>45106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 t="str">
        <f t="shared" si="10"/>
        <v/>
      </c>
      <c r="M31" s="10"/>
      <c r="N31" s="59">
        <f t="shared" ca="1" si="0"/>
        <v>-8.25</v>
      </c>
      <c r="O31" s="58" t="str">
        <f t="shared" ca="1" si="11"/>
        <v/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8.25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45107</v>
      </c>
      <c r="B32" s="14">
        <f t="shared" si="8"/>
        <v>45107</v>
      </c>
      <c r="C32" s="54" t="str">
        <f t="shared" si="7"/>
        <v/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 t="str">
        <f t="shared" si="10"/>
        <v/>
      </c>
      <c r="M32" s="10"/>
      <c r="N32" s="59">
        <f t="shared" ca="1" si="0"/>
        <v>-6</v>
      </c>
      <c r="O32" s="58" t="str">
        <f t="shared" ca="1" si="11"/>
        <v/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6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59"/>
      <c r="L33" s="58" t="str">
        <f t="shared" si="10"/>
        <v/>
      </c>
      <c r="M33" s="10"/>
      <c r="N33" s="59"/>
      <c r="O33" s="58"/>
      <c r="P33" s="2"/>
      <c r="Q33" s="2"/>
      <c r="R33" s="13"/>
      <c r="S33" s="13"/>
      <c r="T33" s="13"/>
      <c r="U33" s="13"/>
      <c r="V33" s="62"/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0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-170.25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170.25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N3:O34">
    <cfRule type="cellIs" dxfId="20" priority="1" operator="lessThan">
      <formula>0</formula>
    </cfRule>
  </conditionalFormatting>
  <conditionalFormatting sqref="A3:B32">
    <cfRule type="expression" dxfId="19" priority="4">
      <formula>WEEKDAY($B3,2)&gt;=6</formula>
    </cfRule>
  </conditionalFormatting>
  <dataValidations count="1">
    <dataValidation allowBlank="1" showInputMessage="1" sqref="D3"/>
  </dataValidations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592BAE38-F972-4DA8-A0BF-2B372AA38DB9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Feiertage!$H$5:$H$17</xm:f>
          </x14:formula1>
          <xm:sqref>M33</xm:sqref>
        </x14:dataValidation>
        <x14:dataValidation type="list" allowBlank="1" showInputMessage="1" showErrorMessage="1">
          <x14:formula1>
            <xm:f>Feiertage!$D$2:$D$15</xm:f>
          </x14:formula1>
          <xm:sqref>M3:M32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3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45108</v>
      </c>
      <c r="B3" s="14">
        <f>DATE(W10,7,1)</f>
        <v>45108</v>
      </c>
      <c r="C3" s="56">
        <f>TRUNC((B3-DATE(YEAR(B3+3-MOD(B3-2,7)),1,MOD(B3-2,7)-9))/7)</f>
        <v>26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IF($B3="","",IF(WEEKDAY(B3,1)=1,Juni!K32+Juni!K31+Juni!K30+Juni!K29+Juni!K28+Juni!K27+K3,""))</f>
        <v/>
      </c>
      <c r="M3" s="10"/>
      <c r="N3" s="59">
        <f t="shared" ref="N3:N33" ca="1" si="0">IF(B3&lt;=TODAY(),K3-AB3,"")</f>
        <v>0</v>
      </c>
      <c r="O3" s="58" t="str">
        <f ca="1">IF($N3="","",IF(WEEKDAY(B3,1)=1,Juni!N32+Juni!N31+Juni!N30+Juni!N29+Juni!N28+Juni!N27+N3,""))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0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45109</v>
      </c>
      <c r="B4" s="14">
        <f>B3+1</f>
        <v>45109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3" si="4">AC4*24</f>
        <v>0</v>
      </c>
      <c r="L4" s="58">
        <f>IF($B4="","",IF(WEEKDAY(B4,1)=1,Juni!K32+Juni!K31+Juni!K30+Juni!K29+Juni!K28+K3+K4,""))</f>
        <v>0</v>
      </c>
      <c r="M4" s="10"/>
      <c r="N4" s="59">
        <f t="shared" ca="1" si="0"/>
        <v>0</v>
      </c>
      <c r="O4" s="58">
        <f ca="1">IF($N4="","",IF(WEEKDAY(B4,1)=1,Juni!N32+Juni!N31+Juni!N30+Juni!N29+Juni!N28+N3+N4,""))</f>
        <v>-39</v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0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45110</v>
      </c>
      <c r="B5" s="14">
        <f>B4+1</f>
        <v>45110</v>
      </c>
      <c r="C5" s="54">
        <f t="shared" ref="C5:C33" si="7">IF($B5="","",IF(WEEKDAY(B5,2)=1,TRUNC((B5-DATE(YEAR(B5+3-MOD(B5-2,7)),1,MOD(B5-2,7)-9))/7),""))</f>
        <v>27</v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 t="str">
        <f>IF($B5="","",IF(WEEKDAY(B5,1)=1,Juni!K32+Juni!K31+Juni!K30+Juni!K29+K3+K4+K5,""))</f>
        <v/>
      </c>
      <c r="M5" s="10"/>
      <c r="N5" s="59">
        <f t="shared" ca="1" si="0"/>
        <v>-8.25</v>
      </c>
      <c r="O5" s="58" t="str">
        <f ca="1">IF($N5="","",IF(WEEKDAY(B5,1)=1,Juni!N32+Juni!N31+Juni!N30+Juni!N29+N3+N4+N5,""))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8.25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45111</v>
      </c>
      <c r="B6" s="14">
        <f t="shared" ref="B6:B33" si="8">B5+1</f>
        <v>45111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IF($B6="","",IF(WEEKDAY(B6,1)=1,Juni!K32+Juni!K31+Juni!K30+K3+K4+K5+K6,""))</f>
        <v/>
      </c>
      <c r="M6" s="10"/>
      <c r="N6" s="59">
        <f t="shared" ca="1" si="0"/>
        <v>-8.25</v>
      </c>
      <c r="O6" s="58" t="str">
        <f ca="1">IF($N6="","",IF(WEEKDAY(B6,1)=1,Juni!N32+Juni!N31+Juni!N30+N3+N4+N5+N6,""))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8.25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45112</v>
      </c>
      <c r="B7" s="14">
        <f t="shared" si="8"/>
        <v>45112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 t="str">
        <f>IF($B7="","",IF(WEEKDAY(B7,1)=1,Juni!K32+Juni!K31+K3+K4+K5+K6+K7,""))</f>
        <v/>
      </c>
      <c r="M7" s="10"/>
      <c r="N7" s="59">
        <f t="shared" ca="1" si="0"/>
        <v>-8.25</v>
      </c>
      <c r="O7" s="58" t="str">
        <f ca="1">IF($N7="","",IF(WEEKDAY(B7,1)=1,Juni!N32+Juni!N31+N3+N4+N5+N6+N7,""))</f>
        <v/>
      </c>
      <c r="P7" s="2"/>
      <c r="Q7" s="2"/>
      <c r="R7" s="13"/>
      <c r="S7" s="13"/>
      <c r="T7" s="13"/>
      <c r="U7" s="13"/>
      <c r="V7" s="60">
        <f>AD7*24</f>
        <v>0</v>
      </c>
      <c r="W7" s="100" t="s">
        <v>26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8.25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45113</v>
      </c>
      <c r="B8" s="14">
        <f t="shared" si="8"/>
        <v>45113</v>
      </c>
      <c r="C8" s="54" t="str">
        <f t="shared" si="7"/>
        <v/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IF($B8="","",IF(WEEKDAY(B8,1)=1,Juni!K32+K3+K4+K5+K6+K7+K8,""))</f>
        <v/>
      </c>
      <c r="M8" s="10"/>
      <c r="N8" s="59">
        <f t="shared" ca="1" si="0"/>
        <v>-8.25</v>
      </c>
      <c r="O8" s="58" t="str">
        <f ca="1">IF($N8="","",IF(WEEKDAY(B8,1)=1,Juni!N32+N3+N4+N5+N6+N7+N8,""))</f>
        <v/>
      </c>
      <c r="P8" s="2"/>
      <c r="Q8" s="2"/>
      <c r="R8" s="13"/>
      <c r="S8" s="13"/>
      <c r="T8" s="13"/>
      <c r="U8" s="13"/>
      <c r="V8" s="60">
        <f t="shared" ref="V8:V33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8.25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45114</v>
      </c>
      <c r="B9" s="14">
        <f t="shared" si="8"/>
        <v>45114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>
        <f t="shared" ca="1" si="0"/>
        <v>-6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6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45115</v>
      </c>
      <c r="B10" s="14">
        <f t="shared" si="8"/>
        <v>45115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ref="L10:L33" si="10">IF($B10="","",IF(WEEKDAY(B10,1)=1,K4+K5+K6+K7+K8+K9+K10,""))</f>
        <v/>
      </c>
      <c r="M10" s="10"/>
      <c r="N10" s="59">
        <f t="shared" ca="1" si="0"/>
        <v>0</v>
      </c>
      <c r="O10" s="58" t="str">
        <f t="shared" ref="O10:O33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0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45116</v>
      </c>
      <c r="B11" s="14">
        <f t="shared" si="8"/>
        <v>45116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>
        <f t="shared" si="10"/>
        <v>0</v>
      </c>
      <c r="M11" s="10"/>
      <c r="N11" s="59">
        <f t="shared" ca="1" si="0"/>
        <v>0</v>
      </c>
      <c r="O11" s="58">
        <f t="shared" ca="1" si="11"/>
        <v>-39</v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0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45117</v>
      </c>
      <c r="B12" s="14">
        <f t="shared" si="8"/>
        <v>45117</v>
      </c>
      <c r="C12" s="54">
        <f t="shared" si="7"/>
        <v>28</v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0"/>
        <v/>
      </c>
      <c r="M12" s="10"/>
      <c r="N12" s="59">
        <f t="shared" ca="1" si="0"/>
        <v>-8.25</v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8.25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45118</v>
      </c>
      <c r="B13" s="14">
        <f t="shared" si="8"/>
        <v>45118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>
        <f t="shared" ca="1" si="0"/>
        <v>-8.25</v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8.25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45119</v>
      </c>
      <c r="B14" s="14">
        <f t="shared" si="8"/>
        <v>45119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 t="str">
        <f t="shared" si="10"/>
        <v/>
      </c>
      <c r="M14" s="10"/>
      <c r="N14" s="59">
        <f t="shared" ca="1" si="0"/>
        <v>-8.25</v>
      </c>
      <c r="O14" s="58" t="str">
        <f t="shared" ca="1" si="11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8.25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45120</v>
      </c>
      <c r="B15" s="14">
        <f t="shared" si="8"/>
        <v>45120</v>
      </c>
      <c r="C15" s="54" t="str">
        <f t="shared" si="7"/>
        <v/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0"/>
        <v/>
      </c>
      <c r="M15" s="10"/>
      <c r="N15" s="59">
        <f t="shared" ca="1" si="0"/>
        <v>-8.25</v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8.25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45121</v>
      </c>
      <c r="B16" s="14">
        <f t="shared" si="8"/>
        <v>45121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0"/>
        <v/>
      </c>
      <c r="M16" s="10"/>
      <c r="N16" s="59">
        <f t="shared" ca="1" si="0"/>
        <v>-6</v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6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45122</v>
      </c>
      <c r="B17" s="14">
        <f t="shared" si="8"/>
        <v>45122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0"/>
        <v/>
      </c>
      <c r="M17" s="10"/>
      <c r="N17" s="59">
        <f t="shared" ca="1" si="0"/>
        <v>0</v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0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45123</v>
      </c>
      <c r="B18" s="14">
        <f t="shared" si="8"/>
        <v>45123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>
        <f t="shared" si="10"/>
        <v>0</v>
      </c>
      <c r="M18" s="10"/>
      <c r="N18" s="59">
        <f t="shared" ca="1" si="0"/>
        <v>0</v>
      </c>
      <c r="O18" s="58">
        <f t="shared" ca="1" si="11"/>
        <v>-39</v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0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45124</v>
      </c>
      <c r="B19" s="14">
        <f t="shared" si="8"/>
        <v>45124</v>
      </c>
      <c r="C19" s="54">
        <f t="shared" si="7"/>
        <v>29</v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0"/>
        <v/>
      </c>
      <c r="M19" s="10"/>
      <c r="N19" s="59">
        <f t="shared" ca="1" si="0"/>
        <v>-8.25</v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8.25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45125</v>
      </c>
      <c r="B20" s="14">
        <f t="shared" si="8"/>
        <v>45125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0"/>
        <v/>
      </c>
      <c r="M20" s="10"/>
      <c r="N20" s="59">
        <f t="shared" ca="1" si="0"/>
        <v>-8.25</v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8.25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45126</v>
      </c>
      <c r="B21" s="14">
        <f t="shared" si="8"/>
        <v>45126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 t="str">
        <f t="shared" si="10"/>
        <v/>
      </c>
      <c r="M21" s="10"/>
      <c r="N21" s="59">
        <f t="shared" ca="1" si="0"/>
        <v>-8.25</v>
      </c>
      <c r="O21" s="58" t="str">
        <f t="shared" ca="1" si="11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8.25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45127</v>
      </c>
      <c r="B22" s="14">
        <f t="shared" si="8"/>
        <v>45127</v>
      </c>
      <c r="C22" s="54" t="str">
        <f t="shared" si="7"/>
        <v/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0"/>
        <v/>
      </c>
      <c r="M22" s="10"/>
      <c r="N22" s="59">
        <f t="shared" ca="1" si="0"/>
        <v>-8.25</v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8.25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45128</v>
      </c>
      <c r="B23" s="14">
        <f t="shared" si="8"/>
        <v>45128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0"/>
        <v/>
      </c>
      <c r="M23" s="10"/>
      <c r="N23" s="59">
        <f t="shared" ca="1" si="0"/>
        <v>-6</v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6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45129</v>
      </c>
      <c r="B24" s="14">
        <f t="shared" si="8"/>
        <v>45129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0"/>
        <v/>
      </c>
      <c r="M24" s="10"/>
      <c r="N24" s="59">
        <f t="shared" ca="1" si="0"/>
        <v>0</v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0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45130</v>
      </c>
      <c r="B25" s="14">
        <f t="shared" si="8"/>
        <v>45130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>
        <f t="shared" si="10"/>
        <v>0</v>
      </c>
      <c r="M25" s="10"/>
      <c r="N25" s="59">
        <f t="shared" ca="1" si="0"/>
        <v>0</v>
      </c>
      <c r="O25" s="58">
        <f t="shared" ca="1" si="11"/>
        <v>-39</v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0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45131</v>
      </c>
      <c r="B26" s="14">
        <f t="shared" si="8"/>
        <v>45131</v>
      </c>
      <c r="C26" s="54">
        <f t="shared" si="7"/>
        <v>30</v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0"/>
        <v/>
      </c>
      <c r="M26" s="10"/>
      <c r="N26" s="59">
        <f t="shared" ca="1" si="0"/>
        <v>-8.25</v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8.25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45132</v>
      </c>
      <c r="B27" s="14">
        <f t="shared" si="8"/>
        <v>45132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0"/>
        <v/>
      </c>
      <c r="M27" s="10"/>
      <c r="N27" s="59">
        <f t="shared" ca="1" si="0"/>
        <v>-8.25</v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8.25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45133</v>
      </c>
      <c r="B28" s="14">
        <f t="shared" si="8"/>
        <v>45133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 t="str">
        <f t="shared" si="10"/>
        <v/>
      </c>
      <c r="M28" s="10"/>
      <c r="N28" s="59">
        <f t="shared" ca="1" si="0"/>
        <v>-8.25</v>
      </c>
      <c r="O28" s="58" t="str">
        <f t="shared" ca="1" si="11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8.25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45134</v>
      </c>
      <c r="B29" s="14">
        <f t="shared" si="8"/>
        <v>45134</v>
      </c>
      <c r="C29" s="54" t="str">
        <f t="shared" si="7"/>
        <v/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0"/>
        <v/>
      </c>
      <c r="M29" s="10"/>
      <c r="N29" s="59">
        <f t="shared" ca="1" si="0"/>
        <v>-8.25</v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8.25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45135</v>
      </c>
      <c r="B30" s="14">
        <f t="shared" si="8"/>
        <v>45135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0"/>
        <v/>
      </c>
      <c r="M30" s="10"/>
      <c r="N30" s="59">
        <f t="shared" ca="1" si="0"/>
        <v>-6</v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6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45136</v>
      </c>
      <c r="B31" s="14">
        <f t="shared" si="8"/>
        <v>45136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 t="str">
        <f t="shared" si="10"/>
        <v/>
      </c>
      <c r="M31" s="10"/>
      <c r="N31" s="59">
        <f t="shared" ca="1" si="0"/>
        <v>0</v>
      </c>
      <c r="O31" s="58" t="str">
        <f t="shared" ca="1" si="11"/>
        <v/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0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45137</v>
      </c>
      <c r="B32" s="14">
        <f t="shared" si="8"/>
        <v>45137</v>
      </c>
      <c r="C32" s="54" t="str">
        <f t="shared" si="7"/>
        <v/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>
        <f t="shared" si="10"/>
        <v>0</v>
      </c>
      <c r="M32" s="10"/>
      <c r="N32" s="59">
        <f t="shared" ca="1" si="0"/>
        <v>0</v>
      </c>
      <c r="O32" s="58">
        <f t="shared" ca="1" si="11"/>
        <v>-39</v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0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1">
        <f>B33</f>
        <v>45138</v>
      </c>
      <c r="B33" s="14">
        <f t="shared" si="8"/>
        <v>45138</v>
      </c>
      <c r="C33" s="54">
        <f t="shared" si="7"/>
        <v>31</v>
      </c>
      <c r="D33" s="13"/>
      <c r="E33" s="13"/>
      <c r="F33" s="13"/>
      <c r="G33" s="13"/>
      <c r="H33" s="13"/>
      <c r="I33" s="13"/>
      <c r="J33" s="13"/>
      <c r="K33" s="59">
        <f t="shared" si="4"/>
        <v>0</v>
      </c>
      <c r="L33" s="58" t="str">
        <f t="shared" si="10"/>
        <v/>
      </c>
      <c r="M33" s="10"/>
      <c r="N33" s="59">
        <f t="shared" ca="1" si="0"/>
        <v>-8.25</v>
      </c>
      <c r="O33" s="58" t="str">
        <f t="shared" ca="1" si="11"/>
        <v/>
      </c>
      <c r="P33" s="2"/>
      <c r="Q33" s="2"/>
      <c r="R33" s="13"/>
      <c r="S33" s="13"/>
      <c r="T33" s="13"/>
      <c r="U33" s="13"/>
      <c r="V33" s="62">
        <f t="shared" si="9"/>
        <v>0</v>
      </c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8.25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-164.25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164.25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N3:O34">
    <cfRule type="cellIs" dxfId="17" priority="1" operator="lessThan">
      <formula>0</formula>
    </cfRule>
  </conditionalFormatting>
  <conditionalFormatting sqref="A3:B33">
    <cfRule type="expression" dxfId="16" priority="4">
      <formula>WEEKDAY($B3,2)&gt;=6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81A2BE9-8099-4897-ADC9-40C621A29BFA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Feiertage!$D$3:$D$17</xm:f>
          </x14:formula1>
          <xm:sqref>M4:M33</xm:sqref>
        </x14:dataValidation>
        <x14:dataValidation type="list" allowBlank="1" showInputMessage="1" showErrorMessage="1">
          <x14:formula1>
            <xm:f>Feiertage!$D$2:$D$15</xm:f>
          </x14:formula1>
          <xm:sqref>M3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3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45139</v>
      </c>
      <c r="B3" s="14">
        <f>DATE(W10,8,1)</f>
        <v>45139</v>
      </c>
      <c r="C3" s="56">
        <f>TRUNC((B3-DATE(YEAR(B3+3-MOD(B3-2,7)),1,MOD(B3-2,7)-9))/7)</f>
        <v>31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IF($B3="","",IF(WEEKDAY(B3,1)=1,Juli!K33+Juli!K32+Juli!K31+Juli!K30+Juli!K29+Juli!K28+K3,""))</f>
        <v/>
      </c>
      <c r="M3" s="10"/>
      <c r="N3" s="59">
        <f t="shared" ref="N3:N33" ca="1" si="0">IF(B3&lt;=TODAY(),K3-AB3,"")</f>
        <v>-8.25</v>
      </c>
      <c r="O3" s="58" t="str">
        <f ca="1">IF($N3="","",IF(WEEKDAY(B3,1)=1,Juli!N33+Juli!N32+Juli!N31+Juli!N30+Juli!N29+Juli!N28+N3,""))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8.25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45140</v>
      </c>
      <c r="B4" s="14">
        <f>B3+1</f>
        <v>45140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3" si="4">AC4*24</f>
        <v>0</v>
      </c>
      <c r="L4" s="58" t="str">
        <f>IF($B4="","",IF(WEEKDAY(B4,1)=1,Juli!K33+Juli!K32+Juli!K31+Juli!K30+Juli!K29+K3+K4,""))</f>
        <v/>
      </c>
      <c r="M4" s="10"/>
      <c r="N4" s="59">
        <f t="shared" ca="1" si="0"/>
        <v>-8.25</v>
      </c>
      <c r="O4" s="58" t="str">
        <f ca="1">IF($N4="","",IF(WEEKDAY(B4,1)=1,Juli!N33+Juli!N32+Juli!N31+Juli!N30+Juli!N29+N3+N4,""))</f>
        <v/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8.25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45141</v>
      </c>
      <c r="B5" s="14">
        <f>B4+1</f>
        <v>45141</v>
      </c>
      <c r="C5" s="54" t="str">
        <f t="shared" ref="C5:C33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 t="str">
        <f>IF($B5="","",IF(WEEKDAY(B5,1)=1,Juli!K33+Juli!K32+Juli!K31+Juli!K30+K3+K4+K5,""))</f>
        <v/>
      </c>
      <c r="M5" s="10"/>
      <c r="N5" s="59">
        <f t="shared" ca="1" si="0"/>
        <v>-8.25</v>
      </c>
      <c r="O5" s="58" t="str">
        <f ca="1">IF($N5="","",IF(WEEKDAY(B5,1)=1,Juli!N33+Juli!N32+Juli!N31+Juli!N30+N3+N4+N5,""))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8.25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45142</v>
      </c>
      <c r="B6" s="14">
        <f t="shared" ref="B6:B33" si="8">B5+1</f>
        <v>45142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IF($B6="","",IF(WEEKDAY(B6,1)=1,Juli!K33+Juli!K32+Juli!K31+K3+K4+K5+K6,""))</f>
        <v/>
      </c>
      <c r="M6" s="10"/>
      <c r="N6" s="59">
        <f t="shared" ca="1" si="0"/>
        <v>-6</v>
      </c>
      <c r="O6" s="58" t="str">
        <f ca="1">IF($N6="","",IF(WEEKDAY(B6,1)=1,Juli!N33+Juli!N32+Juli!N31+N3+N4+N5+N6,""))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6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45143</v>
      </c>
      <c r="B7" s="14">
        <f t="shared" si="8"/>
        <v>45143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 t="str">
        <f>IF($B7="","",IF(WEEKDAY(B7,1)=1,Juli!K33+Juli!K32+K3+K4+K5+K6+K7,""))</f>
        <v/>
      </c>
      <c r="M7" s="10"/>
      <c r="N7" s="59">
        <f t="shared" ca="1" si="0"/>
        <v>0</v>
      </c>
      <c r="O7" s="58" t="str">
        <f ca="1">IF($N7="","",IF(WEEKDAY(B7,1)=1,Juli!N33+Juli!N32+N3+N4+N5+N6+N7,""))</f>
        <v/>
      </c>
      <c r="P7" s="2"/>
      <c r="Q7" s="2"/>
      <c r="R7" s="13"/>
      <c r="S7" s="13"/>
      <c r="T7" s="13"/>
      <c r="U7" s="13"/>
      <c r="V7" s="60">
        <f>AD7*24</f>
        <v>0</v>
      </c>
      <c r="W7" s="100" t="s">
        <v>27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0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45144</v>
      </c>
      <c r="B8" s="14">
        <f t="shared" si="8"/>
        <v>45144</v>
      </c>
      <c r="C8" s="54" t="str">
        <f t="shared" si="7"/>
        <v/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>
        <f>IF($B8="","",IF(WEEKDAY(B8,1)=1,Juli!K33+K3+K4+K5+K6+K7+K8,""))</f>
        <v>0</v>
      </c>
      <c r="M8" s="10"/>
      <c r="N8" s="59">
        <f t="shared" ca="1" si="0"/>
        <v>0</v>
      </c>
      <c r="O8" s="58">
        <f ca="1">IF($N8="","",IF(WEEKDAY(B8,1)=1,Juli!N33+N3+N4+N5+N6+N7+N8,""))</f>
        <v>-39</v>
      </c>
      <c r="P8" s="2"/>
      <c r="Q8" s="2"/>
      <c r="R8" s="13"/>
      <c r="S8" s="13"/>
      <c r="T8" s="13"/>
      <c r="U8" s="13"/>
      <c r="V8" s="60">
        <f t="shared" ref="V8:V33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0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45145</v>
      </c>
      <c r="B9" s="14">
        <f t="shared" si="8"/>
        <v>45145</v>
      </c>
      <c r="C9" s="54">
        <f t="shared" si="7"/>
        <v>32</v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>
        <f t="shared" ca="1" si="0"/>
        <v>-8.25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8.25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45146</v>
      </c>
      <c r="B10" s="14">
        <f t="shared" si="8"/>
        <v>45146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ref="L10:L33" si="10">IF($B10="","",IF(WEEKDAY(B10,1)=1,K4+K5+K6+K7+K8+K9+K10,""))</f>
        <v/>
      </c>
      <c r="M10" s="10"/>
      <c r="N10" s="59">
        <f t="shared" ca="1" si="0"/>
        <v>-8.25</v>
      </c>
      <c r="O10" s="58" t="str">
        <f t="shared" ref="O10:O33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8.25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45147</v>
      </c>
      <c r="B11" s="14">
        <f t="shared" si="8"/>
        <v>45147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 t="str">
        <f t="shared" si="10"/>
        <v/>
      </c>
      <c r="M11" s="10"/>
      <c r="N11" s="59">
        <f t="shared" ca="1" si="0"/>
        <v>-8.25</v>
      </c>
      <c r="O11" s="58" t="str">
        <f t="shared" ca="1" si="11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8.25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45148</v>
      </c>
      <c r="B12" s="14">
        <f t="shared" si="8"/>
        <v>45148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0"/>
        <v/>
      </c>
      <c r="M12" s="10"/>
      <c r="N12" s="59">
        <f t="shared" ca="1" si="0"/>
        <v>-8.25</v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8.25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45149</v>
      </c>
      <c r="B13" s="14">
        <f t="shared" si="8"/>
        <v>45149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>
        <f t="shared" ca="1" si="0"/>
        <v>-6</v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6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45150</v>
      </c>
      <c r="B14" s="14">
        <f t="shared" si="8"/>
        <v>45150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 t="str">
        <f t="shared" si="10"/>
        <v/>
      </c>
      <c r="M14" s="10"/>
      <c r="N14" s="59">
        <f t="shared" ca="1" si="0"/>
        <v>0</v>
      </c>
      <c r="O14" s="58" t="str">
        <f t="shared" ca="1" si="11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0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45151</v>
      </c>
      <c r="B15" s="14">
        <f t="shared" si="8"/>
        <v>45151</v>
      </c>
      <c r="C15" s="54" t="str">
        <f t="shared" si="7"/>
        <v/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>
        <f t="shared" si="10"/>
        <v>0</v>
      </c>
      <c r="M15" s="10"/>
      <c r="N15" s="59">
        <f t="shared" ca="1" si="0"/>
        <v>0</v>
      </c>
      <c r="O15" s="58">
        <f t="shared" ca="1" si="11"/>
        <v>-39</v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0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45152</v>
      </c>
      <c r="B16" s="14">
        <f t="shared" si="8"/>
        <v>45152</v>
      </c>
      <c r="C16" s="54">
        <f t="shared" si="7"/>
        <v>33</v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0"/>
        <v/>
      </c>
      <c r="M16" s="10"/>
      <c r="N16" s="59">
        <f t="shared" ca="1" si="0"/>
        <v>-8.25</v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8.25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45153</v>
      </c>
      <c r="B17" s="14">
        <f t="shared" si="8"/>
        <v>45153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0"/>
        <v/>
      </c>
      <c r="M17" s="10"/>
      <c r="N17" s="59">
        <f t="shared" ca="1" si="0"/>
        <v>-8.25</v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8.25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45154</v>
      </c>
      <c r="B18" s="14">
        <f t="shared" si="8"/>
        <v>45154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0"/>
        <v/>
      </c>
      <c r="M18" s="10"/>
      <c r="N18" s="59">
        <f t="shared" ca="1" si="0"/>
        <v>-8.25</v>
      </c>
      <c r="O18" s="58" t="str">
        <f t="shared" ca="1" si="11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8.25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45155</v>
      </c>
      <c r="B19" s="14">
        <f t="shared" si="8"/>
        <v>45155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0"/>
        <v/>
      </c>
      <c r="M19" s="10"/>
      <c r="N19" s="59">
        <f t="shared" ca="1" si="0"/>
        <v>-8.25</v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8.25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45156</v>
      </c>
      <c r="B20" s="14">
        <f t="shared" si="8"/>
        <v>45156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0"/>
        <v/>
      </c>
      <c r="M20" s="10"/>
      <c r="N20" s="59">
        <f t="shared" ca="1" si="0"/>
        <v>-6</v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6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45157</v>
      </c>
      <c r="B21" s="14">
        <f t="shared" si="8"/>
        <v>45157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 t="str">
        <f t="shared" si="10"/>
        <v/>
      </c>
      <c r="M21" s="10"/>
      <c r="N21" s="59">
        <f t="shared" ca="1" si="0"/>
        <v>0</v>
      </c>
      <c r="O21" s="58" t="str">
        <f t="shared" ca="1" si="11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0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45158</v>
      </c>
      <c r="B22" s="14">
        <f t="shared" si="8"/>
        <v>45158</v>
      </c>
      <c r="C22" s="54" t="str">
        <f t="shared" si="7"/>
        <v/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>
        <f t="shared" si="10"/>
        <v>0</v>
      </c>
      <c r="M22" s="10"/>
      <c r="N22" s="59">
        <f t="shared" ca="1" si="0"/>
        <v>0</v>
      </c>
      <c r="O22" s="58">
        <f t="shared" ca="1" si="11"/>
        <v>-39</v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0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45159</v>
      </c>
      <c r="B23" s="14">
        <f t="shared" si="8"/>
        <v>45159</v>
      </c>
      <c r="C23" s="54">
        <f t="shared" si="7"/>
        <v>34</v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0"/>
        <v/>
      </c>
      <c r="M23" s="10"/>
      <c r="N23" s="59">
        <f t="shared" ca="1" si="0"/>
        <v>-8.25</v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8.25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45160</v>
      </c>
      <c r="B24" s="14">
        <f t="shared" si="8"/>
        <v>45160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0"/>
        <v/>
      </c>
      <c r="M24" s="10"/>
      <c r="N24" s="59">
        <f t="shared" ca="1" si="0"/>
        <v>-8.25</v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8.25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45161</v>
      </c>
      <c r="B25" s="14">
        <f t="shared" si="8"/>
        <v>45161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 t="str">
        <f t="shared" si="10"/>
        <v/>
      </c>
      <c r="M25" s="10"/>
      <c r="N25" s="59">
        <f t="shared" ca="1" si="0"/>
        <v>-8.25</v>
      </c>
      <c r="O25" s="58" t="str">
        <f t="shared" ca="1" si="11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8.25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45162</v>
      </c>
      <c r="B26" s="14">
        <f t="shared" si="8"/>
        <v>45162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0"/>
        <v/>
      </c>
      <c r="M26" s="10"/>
      <c r="N26" s="59">
        <f t="shared" ca="1" si="0"/>
        <v>-8.25</v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8.25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45163</v>
      </c>
      <c r="B27" s="14">
        <f t="shared" si="8"/>
        <v>45163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0"/>
        <v/>
      </c>
      <c r="M27" s="10"/>
      <c r="N27" s="59">
        <f t="shared" ca="1" si="0"/>
        <v>-6</v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6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45164</v>
      </c>
      <c r="B28" s="14">
        <f t="shared" si="8"/>
        <v>45164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 t="str">
        <f t="shared" si="10"/>
        <v/>
      </c>
      <c r="M28" s="10"/>
      <c r="N28" s="59">
        <f t="shared" ca="1" si="0"/>
        <v>0</v>
      </c>
      <c r="O28" s="58" t="str">
        <f t="shared" ca="1" si="11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0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45165</v>
      </c>
      <c r="B29" s="14">
        <f t="shared" si="8"/>
        <v>45165</v>
      </c>
      <c r="C29" s="54" t="str">
        <f t="shared" si="7"/>
        <v/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>
        <f t="shared" si="10"/>
        <v>0</v>
      </c>
      <c r="M29" s="10"/>
      <c r="N29" s="59">
        <f t="shared" ca="1" si="0"/>
        <v>0</v>
      </c>
      <c r="O29" s="58">
        <f t="shared" ca="1" si="11"/>
        <v>-39</v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0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45166</v>
      </c>
      <c r="B30" s="14">
        <f t="shared" si="8"/>
        <v>45166</v>
      </c>
      <c r="C30" s="54">
        <f t="shared" si="7"/>
        <v>35</v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0"/>
        <v/>
      </c>
      <c r="M30" s="10"/>
      <c r="N30" s="59">
        <f t="shared" ca="1" si="0"/>
        <v>-8.25</v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8.25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45167</v>
      </c>
      <c r="B31" s="14">
        <f t="shared" si="8"/>
        <v>45167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 t="str">
        <f t="shared" si="10"/>
        <v/>
      </c>
      <c r="M31" s="10"/>
      <c r="N31" s="59">
        <f t="shared" ca="1" si="0"/>
        <v>-8.25</v>
      </c>
      <c r="O31" s="58" t="str">
        <f t="shared" ca="1" si="11"/>
        <v/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8.25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45168</v>
      </c>
      <c r="B32" s="14">
        <f t="shared" si="8"/>
        <v>45168</v>
      </c>
      <c r="C32" s="54" t="str">
        <f t="shared" si="7"/>
        <v/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 t="str">
        <f t="shared" si="10"/>
        <v/>
      </c>
      <c r="M32" s="10"/>
      <c r="N32" s="59">
        <f t="shared" ca="1" si="0"/>
        <v>-8.25</v>
      </c>
      <c r="O32" s="58" t="str">
        <f t="shared" ca="1" si="11"/>
        <v/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8.25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1">
        <f t="shared" ref="A33" si="12">B33</f>
        <v>45169</v>
      </c>
      <c r="B33" s="14">
        <f t="shared" si="8"/>
        <v>45169</v>
      </c>
      <c r="C33" s="54" t="str">
        <f t="shared" si="7"/>
        <v/>
      </c>
      <c r="D33" s="13"/>
      <c r="E33" s="13"/>
      <c r="F33" s="13"/>
      <c r="G33" s="13"/>
      <c r="H33" s="13"/>
      <c r="I33" s="13"/>
      <c r="J33" s="13"/>
      <c r="K33" s="59">
        <f t="shared" si="4"/>
        <v>0</v>
      </c>
      <c r="L33" s="58" t="str">
        <f t="shared" si="10"/>
        <v/>
      </c>
      <c r="M33" s="10"/>
      <c r="N33" s="59">
        <f t="shared" ca="1" si="0"/>
        <v>-8.25</v>
      </c>
      <c r="O33" s="58" t="str">
        <f t="shared" ca="1" si="11"/>
        <v/>
      </c>
      <c r="P33" s="2"/>
      <c r="Q33" s="2"/>
      <c r="R33" s="13"/>
      <c r="S33" s="13"/>
      <c r="T33" s="13"/>
      <c r="U33" s="13"/>
      <c r="V33" s="60">
        <f t="shared" si="9"/>
        <v>0</v>
      </c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8.25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-180.75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180.75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A3:B33">
    <cfRule type="expression" dxfId="14" priority="4">
      <formula>WEEKDAY($B3,2)&gt;=6</formula>
    </cfRule>
  </conditionalFormatting>
  <conditionalFormatting sqref="N3:O34">
    <cfRule type="cellIs" dxfId="13" priority="1" operator="lessThan">
      <formula>0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BB822F08-D063-42B4-83B0-3391D3277525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A3:C33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Feiertage!$D$2:$D$15</xm:f>
          </x14:formula1>
          <xm:sqref>M3:M33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12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45170</v>
      </c>
      <c r="B3" s="14">
        <f>DATE(W10,9,1)</f>
        <v>45170</v>
      </c>
      <c r="C3" s="56">
        <f>TRUNC((B3-DATE(YEAR(B3+3-MOD(B3-2,7)),1,MOD(B3-2,7)-9))/7)</f>
        <v>35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IF($B3="","",IF(WEEKDAY(B3,1)=1,August!K33+August!K32+August!K31+August!K30+August!K29+August!K28+K3,""))</f>
        <v/>
      </c>
      <c r="M3" s="10"/>
      <c r="N3" s="59">
        <f t="shared" ref="N3:N32" ca="1" si="0">IF(B3&lt;=TODAY(),K3-AB3,"")</f>
        <v>-6</v>
      </c>
      <c r="O3" s="58" t="str">
        <f ca="1">IF($N3="","",IF(WEEKDAY(B3,1)=1,August!N33+August!N32+August!N31+August!N30+August!N29+August!N28+N3,""))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6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45171</v>
      </c>
      <c r="B4" s="14">
        <f>B3+1</f>
        <v>45171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2" si="4">AC4*24</f>
        <v>0</v>
      </c>
      <c r="L4" s="58" t="str">
        <f>IF($B4="","",IF(WEEKDAY(B4,1)=1,August!K33+August!K32+August!K31+August!K30+August!K29+K3+K4,""))</f>
        <v/>
      </c>
      <c r="M4" s="10"/>
      <c r="N4" s="59">
        <f t="shared" ca="1" si="0"/>
        <v>0</v>
      </c>
      <c r="O4" s="58" t="str">
        <f ca="1">IF($N4="","",IF(WEEKDAY(B4,1)=1,August!N33+August!N32+August!N31+August!N30+August!N29+N3+N4,""))</f>
        <v/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0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45172</v>
      </c>
      <c r="B5" s="14">
        <f>B4+1</f>
        <v>45172</v>
      </c>
      <c r="C5" s="54" t="str">
        <f t="shared" ref="C5:C32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>
        <f>IF($B5="","",IF(WEEKDAY(B5,1)=1,August!K33+August!K32+August!K31+August!K30+K3+K4+K5,""))</f>
        <v>0</v>
      </c>
      <c r="M5" s="10"/>
      <c r="N5" s="59">
        <f t="shared" ca="1" si="0"/>
        <v>0</v>
      </c>
      <c r="O5" s="58">
        <f ca="1">IF($N5="","",IF(WEEKDAY(B5,1)=1,August!N33+August!N32+August!N31+August!N30+N3+N4+N5,""))</f>
        <v>-39</v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0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45173</v>
      </c>
      <c r="B6" s="14">
        <f t="shared" ref="B6:B32" si="8">B5+1</f>
        <v>45173</v>
      </c>
      <c r="C6" s="54">
        <f t="shared" si="7"/>
        <v>36</v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IF($B6="","",IF(WEEKDAY(B6,1)=1,August!K33+August!K32+August!K31+K3+K4+K5+K6,""))</f>
        <v/>
      </c>
      <c r="M6" s="10"/>
      <c r="N6" s="59">
        <f t="shared" ca="1" si="0"/>
        <v>-8.25</v>
      </c>
      <c r="O6" s="58" t="str">
        <f ca="1">IF($N6="","",IF(WEEKDAY(B6,1)=1,August!N33+August!N32+August!N31+N3+N4+N5+N6,""))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8.25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45174</v>
      </c>
      <c r="B7" s="14">
        <f t="shared" si="8"/>
        <v>45174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 t="str">
        <f>IF($B7="","",IF(WEEKDAY(B7,1)=1,August!K33+August!K32+K3+K4+K5+K6+K7,""))</f>
        <v/>
      </c>
      <c r="M7" s="10"/>
      <c r="N7" s="59">
        <f t="shared" ca="1" si="0"/>
        <v>-8.25</v>
      </c>
      <c r="O7" s="58" t="str">
        <f ca="1">IF($N7="","",IF(WEEKDAY(B7,1)=1,August!N33+August!N32+N3+N4+N5+N6+N7,""))</f>
        <v/>
      </c>
      <c r="P7" s="2"/>
      <c r="Q7" s="2"/>
      <c r="R7" s="13"/>
      <c r="S7" s="13"/>
      <c r="T7" s="13"/>
      <c r="U7" s="13"/>
      <c r="V7" s="60">
        <f>AD7*24</f>
        <v>0</v>
      </c>
      <c r="W7" s="100" t="s">
        <v>28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8.25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45175</v>
      </c>
      <c r="B8" s="14">
        <f t="shared" si="8"/>
        <v>45175</v>
      </c>
      <c r="C8" s="54" t="str">
        <f t="shared" si="7"/>
        <v/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IF($B8="","",IF(WEEKDAY(B8,1)=1,August!K33+K3+K4+K5+K6+K7+K8,""))</f>
        <v/>
      </c>
      <c r="M8" s="10"/>
      <c r="N8" s="59">
        <f t="shared" ca="1" si="0"/>
        <v>-8.25</v>
      </c>
      <c r="O8" s="58" t="str">
        <f ca="1">IF($N8="","",IF(WEEKDAY(B8,1)=1,August!N33+N3+N4+N5+N6+N7+N8,""))</f>
        <v/>
      </c>
      <c r="P8" s="2"/>
      <c r="Q8" s="2"/>
      <c r="R8" s="13"/>
      <c r="S8" s="13"/>
      <c r="T8" s="13"/>
      <c r="U8" s="13"/>
      <c r="V8" s="60">
        <f t="shared" ref="V8:V32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8.25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45176</v>
      </c>
      <c r="B9" s="14">
        <f t="shared" si="8"/>
        <v>45176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>
        <f t="shared" ca="1" si="0"/>
        <v>-8.25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8.25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45177</v>
      </c>
      <c r="B10" s="14">
        <f t="shared" si="8"/>
        <v>45177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ref="L10:L33" si="10">IF($B10="","",IF(WEEKDAY(B10,1)=1,K4+K5+K6+K7+K8+K9+K10,""))</f>
        <v/>
      </c>
      <c r="M10" s="10"/>
      <c r="N10" s="59">
        <f t="shared" ca="1" si="0"/>
        <v>-6</v>
      </c>
      <c r="O10" s="58" t="str">
        <f t="shared" ref="O10:O32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6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45178</v>
      </c>
      <c r="B11" s="14">
        <f t="shared" si="8"/>
        <v>45178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 t="str">
        <f t="shared" si="10"/>
        <v/>
      </c>
      <c r="M11" s="10"/>
      <c r="N11" s="59">
        <f t="shared" ca="1" si="0"/>
        <v>0</v>
      </c>
      <c r="O11" s="58" t="str">
        <f t="shared" ca="1" si="11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0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45179</v>
      </c>
      <c r="B12" s="14">
        <f t="shared" si="8"/>
        <v>45179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>
        <f t="shared" si="10"/>
        <v>0</v>
      </c>
      <c r="M12" s="10"/>
      <c r="N12" s="59">
        <f t="shared" ca="1" si="0"/>
        <v>0</v>
      </c>
      <c r="O12" s="58">
        <f t="shared" ca="1" si="11"/>
        <v>-39</v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0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45180</v>
      </c>
      <c r="B13" s="14">
        <f t="shared" si="8"/>
        <v>45180</v>
      </c>
      <c r="C13" s="54">
        <f t="shared" si="7"/>
        <v>37</v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>
        <f t="shared" ca="1" si="0"/>
        <v>-8.25</v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8.25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45181</v>
      </c>
      <c r="B14" s="14">
        <f t="shared" si="8"/>
        <v>45181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 t="str">
        <f t="shared" si="10"/>
        <v/>
      </c>
      <c r="M14" s="10"/>
      <c r="N14" s="59">
        <f t="shared" ca="1" si="0"/>
        <v>-8.25</v>
      </c>
      <c r="O14" s="58" t="str">
        <f t="shared" ca="1" si="11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8.25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45182</v>
      </c>
      <c r="B15" s="14">
        <f t="shared" si="8"/>
        <v>45182</v>
      </c>
      <c r="C15" s="54" t="str">
        <f t="shared" si="7"/>
        <v/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0"/>
        <v/>
      </c>
      <c r="M15" s="10"/>
      <c r="N15" s="59">
        <f t="shared" ca="1" si="0"/>
        <v>-8.25</v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8.25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45183</v>
      </c>
      <c r="B16" s="14">
        <f t="shared" si="8"/>
        <v>45183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0"/>
        <v/>
      </c>
      <c r="M16" s="10"/>
      <c r="N16" s="59">
        <f t="shared" ca="1" si="0"/>
        <v>-8.25</v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8.25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45184</v>
      </c>
      <c r="B17" s="14">
        <f t="shared" si="8"/>
        <v>45184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0"/>
        <v/>
      </c>
      <c r="M17" s="10"/>
      <c r="N17" s="59">
        <f t="shared" ca="1" si="0"/>
        <v>-6</v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6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45185</v>
      </c>
      <c r="B18" s="14">
        <f t="shared" si="8"/>
        <v>45185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0"/>
        <v/>
      </c>
      <c r="M18" s="10"/>
      <c r="N18" s="59">
        <f t="shared" ca="1" si="0"/>
        <v>0</v>
      </c>
      <c r="O18" s="58" t="str">
        <f t="shared" ca="1" si="11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0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45186</v>
      </c>
      <c r="B19" s="14">
        <f t="shared" si="8"/>
        <v>45186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>
        <f t="shared" si="10"/>
        <v>0</v>
      </c>
      <c r="M19" s="10"/>
      <c r="N19" s="59">
        <f t="shared" ca="1" si="0"/>
        <v>0</v>
      </c>
      <c r="O19" s="58">
        <f t="shared" ca="1" si="11"/>
        <v>-39</v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0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45187</v>
      </c>
      <c r="B20" s="14">
        <f t="shared" si="8"/>
        <v>45187</v>
      </c>
      <c r="C20" s="54">
        <f t="shared" si="7"/>
        <v>38</v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0"/>
        <v/>
      </c>
      <c r="M20" s="10"/>
      <c r="N20" s="59">
        <f t="shared" ca="1" si="0"/>
        <v>-8.25</v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8.25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45188</v>
      </c>
      <c r="B21" s="14">
        <f t="shared" si="8"/>
        <v>45188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 t="str">
        <f t="shared" si="10"/>
        <v/>
      </c>
      <c r="M21" s="10"/>
      <c r="N21" s="59">
        <f t="shared" ca="1" si="0"/>
        <v>-8.25</v>
      </c>
      <c r="O21" s="58" t="str">
        <f t="shared" ca="1" si="11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8.25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45189</v>
      </c>
      <c r="B22" s="14">
        <f t="shared" si="8"/>
        <v>45189</v>
      </c>
      <c r="C22" s="54" t="str">
        <f t="shared" si="7"/>
        <v/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0"/>
        <v/>
      </c>
      <c r="M22" s="10"/>
      <c r="N22" s="59">
        <f t="shared" ca="1" si="0"/>
        <v>-8.25</v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8.25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45190</v>
      </c>
      <c r="B23" s="14">
        <f t="shared" si="8"/>
        <v>45190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0"/>
        <v/>
      </c>
      <c r="M23" s="10"/>
      <c r="N23" s="59">
        <f t="shared" ca="1" si="0"/>
        <v>-8.25</v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8.25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45191</v>
      </c>
      <c r="B24" s="14">
        <f t="shared" si="8"/>
        <v>45191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0"/>
        <v/>
      </c>
      <c r="M24" s="10"/>
      <c r="N24" s="59">
        <f t="shared" ca="1" si="0"/>
        <v>-6</v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6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45192</v>
      </c>
      <c r="B25" s="14">
        <f t="shared" si="8"/>
        <v>45192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 t="str">
        <f t="shared" si="10"/>
        <v/>
      </c>
      <c r="M25" s="10"/>
      <c r="N25" s="59">
        <f t="shared" ca="1" si="0"/>
        <v>0</v>
      </c>
      <c r="O25" s="58" t="str">
        <f t="shared" ca="1" si="11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0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45193</v>
      </c>
      <c r="B26" s="14">
        <f t="shared" si="8"/>
        <v>45193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>
        <f t="shared" si="10"/>
        <v>0</v>
      </c>
      <c r="M26" s="10"/>
      <c r="N26" s="59">
        <f t="shared" ca="1" si="0"/>
        <v>0</v>
      </c>
      <c r="O26" s="58">
        <f t="shared" ca="1" si="11"/>
        <v>-39</v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0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45194</v>
      </c>
      <c r="B27" s="14">
        <f t="shared" si="8"/>
        <v>45194</v>
      </c>
      <c r="C27" s="54">
        <f t="shared" si="7"/>
        <v>39</v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0"/>
        <v/>
      </c>
      <c r="M27" s="10"/>
      <c r="N27" s="59">
        <f t="shared" ca="1" si="0"/>
        <v>-8.25</v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8.25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45195</v>
      </c>
      <c r="B28" s="14">
        <f t="shared" si="8"/>
        <v>45195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 t="str">
        <f t="shared" si="10"/>
        <v/>
      </c>
      <c r="M28" s="10"/>
      <c r="N28" s="59">
        <f t="shared" ca="1" si="0"/>
        <v>-8.25</v>
      </c>
      <c r="O28" s="58" t="str">
        <f t="shared" ca="1" si="11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8.25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45196</v>
      </c>
      <c r="B29" s="14">
        <f t="shared" si="8"/>
        <v>45196</v>
      </c>
      <c r="C29" s="54" t="str">
        <f t="shared" si="7"/>
        <v/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0"/>
        <v/>
      </c>
      <c r="M29" s="10"/>
      <c r="N29" s="59">
        <f t="shared" ca="1" si="0"/>
        <v>-8.25</v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8.25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45197</v>
      </c>
      <c r="B30" s="14">
        <f t="shared" si="8"/>
        <v>45197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0"/>
        <v/>
      </c>
      <c r="M30" s="10"/>
      <c r="N30" s="59">
        <f t="shared" ca="1" si="0"/>
        <v>-8.25</v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8.25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45198</v>
      </c>
      <c r="B31" s="14">
        <f t="shared" si="8"/>
        <v>45198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 t="str">
        <f t="shared" si="10"/>
        <v/>
      </c>
      <c r="M31" s="10"/>
      <c r="N31" s="59">
        <f t="shared" ca="1" si="0"/>
        <v>-6</v>
      </c>
      <c r="O31" s="58" t="str">
        <f t="shared" ca="1" si="11"/>
        <v/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6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45199</v>
      </c>
      <c r="B32" s="14">
        <f t="shared" si="8"/>
        <v>45199</v>
      </c>
      <c r="C32" s="54" t="str">
        <f t="shared" si="7"/>
        <v/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 t="str">
        <f t="shared" si="10"/>
        <v/>
      </c>
      <c r="M32" s="10"/>
      <c r="N32" s="59">
        <f t="shared" ca="1" si="0"/>
        <v>0</v>
      </c>
      <c r="O32" s="58" t="str">
        <f t="shared" ca="1" si="11"/>
        <v/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0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59"/>
      <c r="L33" s="58" t="str">
        <f t="shared" si="10"/>
        <v/>
      </c>
      <c r="M33" s="10"/>
      <c r="N33" s="59"/>
      <c r="O33" s="58"/>
      <c r="P33" s="2"/>
      <c r="Q33" s="2"/>
      <c r="R33" s="13"/>
      <c r="S33" s="13"/>
      <c r="T33" s="13"/>
      <c r="U33" s="13"/>
      <c r="V33" s="62"/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0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-162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162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N3:O34">
    <cfRule type="cellIs" dxfId="11" priority="1" operator="lessThan">
      <formula>0</formula>
    </cfRule>
  </conditionalFormatting>
  <conditionalFormatting sqref="A3:B32">
    <cfRule type="expression" dxfId="10" priority="4">
      <formula>WEEKDAY($B3,2)&gt;=6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E3BA6BB-EFDB-4D04-A805-1E5297FA46AA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Feiertage!$H$5:$H$17</xm:f>
          </x14:formula1>
          <xm:sqref>M33</xm:sqref>
        </x14:dataValidation>
        <x14:dataValidation type="list" allowBlank="1" showInputMessage="1" showErrorMessage="1">
          <x14:formula1>
            <xm:f>Feiertage!$D$2:$D$15</xm:f>
          </x14:formula1>
          <xm:sqref>M3:M32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3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45200</v>
      </c>
      <c r="B3" s="14">
        <f>DATE(W10,10,1)</f>
        <v>45200</v>
      </c>
      <c r="C3" s="56">
        <f>TRUNC((B3-DATE(YEAR(B3+3-MOD(B3-2,7)),1,MOD(B3-2,7)-9))/7)</f>
        <v>39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>
        <f>IF($B3="","",IF(WEEKDAY(B3,1)=1,September!K32+September!K31+September!K30+September!K29+September!K28+September!K27+K3,""))</f>
        <v>0</v>
      </c>
      <c r="M3" s="10"/>
      <c r="N3" s="59">
        <f t="shared" ref="N3:N33" ca="1" si="0">IF(B3&lt;=TODAY(),K3-AB3,"")</f>
        <v>0</v>
      </c>
      <c r="O3" s="58">
        <f ca="1">IF($N3="","",IF(WEEKDAY(B3,1)=1,September!N32+September!N31+September!N30+September!N29+September!N28+September!N27+N3,""))</f>
        <v>-39</v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0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45201</v>
      </c>
      <c r="B4" s="14">
        <f>B3+1</f>
        <v>45201</v>
      </c>
      <c r="C4" s="54">
        <f>IF($B4="","",IF(WEEKDAY(B4,2)=1,TRUNC((B4-DATE(YEAR(B4+3-MOD(B4-2,7)),1,MOD(B4-2,7)-9))/7),""))</f>
        <v>40</v>
      </c>
      <c r="D4" s="13"/>
      <c r="E4" s="13"/>
      <c r="F4" s="13"/>
      <c r="G4" s="13"/>
      <c r="H4" s="13"/>
      <c r="I4" s="13"/>
      <c r="J4" s="13"/>
      <c r="K4" s="59">
        <f t="shared" ref="K4:K33" si="4">AC4*24</f>
        <v>0</v>
      </c>
      <c r="L4" s="58" t="str">
        <f>IF($B4="","",IF(WEEKDAY(B4,1)=1,September!K32+September!K31+September!K30+September!K29+September!K28+K3+K4,""))</f>
        <v/>
      </c>
      <c r="M4" s="10"/>
      <c r="N4" s="59">
        <f t="shared" ca="1" si="0"/>
        <v>-8.25</v>
      </c>
      <c r="O4" s="58" t="str">
        <f ca="1">IF($N4="","",IF(WEEKDAY(B4,1)=1,September!N32+September!N31+September!N30+September!N29+September!N28+N3+N4,""))</f>
        <v/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8.25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45202</v>
      </c>
      <c r="B5" s="14">
        <f>B4+1</f>
        <v>45202</v>
      </c>
      <c r="C5" s="54" t="str">
        <f t="shared" ref="C5:C33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8.25</v>
      </c>
      <c r="L5" s="58" t="str">
        <f>IF($B5="","",IF(WEEKDAY(B5,1)=1,September!K32+September!K31+September!K30+September!K29+K3+K4+K5,""))</f>
        <v/>
      </c>
      <c r="M5" s="10" t="s">
        <v>72</v>
      </c>
      <c r="N5" s="59">
        <f t="shared" ca="1" si="0"/>
        <v>0</v>
      </c>
      <c r="O5" s="58" t="str">
        <f ca="1">IF($N5="","",IF(WEEKDAY(B5,1)=1,September!N32+September!N31+September!N30+September!N29+N3+N4+N5,""))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>Tag der d. Einheit</v>
      </c>
      <c r="AB5" s="32">
        <f t="shared" si="2"/>
        <v>8.25</v>
      </c>
      <c r="AC5" s="33">
        <f t="shared" si="5"/>
        <v>0.34375</v>
      </c>
      <c r="AD5" s="33">
        <f t="shared" si="3"/>
        <v>0</v>
      </c>
    </row>
    <row r="6" spans="1:30" ht="16.5" customHeight="1" x14ac:dyDescent="0.25">
      <c r="A6" s="11">
        <f t="shared" si="6"/>
        <v>45203</v>
      </c>
      <c r="B6" s="14">
        <f t="shared" ref="B6:B33" si="8">B5+1</f>
        <v>45203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IF($B6="","",IF(WEEKDAY(B6,1)=1,September!K32+September!K31+September!K30+K3+K4+K5+K6,""))</f>
        <v/>
      </c>
      <c r="M6" s="10"/>
      <c r="N6" s="59">
        <f t="shared" ca="1" si="0"/>
        <v>-8.25</v>
      </c>
      <c r="O6" s="58" t="str">
        <f ca="1">IF($N6="","",IF(WEEKDAY(B6,1)=1,September!N32+September!N31+September!N30+N3+N4+N5+N6,""))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8.25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45204</v>
      </c>
      <c r="B7" s="14">
        <f t="shared" si="8"/>
        <v>45204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 t="str">
        <f>IF($B7="","",IF(WEEKDAY(B7,1)=1,September!K32+September!K31+K3+K4+K5+K6+K7,""))</f>
        <v/>
      </c>
      <c r="M7" s="10"/>
      <c r="N7" s="59">
        <f t="shared" ca="1" si="0"/>
        <v>-8.25</v>
      </c>
      <c r="O7" s="58" t="str">
        <f ca="1">IF($N7="","",IF(WEEKDAY(B7,1)=1,September!N32+September!N31+N3+N4+N5+N6+N7,""))</f>
        <v/>
      </c>
      <c r="P7" s="2"/>
      <c r="Q7" s="2"/>
      <c r="R7" s="13"/>
      <c r="S7" s="13"/>
      <c r="T7" s="13"/>
      <c r="U7" s="13"/>
      <c r="V7" s="60">
        <f>AD7*24</f>
        <v>0</v>
      </c>
      <c r="W7" s="100" t="s">
        <v>29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8.25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45205</v>
      </c>
      <c r="B8" s="14">
        <f t="shared" si="8"/>
        <v>45205</v>
      </c>
      <c r="C8" s="54" t="str">
        <f t="shared" si="7"/>
        <v/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IF($B8="","",IF(WEEKDAY(B8,1)=1,September!K32+K3+K4+K5+K6+K7+K8,""))</f>
        <v/>
      </c>
      <c r="M8" s="10"/>
      <c r="N8" s="59">
        <f t="shared" ca="1" si="0"/>
        <v>-6</v>
      </c>
      <c r="O8" s="58" t="str">
        <f ca="1">IF($N8="","",IF(WEEKDAY(B8,1)=1,September!N32+N3+N4+N5+N6+N7+N8,""))</f>
        <v/>
      </c>
      <c r="P8" s="2"/>
      <c r="Q8" s="2"/>
      <c r="R8" s="13"/>
      <c r="S8" s="13"/>
      <c r="T8" s="13"/>
      <c r="U8" s="13"/>
      <c r="V8" s="60">
        <f t="shared" ref="V8:V33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6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45206</v>
      </c>
      <c r="B9" s="14">
        <f t="shared" si="8"/>
        <v>45206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>
        <f t="shared" ca="1" si="0"/>
        <v>0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0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45207</v>
      </c>
      <c r="B10" s="14">
        <f t="shared" si="8"/>
        <v>45207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>
        <f t="shared" ref="L10:L33" si="10">IF($B10="","",IF(WEEKDAY(B10,1)=1,K4+K5+K6+K7+K8+K9+K10,""))</f>
        <v>8.25</v>
      </c>
      <c r="M10" s="10"/>
      <c r="N10" s="59">
        <f t="shared" ca="1" si="0"/>
        <v>0</v>
      </c>
      <c r="O10" s="58">
        <f t="shared" ref="O10:O33" ca="1" si="11">IF($N10="","",IF(WEEKDAY(B10,1)=1,N4+N5+N6+N7+N8+N9+N10,""))</f>
        <v>-30.75</v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0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45208</v>
      </c>
      <c r="B11" s="14">
        <f t="shared" si="8"/>
        <v>45208</v>
      </c>
      <c r="C11" s="54">
        <f t="shared" si="7"/>
        <v>41</v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 t="str">
        <f t="shared" si="10"/>
        <v/>
      </c>
      <c r="M11" s="10"/>
      <c r="N11" s="59">
        <f t="shared" ca="1" si="0"/>
        <v>-8.25</v>
      </c>
      <c r="O11" s="58" t="str">
        <f t="shared" ca="1" si="11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8.25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45209</v>
      </c>
      <c r="B12" s="14">
        <f t="shared" si="8"/>
        <v>45209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0"/>
        <v/>
      </c>
      <c r="M12" s="10"/>
      <c r="N12" s="59">
        <f t="shared" ca="1" si="0"/>
        <v>-8.25</v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8.25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45210</v>
      </c>
      <c r="B13" s="14">
        <f t="shared" si="8"/>
        <v>45210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>
        <f t="shared" ca="1" si="0"/>
        <v>-8.25</v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8.25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45211</v>
      </c>
      <c r="B14" s="14">
        <f t="shared" si="8"/>
        <v>45211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 t="str">
        <f t="shared" si="10"/>
        <v/>
      </c>
      <c r="M14" s="10"/>
      <c r="N14" s="59">
        <f t="shared" ca="1" si="0"/>
        <v>-8.25</v>
      </c>
      <c r="O14" s="58" t="str">
        <f t="shared" ca="1" si="11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8.25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45212</v>
      </c>
      <c r="B15" s="14">
        <f t="shared" si="8"/>
        <v>45212</v>
      </c>
      <c r="C15" s="54" t="str">
        <f t="shared" si="7"/>
        <v/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0"/>
        <v/>
      </c>
      <c r="M15" s="10"/>
      <c r="N15" s="59">
        <f t="shared" ca="1" si="0"/>
        <v>-6</v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6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45213</v>
      </c>
      <c r="B16" s="14">
        <f t="shared" si="8"/>
        <v>45213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0"/>
        <v/>
      </c>
      <c r="M16" s="10"/>
      <c r="N16" s="59">
        <f t="shared" ca="1" si="0"/>
        <v>0</v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0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45214</v>
      </c>
      <c r="B17" s="14">
        <f t="shared" si="8"/>
        <v>45214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>
        <f t="shared" si="10"/>
        <v>0</v>
      </c>
      <c r="M17" s="10"/>
      <c r="N17" s="59">
        <f t="shared" ca="1" si="0"/>
        <v>0</v>
      </c>
      <c r="O17" s="58">
        <f t="shared" ca="1" si="11"/>
        <v>-39</v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0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45215</v>
      </c>
      <c r="B18" s="14">
        <f t="shared" si="8"/>
        <v>45215</v>
      </c>
      <c r="C18" s="54">
        <f t="shared" si="7"/>
        <v>42</v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0"/>
        <v/>
      </c>
      <c r="M18" s="10"/>
      <c r="N18" s="59">
        <f t="shared" ca="1" si="0"/>
        <v>-8.25</v>
      </c>
      <c r="O18" s="58" t="str">
        <f t="shared" ca="1" si="11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8.25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45216</v>
      </c>
      <c r="B19" s="14">
        <f t="shared" si="8"/>
        <v>45216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0"/>
        <v/>
      </c>
      <c r="M19" s="10"/>
      <c r="N19" s="59">
        <f t="shared" ca="1" si="0"/>
        <v>-8.25</v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8.25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45217</v>
      </c>
      <c r="B20" s="14">
        <f t="shared" si="8"/>
        <v>45217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0"/>
        <v/>
      </c>
      <c r="M20" s="10"/>
      <c r="N20" s="59">
        <f t="shared" ca="1" si="0"/>
        <v>-8.25</v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8.25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45218</v>
      </c>
      <c r="B21" s="14">
        <f t="shared" si="8"/>
        <v>45218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 t="str">
        <f t="shared" si="10"/>
        <v/>
      </c>
      <c r="M21" s="10"/>
      <c r="N21" s="59">
        <f t="shared" ca="1" si="0"/>
        <v>-8.25</v>
      </c>
      <c r="O21" s="58" t="str">
        <f t="shared" ca="1" si="11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8.25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45219</v>
      </c>
      <c r="B22" s="14">
        <f t="shared" si="8"/>
        <v>45219</v>
      </c>
      <c r="C22" s="54" t="str">
        <f t="shared" si="7"/>
        <v/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0"/>
        <v/>
      </c>
      <c r="M22" s="10"/>
      <c r="N22" s="59">
        <f t="shared" ca="1" si="0"/>
        <v>-6</v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6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45220</v>
      </c>
      <c r="B23" s="14">
        <f t="shared" si="8"/>
        <v>45220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0"/>
        <v/>
      </c>
      <c r="M23" s="10"/>
      <c r="N23" s="59">
        <f t="shared" ca="1" si="0"/>
        <v>0</v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0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45221</v>
      </c>
      <c r="B24" s="14">
        <f t="shared" si="8"/>
        <v>45221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>
        <f t="shared" si="10"/>
        <v>0</v>
      </c>
      <c r="M24" s="10"/>
      <c r="N24" s="59">
        <f t="shared" ca="1" si="0"/>
        <v>0</v>
      </c>
      <c r="O24" s="58">
        <f t="shared" ca="1" si="11"/>
        <v>-39</v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0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45222</v>
      </c>
      <c r="B25" s="14">
        <f t="shared" si="8"/>
        <v>45222</v>
      </c>
      <c r="C25" s="54">
        <f t="shared" si="7"/>
        <v>43</v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 t="str">
        <f t="shared" si="10"/>
        <v/>
      </c>
      <c r="M25" s="10"/>
      <c r="N25" s="59">
        <f t="shared" ca="1" si="0"/>
        <v>-8.25</v>
      </c>
      <c r="O25" s="58" t="str">
        <f t="shared" ca="1" si="11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8.25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45223</v>
      </c>
      <c r="B26" s="14">
        <f t="shared" si="8"/>
        <v>45223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0"/>
        <v/>
      </c>
      <c r="M26" s="10"/>
      <c r="N26" s="59">
        <f t="shared" ca="1" si="0"/>
        <v>-8.25</v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8.25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45224</v>
      </c>
      <c r="B27" s="14">
        <f t="shared" si="8"/>
        <v>45224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0"/>
        <v/>
      </c>
      <c r="M27" s="10"/>
      <c r="N27" s="59">
        <f t="shared" ca="1" si="0"/>
        <v>-8.25</v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8.25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45225</v>
      </c>
      <c r="B28" s="14">
        <f t="shared" si="8"/>
        <v>45225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 t="str">
        <f t="shared" si="10"/>
        <v/>
      </c>
      <c r="M28" s="10"/>
      <c r="N28" s="59">
        <f t="shared" ca="1" si="0"/>
        <v>-8.25</v>
      </c>
      <c r="O28" s="58" t="str">
        <f t="shared" ca="1" si="11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8.25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45226</v>
      </c>
      <c r="B29" s="14">
        <f t="shared" si="8"/>
        <v>45226</v>
      </c>
      <c r="C29" s="54" t="str">
        <f t="shared" si="7"/>
        <v/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0"/>
        <v/>
      </c>
      <c r="M29" s="10"/>
      <c r="N29" s="59">
        <f t="shared" ca="1" si="0"/>
        <v>-6</v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6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45227</v>
      </c>
      <c r="B30" s="14">
        <f t="shared" si="8"/>
        <v>45227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0"/>
        <v/>
      </c>
      <c r="M30" s="10"/>
      <c r="N30" s="59">
        <f t="shared" ca="1" si="0"/>
        <v>0</v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0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45228</v>
      </c>
      <c r="B31" s="14">
        <f t="shared" si="8"/>
        <v>45228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>
        <f t="shared" si="10"/>
        <v>0</v>
      </c>
      <c r="M31" s="10"/>
      <c r="N31" s="59">
        <f t="shared" ca="1" si="0"/>
        <v>0</v>
      </c>
      <c r="O31" s="58">
        <f t="shared" ca="1" si="11"/>
        <v>-39</v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0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45229</v>
      </c>
      <c r="B32" s="14">
        <f t="shared" si="8"/>
        <v>45229</v>
      </c>
      <c r="C32" s="54">
        <f t="shared" si="7"/>
        <v>44</v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 t="str">
        <f t="shared" si="10"/>
        <v/>
      </c>
      <c r="M32" s="10"/>
      <c r="N32" s="59">
        <f t="shared" ca="1" si="0"/>
        <v>-8.25</v>
      </c>
      <c r="O32" s="58" t="str">
        <f t="shared" ca="1" si="11"/>
        <v/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8.25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1">
        <f t="shared" ref="A33" si="12">B33</f>
        <v>45230</v>
      </c>
      <c r="B33" s="14">
        <f t="shared" si="8"/>
        <v>45230</v>
      </c>
      <c r="C33" s="54" t="str">
        <f t="shared" si="7"/>
        <v/>
      </c>
      <c r="D33" s="13"/>
      <c r="E33" s="13"/>
      <c r="F33" s="13"/>
      <c r="G33" s="13"/>
      <c r="H33" s="13"/>
      <c r="I33" s="13"/>
      <c r="J33" s="13"/>
      <c r="K33" s="59">
        <f t="shared" si="4"/>
        <v>0</v>
      </c>
      <c r="L33" s="58" t="str">
        <f t="shared" si="10"/>
        <v/>
      </c>
      <c r="M33" s="10"/>
      <c r="N33" s="59">
        <f t="shared" ca="1" si="0"/>
        <v>-8.25</v>
      </c>
      <c r="O33" s="58" t="str">
        <f t="shared" ca="1" si="11"/>
        <v/>
      </c>
      <c r="P33" s="2"/>
      <c r="Q33" s="2"/>
      <c r="R33" s="13"/>
      <c r="S33" s="13"/>
      <c r="T33" s="13"/>
      <c r="U33" s="13"/>
      <c r="V33" s="60">
        <f t="shared" si="9"/>
        <v>0</v>
      </c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8.25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8.25</v>
      </c>
      <c r="L34" s="52"/>
      <c r="N34" s="63">
        <f ca="1">SUM(N3:N33)</f>
        <v>-164.25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172.5</v>
      </c>
      <c r="AC34" s="24">
        <f>SUM(AC3:AC33)</f>
        <v>0.34375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N3:O34">
    <cfRule type="cellIs" dxfId="8" priority="1" operator="lessThan">
      <formula>0</formula>
    </cfRule>
  </conditionalFormatting>
  <conditionalFormatting sqref="A3:B33">
    <cfRule type="expression" dxfId="7" priority="4">
      <formula>WEEKDAY($B3,2)&gt;=6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A162855-CE68-4ACB-8ED6-FC4634B74554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Feiertage!$D$2:$D$15</xm:f>
          </x14:formula1>
          <xm:sqref>M3:M33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3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45231</v>
      </c>
      <c r="B3" s="14">
        <f>DATE(W10,11,1)</f>
        <v>45231</v>
      </c>
      <c r="C3" s="56">
        <f>TRUNC((B3-DATE(YEAR(B3+3-MOD(B3-2,7)),1,MOD(B3-2,7)-9))/7)</f>
        <v>44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IF($B3="","",IF(WEEKDAY(B3,1)=1,Oktober!K33+Oktober!K32+Oktober!K31+Oktober!K30+Oktober!K29+Oktober!K28+K3,""))</f>
        <v/>
      </c>
      <c r="M3" s="10"/>
      <c r="N3" s="59">
        <f t="shared" ref="N3:N32" ca="1" si="0">IF(B3&lt;=TODAY(),K3-AB3,"")</f>
        <v>-8.25</v>
      </c>
      <c r="O3" s="58" t="str">
        <f ca="1">IF($N3="","",IF(WEEKDAY(B3,1)=1,Oktober!N33+Oktober!N32+Oktober!N31+Oktober!N30+Oktober!N29+Oktober!N28+N3,""))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8.25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45232</v>
      </c>
      <c r="B4" s="14">
        <f>B3+1</f>
        <v>45232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2" si="4">AC4*24</f>
        <v>0</v>
      </c>
      <c r="L4" s="58" t="str">
        <f>IF($B4="","",IF(WEEKDAY(B4,1)=1,Oktober!K33+Oktober!K32+Oktober!K31+Oktober!K30+Oktober!K29+K3+K4,""))</f>
        <v/>
      </c>
      <c r="M4" s="10"/>
      <c r="N4" s="59">
        <f t="shared" ca="1" si="0"/>
        <v>-8.25</v>
      </c>
      <c r="O4" s="58" t="str">
        <f ca="1">IF($N4="","",IF(WEEKDAY(B4,1)=1,Oktober!N33+Oktober!N32+Oktober!N31+Oktober!N30+Oktober!N29+N3+N4,""))</f>
        <v/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8.25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45233</v>
      </c>
      <c r="B5" s="14">
        <f>B4+1</f>
        <v>45233</v>
      </c>
      <c r="C5" s="54" t="str">
        <f t="shared" ref="C5:C32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 t="str">
        <f>IF($B5="","",IF(WEEKDAY(B5,1)=1,Oktober!K33+Oktober!K32+Oktober!K31+Oktober!K30+K3+K4+K5,""))</f>
        <v/>
      </c>
      <c r="M5" s="10"/>
      <c r="N5" s="59">
        <f t="shared" ca="1" si="0"/>
        <v>-6</v>
      </c>
      <c r="O5" s="58" t="str">
        <f ca="1">IF($N5="","",IF(WEEKDAY(B5,1)=1,Oktober!N33+Oktober!N32+Oktober!N31+Oktober!N30+N3+N4+N5,""))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6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45234</v>
      </c>
      <c r="B6" s="14">
        <f t="shared" ref="B6:B32" si="8">B5+1</f>
        <v>45234</v>
      </c>
      <c r="C6" s="54" t="str">
        <f t="shared" si="7"/>
        <v/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IF($B6="","",IF(WEEKDAY(B6,1)=1,Oktober!K33+Oktober!K32+Oktober!K31+K3+K4+K5+K6,""))</f>
        <v/>
      </c>
      <c r="M6" s="10"/>
      <c r="N6" s="59">
        <f t="shared" ca="1" si="0"/>
        <v>0</v>
      </c>
      <c r="O6" s="58" t="str">
        <f ca="1">IF($N6="","",IF(WEEKDAY(B6,1)=1,Oktober!N33+Oktober!N32+Oktober!N31+N3+N4+N5+N6,""))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0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45235</v>
      </c>
      <c r="B7" s="14">
        <f t="shared" si="8"/>
        <v>45235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>
        <f>IF($B7="","",IF(WEEKDAY(B7,1)=1,Oktober!K33+Oktober!K32+K3+K4+K5+K6+K7,""))</f>
        <v>0</v>
      </c>
      <c r="M7" s="10"/>
      <c r="N7" s="59">
        <f t="shared" ca="1" si="0"/>
        <v>0</v>
      </c>
      <c r="O7" s="58">
        <f ca="1">IF($N7="","",IF(WEEKDAY(B7,1)=1,Oktober!N33+Oktober!N32+N3+N4+N5+N6+N7,""))</f>
        <v>-39</v>
      </c>
      <c r="P7" s="2"/>
      <c r="Q7" s="2"/>
      <c r="R7" s="13"/>
      <c r="S7" s="13"/>
      <c r="T7" s="13"/>
      <c r="U7" s="13"/>
      <c r="V7" s="60">
        <f>AD7*24</f>
        <v>0</v>
      </c>
      <c r="W7" s="100" t="s">
        <v>30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0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45236</v>
      </c>
      <c r="B8" s="14">
        <f t="shared" si="8"/>
        <v>45236</v>
      </c>
      <c r="C8" s="54">
        <f t="shared" si="7"/>
        <v>45</v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IF($B8="","",IF(WEEKDAY(B8,1)=1,Oktober!K33+K3+K4+K5+K6+K7+K8,""))</f>
        <v/>
      </c>
      <c r="M8" s="10"/>
      <c r="N8" s="59">
        <f t="shared" ca="1" si="0"/>
        <v>-8.25</v>
      </c>
      <c r="O8" s="58" t="str">
        <f ca="1">IF($N8="","",IF(WEEKDAY(B8,1)=1,Oktober!N33+N3+N4+N5+N6+N7+N8,""))</f>
        <v/>
      </c>
      <c r="P8" s="2"/>
      <c r="Q8" s="2"/>
      <c r="R8" s="13"/>
      <c r="S8" s="13"/>
      <c r="T8" s="13"/>
      <c r="U8" s="13"/>
      <c r="V8" s="60">
        <f t="shared" ref="V8:V32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8.25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45237</v>
      </c>
      <c r="B9" s="14">
        <f t="shared" si="8"/>
        <v>45237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>
        <f t="shared" ca="1" si="0"/>
        <v>-8.25</v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8.25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45238</v>
      </c>
      <c r="B10" s="14">
        <f t="shared" si="8"/>
        <v>45238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ref="L10:L33" si="10">IF($B10="","",IF(WEEKDAY(B10,1)=1,K4+K5+K6+K7+K8+K9+K10,""))</f>
        <v/>
      </c>
      <c r="M10" s="10"/>
      <c r="N10" s="59">
        <f t="shared" ca="1" si="0"/>
        <v>-8.25</v>
      </c>
      <c r="O10" s="58" t="str">
        <f t="shared" ref="O10:O32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8.25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45239</v>
      </c>
      <c r="B11" s="14">
        <f t="shared" si="8"/>
        <v>45239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 t="str">
        <f t="shared" si="10"/>
        <v/>
      </c>
      <c r="M11" s="10"/>
      <c r="N11" s="59">
        <f t="shared" ca="1" si="0"/>
        <v>-8.25</v>
      </c>
      <c r="O11" s="58" t="str">
        <f t="shared" ca="1" si="11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8.25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45240</v>
      </c>
      <c r="B12" s="14">
        <f t="shared" si="8"/>
        <v>45240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 t="str">
        <f t="shared" si="10"/>
        <v/>
      </c>
      <c r="M12" s="10"/>
      <c r="N12" s="59">
        <f t="shared" ca="1" si="0"/>
        <v>-6</v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6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45241</v>
      </c>
      <c r="B13" s="14">
        <f t="shared" si="8"/>
        <v>45241</v>
      </c>
      <c r="C13" s="54" t="str">
        <f t="shared" si="7"/>
        <v/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 t="str">
        <f t="shared" ca="1" si="0"/>
        <v/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0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45242</v>
      </c>
      <c r="B14" s="14">
        <f t="shared" si="8"/>
        <v>45242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>
        <f t="shared" si="10"/>
        <v>0</v>
      </c>
      <c r="M14" s="10"/>
      <c r="N14" s="59" t="str">
        <f t="shared" ca="1" si="0"/>
        <v/>
      </c>
      <c r="O14" s="58" t="str">
        <f t="shared" ca="1" si="11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0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45243</v>
      </c>
      <c r="B15" s="14">
        <f t="shared" si="8"/>
        <v>45243</v>
      </c>
      <c r="C15" s="54">
        <f t="shared" si="7"/>
        <v>46</v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0"/>
        <v/>
      </c>
      <c r="M15" s="10"/>
      <c r="N15" s="59" t="str">
        <f t="shared" ca="1" si="0"/>
        <v/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8.25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45244</v>
      </c>
      <c r="B16" s="14">
        <f t="shared" si="8"/>
        <v>45244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0"/>
        <v/>
      </c>
      <c r="M16" s="10"/>
      <c r="N16" s="59" t="str">
        <f t="shared" ca="1" si="0"/>
        <v/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8.25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45245</v>
      </c>
      <c r="B17" s="14">
        <f t="shared" si="8"/>
        <v>45245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0"/>
        <v/>
      </c>
      <c r="M17" s="10"/>
      <c r="N17" s="59" t="str">
        <f t="shared" ca="1" si="0"/>
        <v/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8.25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45246</v>
      </c>
      <c r="B18" s="14">
        <f t="shared" si="8"/>
        <v>45246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0"/>
        <v/>
      </c>
      <c r="M18" s="10"/>
      <c r="N18" s="59" t="str">
        <f t="shared" ca="1" si="0"/>
        <v/>
      </c>
      <c r="O18" s="58" t="str">
        <f t="shared" ca="1" si="11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8.25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45247</v>
      </c>
      <c r="B19" s="14">
        <f t="shared" si="8"/>
        <v>45247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 t="str">
        <f t="shared" si="10"/>
        <v/>
      </c>
      <c r="M19" s="10"/>
      <c r="N19" s="59" t="str">
        <f t="shared" ca="1" si="0"/>
        <v/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6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45248</v>
      </c>
      <c r="B20" s="14">
        <f t="shared" si="8"/>
        <v>45248</v>
      </c>
      <c r="C20" s="54" t="str">
        <f t="shared" si="7"/>
        <v/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0"/>
        <v/>
      </c>
      <c r="M20" s="10"/>
      <c r="N20" s="59" t="str">
        <f t="shared" ca="1" si="0"/>
        <v/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0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45249</v>
      </c>
      <c r="B21" s="14">
        <f t="shared" si="8"/>
        <v>45249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>
        <f t="shared" si="10"/>
        <v>0</v>
      </c>
      <c r="M21" s="10"/>
      <c r="N21" s="59" t="str">
        <f t="shared" ca="1" si="0"/>
        <v/>
      </c>
      <c r="O21" s="58" t="str">
        <f t="shared" ca="1" si="11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0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45250</v>
      </c>
      <c r="B22" s="14">
        <f t="shared" si="8"/>
        <v>45250</v>
      </c>
      <c r="C22" s="54">
        <f t="shared" si="7"/>
        <v>47</v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0"/>
        <v/>
      </c>
      <c r="M22" s="10"/>
      <c r="N22" s="59" t="str">
        <f t="shared" ca="1" si="0"/>
        <v/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8.25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45251</v>
      </c>
      <c r="B23" s="14">
        <f t="shared" si="8"/>
        <v>45251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0"/>
        <v/>
      </c>
      <c r="M23" s="10"/>
      <c r="N23" s="59" t="str">
        <f t="shared" ca="1" si="0"/>
        <v/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8.25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45252</v>
      </c>
      <c r="B24" s="14">
        <f t="shared" si="8"/>
        <v>45252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0"/>
        <v/>
      </c>
      <c r="M24" s="10"/>
      <c r="N24" s="59" t="str">
        <f t="shared" ca="1" si="0"/>
        <v/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8.25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45253</v>
      </c>
      <c r="B25" s="14">
        <f t="shared" si="8"/>
        <v>45253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 t="str">
        <f t="shared" si="10"/>
        <v/>
      </c>
      <c r="M25" s="10"/>
      <c r="N25" s="59" t="str">
        <f t="shared" ca="1" si="0"/>
        <v/>
      </c>
      <c r="O25" s="58" t="str">
        <f t="shared" ca="1" si="11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8.25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45254</v>
      </c>
      <c r="B26" s="14">
        <f t="shared" si="8"/>
        <v>45254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 t="str">
        <f t="shared" si="10"/>
        <v/>
      </c>
      <c r="M26" s="10"/>
      <c r="N26" s="59" t="str">
        <f t="shared" ca="1" si="0"/>
        <v/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6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45255</v>
      </c>
      <c r="B27" s="14">
        <f t="shared" si="8"/>
        <v>45255</v>
      </c>
      <c r="C27" s="54" t="str">
        <f t="shared" si="7"/>
        <v/>
      </c>
      <c r="D27" s="13"/>
      <c r="E27" s="13"/>
      <c r="F27" s="13"/>
      <c r="G27" s="13"/>
      <c r="H27" s="13"/>
      <c r="I27" s="13"/>
      <c r="J27" s="13"/>
      <c r="K27" s="59">
        <f t="shared" si="4"/>
        <v>0</v>
      </c>
      <c r="L27" s="58" t="str">
        <f t="shared" si="10"/>
        <v/>
      </c>
      <c r="M27" s="10"/>
      <c r="N27" s="59" t="str">
        <f t="shared" ca="1" si="0"/>
        <v/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/>
      </c>
      <c r="AB27" s="32">
        <f t="shared" si="2"/>
        <v>0</v>
      </c>
      <c r="AC27" s="33">
        <f t="shared" si="5"/>
        <v>0</v>
      </c>
      <c r="AD27" s="33">
        <f t="shared" si="3"/>
        <v>0</v>
      </c>
    </row>
    <row r="28" spans="1:30" ht="16.5" customHeight="1" x14ac:dyDescent="0.25">
      <c r="A28" s="11">
        <f t="shared" si="6"/>
        <v>45256</v>
      </c>
      <c r="B28" s="14">
        <f t="shared" si="8"/>
        <v>45256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0</v>
      </c>
      <c r="L28" s="58">
        <f t="shared" si="10"/>
        <v>0</v>
      </c>
      <c r="M28" s="10"/>
      <c r="N28" s="59" t="str">
        <f t="shared" ca="1" si="0"/>
        <v/>
      </c>
      <c r="O28" s="58" t="str">
        <f t="shared" ca="1" si="11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/>
      </c>
      <c r="AB28" s="32">
        <f t="shared" si="2"/>
        <v>0</v>
      </c>
      <c r="AC28" s="33">
        <f t="shared" si="5"/>
        <v>0</v>
      </c>
      <c r="AD28" s="33">
        <f t="shared" si="3"/>
        <v>0</v>
      </c>
    </row>
    <row r="29" spans="1:30" ht="16.5" customHeight="1" x14ac:dyDescent="0.25">
      <c r="A29" s="11">
        <f t="shared" si="6"/>
        <v>45257</v>
      </c>
      <c r="B29" s="14">
        <f t="shared" si="8"/>
        <v>45257</v>
      </c>
      <c r="C29" s="54">
        <f t="shared" si="7"/>
        <v>48</v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0"/>
        <v/>
      </c>
      <c r="M29" s="10"/>
      <c r="N29" s="59" t="str">
        <f t="shared" ca="1" si="0"/>
        <v/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8.25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45258</v>
      </c>
      <c r="B30" s="14">
        <f t="shared" si="8"/>
        <v>45258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0"/>
        <v/>
      </c>
      <c r="M30" s="10"/>
      <c r="N30" s="59" t="str">
        <f t="shared" ca="1" si="0"/>
        <v/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8.25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45259</v>
      </c>
      <c r="B31" s="14">
        <f t="shared" si="8"/>
        <v>45259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 t="str">
        <f t="shared" si="10"/>
        <v/>
      </c>
      <c r="M31" s="10"/>
      <c r="N31" s="59" t="str">
        <f t="shared" ca="1" si="0"/>
        <v/>
      </c>
      <c r="O31" s="58" t="str">
        <f t="shared" ca="1" si="11"/>
        <v/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8.25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45260</v>
      </c>
      <c r="B32" s="14">
        <f t="shared" si="8"/>
        <v>45260</v>
      </c>
      <c r="C32" s="54" t="str">
        <f t="shared" si="7"/>
        <v/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 t="str">
        <f t="shared" si="10"/>
        <v/>
      </c>
      <c r="M32" s="10"/>
      <c r="N32" s="59" t="str">
        <f t="shared" ca="1" si="0"/>
        <v/>
      </c>
      <c r="O32" s="58" t="str">
        <f t="shared" ca="1" si="11"/>
        <v/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8.25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59"/>
      <c r="L33" s="58" t="str">
        <f t="shared" si="10"/>
        <v/>
      </c>
      <c r="M33" s="10"/>
      <c r="N33" s="59"/>
      <c r="O33" s="58"/>
      <c r="P33" s="2"/>
      <c r="Q33" s="2"/>
      <c r="R33" s="13"/>
      <c r="S33" s="13"/>
      <c r="T33" s="13"/>
      <c r="U33" s="13"/>
      <c r="V33" s="62"/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0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0</v>
      </c>
      <c r="L34" s="52"/>
      <c r="N34" s="63">
        <f ca="1">SUM(N3:N33)</f>
        <v>-61.5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172.5</v>
      </c>
      <c r="AC34" s="24">
        <f>SUM(AC3:AC33)</f>
        <v>0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A3:B32">
    <cfRule type="expression" dxfId="5" priority="4">
      <formula>WEEKDAY($B3,2)&gt;=6</formula>
    </cfRule>
  </conditionalFormatting>
  <conditionalFormatting sqref="N3:O33">
    <cfRule type="cellIs" dxfId="4" priority="1" operator="lessThan">
      <formula>0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FEE9D92E-4108-4141-92DC-9825DBE76800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Feiertage!$H$5:$H$17</xm:f>
          </x14:formula1>
          <xm:sqref>M33</xm:sqref>
        </x14:dataValidation>
        <x14:dataValidation type="list" allowBlank="1" showInputMessage="1" showErrorMessage="1">
          <x14:formula1>
            <xm:f>Feiertage!$D$2:$D$15</xm:f>
          </x14:formula1>
          <xm:sqref>M3:M32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zoomScale="110" zoomScaleNormal="110" workbookViewId="0">
      <pane xSplit="2" ySplit="2" topLeftCell="C3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baseColWidth="10" defaultRowHeight="15" x14ac:dyDescent="0.25"/>
  <cols>
    <col min="1" max="1" width="4.140625" customWidth="1"/>
    <col min="2" max="2" width="5.5703125" customWidth="1"/>
    <col min="3" max="3" width="2.85546875" customWidth="1"/>
    <col min="4" max="9" width="5.5703125" customWidth="1"/>
    <col min="10" max="10" width="5.7109375" customWidth="1"/>
    <col min="11" max="12" width="6.42578125" customWidth="1"/>
    <col min="13" max="13" width="12.85546875" customWidth="1"/>
    <col min="14" max="15" width="6.42578125" customWidth="1"/>
    <col min="16" max="16" width="6.140625" customWidth="1"/>
    <col min="17" max="17" width="5.85546875" customWidth="1"/>
    <col min="18" max="21" width="5.5703125" customWidth="1"/>
    <col min="22" max="22" width="6.42578125" customWidth="1"/>
    <col min="25" max="25" width="9.28515625" customWidth="1"/>
    <col min="26" max="26" width="2.5703125" customWidth="1"/>
    <col min="27" max="27" width="20.7109375" customWidth="1"/>
    <col min="28" max="28" width="6.7109375" customWidth="1"/>
    <col min="29" max="29" width="6.42578125" hidden="1" customWidth="1"/>
    <col min="30" max="30" width="12.7109375" hidden="1" customWidth="1"/>
  </cols>
  <sheetData>
    <row r="1" spans="1:30" s="1" customFormat="1" ht="15" customHeight="1" x14ac:dyDescent="0.25">
      <c r="A1" s="96" t="s">
        <v>0</v>
      </c>
      <c r="B1" s="96" t="s">
        <v>76</v>
      </c>
      <c r="C1" s="106" t="s">
        <v>77</v>
      </c>
      <c r="D1" s="141" t="s">
        <v>15</v>
      </c>
      <c r="E1" s="142"/>
      <c r="F1" s="142"/>
      <c r="G1" s="142"/>
      <c r="H1" s="142"/>
      <c r="I1" s="143"/>
      <c r="J1" s="106" t="s">
        <v>12</v>
      </c>
      <c r="K1" s="106" t="s">
        <v>13</v>
      </c>
      <c r="L1" s="96" t="s">
        <v>1</v>
      </c>
      <c r="M1" s="106" t="s">
        <v>18</v>
      </c>
      <c r="N1" s="96" t="s">
        <v>2</v>
      </c>
      <c r="O1" s="106" t="s">
        <v>81</v>
      </c>
      <c r="P1" s="96" t="s">
        <v>3</v>
      </c>
      <c r="Q1" s="96" t="s">
        <v>4</v>
      </c>
      <c r="R1" s="136" t="s">
        <v>5</v>
      </c>
      <c r="S1" s="137"/>
      <c r="T1" s="137"/>
      <c r="U1" s="137"/>
      <c r="V1" s="138"/>
      <c r="W1" s="130" t="s">
        <v>6</v>
      </c>
      <c r="X1" s="131"/>
      <c r="Y1" s="132"/>
      <c r="Z1" s="15"/>
      <c r="AA1" s="15"/>
      <c r="AB1" s="106" t="s">
        <v>19</v>
      </c>
      <c r="AC1" s="98" t="s">
        <v>13</v>
      </c>
      <c r="AD1" s="36" t="s">
        <v>5</v>
      </c>
    </row>
    <row r="2" spans="1:30" s="1" customFormat="1" ht="31.5" customHeight="1" thickBot="1" x14ac:dyDescent="0.3">
      <c r="A2" s="97"/>
      <c r="B2" s="97"/>
      <c r="C2" s="139"/>
      <c r="D2" s="38" t="s">
        <v>14</v>
      </c>
      <c r="E2" s="38" t="s">
        <v>16</v>
      </c>
      <c r="F2" s="38" t="s">
        <v>14</v>
      </c>
      <c r="G2" s="38" t="s">
        <v>16</v>
      </c>
      <c r="H2" s="38" t="s">
        <v>14</v>
      </c>
      <c r="I2" s="38" t="s">
        <v>16</v>
      </c>
      <c r="J2" s="140"/>
      <c r="K2" s="140"/>
      <c r="L2" s="97"/>
      <c r="M2" s="139"/>
      <c r="N2" s="97"/>
      <c r="O2" s="139"/>
      <c r="P2" s="97"/>
      <c r="Q2" s="97"/>
      <c r="R2" s="37" t="s">
        <v>14</v>
      </c>
      <c r="S2" s="37" t="s">
        <v>16</v>
      </c>
      <c r="T2" s="37" t="s">
        <v>14</v>
      </c>
      <c r="U2" s="37" t="s">
        <v>16</v>
      </c>
      <c r="V2" s="37" t="s">
        <v>80</v>
      </c>
      <c r="W2" s="133" t="str">
        <f>Januar!W2</f>
        <v>Thomas Werner</v>
      </c>
      <c r="X2" s="134"/>
      <c r="Y2" s="135"/>
      <c r="Z2" s="30"/>
      <c r="AA2" s="41"/>
      <c r="AB2" s="107"/>
      <c r="AC2" s="99"/>
      <c r="AD2" s="39" t="s">
        <v>13</v>
      </c>
    </row>
    <row r="3" spans="1:30" ht="16.5" customHeight="1" x14ac:dyDescent="0.25">
      <c r="A3" s="11">
        <f>B3</f>
        <v>45261</v>
      </c>
      <c r="B3" s="14">
        <f>DATE(W10,12,1)</f>
        <v>45261</v>
      </c>
      <c r="C3" s="56">
        <f>TRUNC((B3-DATE(YEAR(B3+3-MOD(B3-2,7)),1,MOD(B3-2,7)-9))/7)</f>
        <v>48</v>
      </c>
      <c r="D3" s="9"/>
      <c r="E3" s="9"/>
      <c r="F3" s="9"/>
      <c r="G3" s="9"/>
      <c r="H3" s="9"/>
      <c r="I3" s="9"/>
      <c r="J3" s="9"/>
      <c r="K3" s="59">
        <f>AC3*24</f>
        <v>0</v>
      </c>
      <c r="L3" s="58" t="str">
        <f>IF($B3="","",IF(WEEKDAY(B3,1)=1,November!K32+November!K31+November!K30+November!K29+November!K28+November!K27+K3,""))</f>
        <v/>
      </c>
      <c r="M3" s="10"/>
      <c r="N3" s="59" t="str">
        <f t="shared" ref="N3:N33" ca="1" si="0">IF(B3&lt;=TODAY(),K3-AB3,"")</f>
        <v/>
      </c>
      <c r="O3" s="58" t="str">
        <f ca="1">IF($N3="","",IF(WEEKDAY(B3,1)=1,November!N32+November!N31+November!N30+November!N29+November!N28+November!N27+N3,""))</f>
        <v/>
      </c>
      <c r="P3" s="3"/>
      <c r="Q3" s="3"/>
      <c r="R3" s="9"/>
      <c r="S3" s="9"/>
      <c r="T3" s="9"/>
      <c r="U3" s="9"/>
      <c r="V3" s="60">
        <f t="shared" ref="V3:V6" si="1">AD3*24</f>
        <v>0</v>
      </c>
      <c r="W3" s="121" t="str">
        <f>Januar!W3</f>
        <v>Freibad</v>
      </c>
      <c r="X3" s="122"/>
      <c r="Y3" s="123"/>
      <c r="Z3" s="16"/>
      <c r="AA3" s="57" t="str">
        <f>IF(COUNTIF(Feiertage!$B$5:$B$16,B3),INDEX(Feiertage!$A$5:$A$16,MATCH(B3,Feiertage!$B$5:$B$16,0)),"")</f>
        <v/>
      </c>
      <c r="AB3" s="42">
        <f t="shared" ref="AB3:AB33" si="2">IF(WEEKDAY(A3,2)&lt;=4,(8.25),IF(WEEKDAY(A3,2)=5,(6),(0)))</f>
        <v>6</v>
      </c>
      <c r="AC3" s="33">
        <f>IF(OR(M3="Urlaub",M3="Krank"),IF(WEEKDAY(A3,2)&lt;=4,TIME(8,15,0),IF(WEEKDAY(A3,2)=5,TIME(6,0,0),TIME(0,0,0))),
IF(OR(M3="Feiertag",M3="Neujahr",M3="Ostersonntag",M3="Ostermontag",M3="Maifeiertag",M3="Pfingstsonntag",M3="Pfingstmontag",M3="Karfreitag",M3="Himmelfahrt",M3="Fronleichnam",M3="Tag der d. Einh.",M3="Weihnachten"),IF(WEEKDAY(A3,2)&lt;=4,TIME(8,15,0),IF(WEEKDAY(A3,2)=5,TIME(6,0,0),TIME(0,0,0)))+(E3-D3)+(G3-F3)+(I3-H3)-J3,(E3-D3)+(G3-F3)+(I3-H3)-J3))</f>
        <v>0</v>
      </c>
      <c r="AD3" s="33">
        <f t="shared" ref="AD3:AD33" si="3">MOD(S3-R3,1)+MOD(U3-T3,1)</f>
        <v>0</v>
      </c>
    </row>
    <row r="4" spans="1:30" ht="16.5" customHeight="1" x14ac:dyDescent="0.25">
      <c r="A4" s="11">
        <f>B4</f>
        <v>45262</v>
      </c>
      <c r="B4" s="14">
        <f>B3+1</f>
        <v>45262</v>
      </c>
      <c r="C4" s="54" t="str">
        <f>IF($B4="","",IF(WEEKDAY(B4,2)=1,TRUNC((B4-DATE(YEAR(B4+3-MOD(B4-2,7)),1,MOD(B4-2,7)-9))/7),""))</f>
        <v/>
      </c>
      <c r="D4" s="13"/>
      <c r="E4" s="13"/>
      <c r="F4" s="13"/>
      <c r="G4" s="13"/>
      <c r="H4" s="13"/>
      <c r="I4" s="13"/>
      <c r="J4" s="13"/>
      <c r="K4" s="59">
        <f t="shared" ref="K4:K33" si="4">AC4*24</f>
        <v>0</v>
      </c>
      <c r="L4" s="58" t="str">
        <f>IF($B4="","",IF(WEEKDAY(B4,1)=1,November!K32+November!K31+November!K30+November!K29+November!K28+K3+K4,""))</f>
        <v/>
      </c>
      <c r="M4" s="10"/>
      <c r="N4" s="59" t="str">
        <f t="shared" ca="1" si="0"/>
        <v/>
      </c>
      <c r="O4" s="58" t="str">
        <f ca="1">IF($N4="","",IF(WEEKDAY(B4,1)=1,November!N32+November!N31+November!N30+November!N29+November!N28+N3+N4,""))</f>
        <v/>
      </c>
      <c r="P4" s="2"/>
      <c r="Q4" s="2"/>
      <c r="R4" s="9"/>
      <c r="S4" s="9"/>
      <c r="T4" s="9"/>
      <c r="U4" s="13"/>
      <c r="V4" s="60">
        <f t="shared" si="1"/>
        <v>0</v>
      </c>
      <c r="W4" s="124"/>
      <c r="X4" s="125"/>
      <c r="Y4" s="126"/>
      <c r="Z4" s="16"/>
      <c r="AA4" s="57" t="str">
        <f>IF(COUNTIF(Feiertage!$B$5:$B$16,B4),INDEX(Feiertage!$A$5:$A$16,MATCH(B4,Feiertage!$B$5:$B$16,0)),"")</f>
        <v/>
      </c>
      <c r="AB4" s="32">
        <f t="shared" si="2"/>
        <v>0</v>
      </c>
      <c r="AC4" s="33">
        <f t="shared" ref="AC4:AC33" si="5">IF(OR(M4="Urlaub",M4="Krank"),IF(WEEKDAY(A4,2)&lt;=4,TIME(8,15,0),IF(WEEKDAY(A4,2)=5,TIME(6,0,0),TIME(0,0,0))),
IF(OR(M4="Feiertag",M4="Neujahr",M4="Ostersonntag",M4="Ostermontag",M4="Maifeiertag",M4="Pfingstsonntag",M4="Pfingstmontag",M4="Karfreitag",M4="Himmelfahrt",M4="Fronleichnam",M4="Tag der d. Einh.",M4="Weihnachten"),IF(WEEKDAY(A4,2)&lt;=4,TIME(8,15,0),IF(WEEKDAY(A4,2)=5,TIME(6,0,0),TIME(0,0,0)))+(E4-D4)+(G4-F4)+(I4-H4)-J4,(E4-D4)+(G4-F4)+(I4-H4)-J4))</f>
        <v>0</v>
      </c>
      <c r="AD4" s="33">
        <f t="shared" si="3"/>
        <v>0</v>
      </c>
    </row>
    <row r="5" spans="1:30" ht="16.5" customHeight="1" x14ac:dyDescent="0.25">
      <c r="A5" s="11">
        <f t="shared" ref="A5:A32" si="6">B5</f>
        <v>45263</v>
      </c>
      <c r="B5" s="14">
        <f>B4+1</f>
        <v>45263</v>
      </c>
      <c r="C5" s="54" t="str">
        <f t="shared" ref="C5:C33" si="7">IF($B5="","",IF(WEEKDAY(B5,2)=1,TRUNC((B5-DATE(YEAR(B5+3-MOD(B5-2,7)),1,MOD(B5-2,7)-9))/7),""))</f>
        <v/>
      </c>
      <c r="D5" s="13"/>
      <c r="E5" s="13"/>
      <c r="F5" s="13"/>
      <c r="G5" s="13"/>
      <c r="H5" s="13"/>
      <c r="I5" s="13"/>
      <c r="J5" s="13"/>
      <c r="K5" s="59">
        <f t="shared" si="4"/>
        <v>0</v>
      </c>
      <c r="L5" s="58">
        <f>IF($B5="","",IF(WEEKDAY(B5,1)=1,November!K32+November!K31+November!K30+November!K29+K3+K4+K5,""))</f>
        <v>0</v>
      </c>
      <c r="M5" s="10"/>
      <c r="N5" s="59" t="str">
        <f t="shared" ca="1" si="0"/>
        <v/>
      </c>
      <c r="O5" s="58" t="str">
        <f ca="1">IF($N5="","",IF(WEEKDAY(B5,1)=1,November!N32+November!N31+November!N30+November!N29+N3+N4+N5,""))</f>
        <v/>
      </c>
      <c r="P5" s="2"/>
      <c r="Q5" s="2"/>
      <c r="R5" s="9"/>
      <c r="S5" s="9"/>
      <c r="T5" s="9"/>
      <c r="U5" s="13"/>
      <c r="V5" s="60">
        <f t="shared" si="1"/>
        <v>0</v>
      </c>
      <c r="W5" s="127"/>
      <c r="X5" s="128"/>
      <c r="Y5" s="129"/>
      <c r="Z5" s="16"/>
      <c r="AA5" s="57" t="str">
        <f>IF(COUNTIF(Feiertage!$B$5:$B$16,B5),INDEX(Feiertage!$A$5:$A$16,MATCH(B5,Feiertage!$B$5:$B$16,0)),"")</f>
        <v/>
      </c>
      <c r="AB5" s="32">
        <f t="shared" si="2"/>
        <v>0</v>
      </c>
      <c r="AC5" s="33">
        <f t="shared" si="5"/>
        <v>0</v>
      </c>
      <c r="AD5" s="33">
        <f t="shared" si="3"/>
        <v>0</v>
      </c>
    </row>
    <row r="6" spans="1:30" ht="16.5" customHeight="1" x14ac:dyDescent="0.25">
      <c r="A6" s="11">
        <f t="shared" si="6"/>
        <v>45264</v>
      </c>
      <c r="B6" s="14">
        <f t="shared" ref="B6:B33" si="8">B5+1</f>
        <v>45264</v>
      </c>
      <c r="C6" s="54">
        <f t="shared" si="7"/>
        <v>49</v>
      </c>
      <c r="D6" s="13"/>
      <c r="E6" s="13"/>
      <c r="F6" s="13"/>
      <c r="G6" s="13"/>
      <c r="H6" s="13"/>
      <c r="I6" s="13"/>
      <c r="J6" s="13"/>
      <c r="K6" s="59">
        <f t="shared" si="4"/>
        <v>0</v>
      </c>
      <c r="L6" s="58" t="str">
        <f>IF($B6="","",IF(WEEKDAY(B6,1)=1,November!K32+November!K31+November!K30+K3+K4+K5+K6,""))</f>
        <v/>
      </c>
      <c r="M6" s="10"/>
      <c r="N6" s="59" t="str">
        <f t="shared" ca="1" si="0"/>
        <v/>
      </c>
      <c r="O6" s="58" t="str">
        <f ca="1">IF($N6="","",IF(WEEKDAY(B6,1)=1,November!N32+November!N31+November!N30+N3+N4+N5+N6,""))</f>
        <v/>
      </c>
      <c r="P6" s="2"/>
      <c r="Q6" s="2"/>
      <c r="R6" s="9"/>
      <c r="S6" s="9"/>
      <c r="T6" s="9"/>
      <c r="U6" s="13"/>
      <c r="V6" s="60">
        <f t="shared" si="1"/>
        <v>0</v>
      </c>
      <c r="W6" s="93" t="s">
        <v>7</v>
      </c>
      <c r="X6" s="94"/>
      <c r="Y6" s="95"/>
      <c r="Z6" s="8"/>
      <c r="AA6" s="57" t="str">
        <f>IF(COUNTIF(Feiertage!$B$5:$B$16,B6),INDEX(Feiertage!$A$5:$A$16,MATCH(B6,Feiertage!$B$5:$B$16,0)),"")</f>
        <v/>
      </c>
      <c r="AB6" s="32">
        <f t="shared" si="2"/>
        <v>8.25</v>
      </c>
      <c r="AC6" s="33">
        <f t="shared" si="5"/>
        <v>0</v>
      </c>
      <c r="AD6" s="33">
        <f t="shared" si="3"/>
        <v>0</v>
      </c>
    </row>
    <row r="7" spans="1:30" ht="16.5" customHeight="1" x14ac:dyDescent="0.25">
      <c r="A7" s="11">
        <f t="shared" si="6"/>
        <v>45265</v>
      </c>
      <c r="B7" s="14">
        <f t="shared" si="8"/>
        <v>45265</v>
      </c>
      <c r="C7" s="54" t="str">
        <f t="shared" si="7"/>
        <v/>
      </c>
      <c r="D7" s="13"/>
      <c r="E7" s="13"/>
      <c r="F7" s="13"/>
      <c r="G7" s="13"/>
      <c r="H7" s="13"/>
      <c r="I7" s="13"/>
      <c r="J7" s="13"/>
      <c r="K7" s="59">
        <f t="shared" si="4"/>
        <v>0</v>
      </c>
      <c r="L7" s="58" t="str">
        <f>IF($B7="","",IF(WEEKDAY(B7,1)=1,November!K32+November!K31+K3+K4+K5+K6+K7,""))</f>
        <v/>
      </c>
      <c r="M7" s="10"/>
      <c r="N7" s="59" t="str">
        <f t="shared" ca="1" si="0"/>
        <v/>
      </c>
      <c r="O7" s="58" t="str">
        <f ca="1">IF($N7="","",IF(WEEKDAY(B7,1)=1,November!N32+November!N31+N3+N4+N5+N6+N7,""))</f>
        <v/>
      </c>
      <c r="P7" s="2"/>
      <c r="Q7" s="2"/>
      <c r="R7" s="13"/>
      <c r="S7" s="13"/>
      <c r="T7" s="13"/>
      <c r="U7" s="13"/>
      <c r="V7" s="60">
        <f>AD7*24</f>
        <v>0</v>
      </c>
      <c r="W7" s="100" t="s">
        <v>31</v>
      </c>
      <c r="X7" s="101"/>
      <c r="Y7" s="102"/>
      <c r="Z7" s="17"/>
      <c r="AA7" s="57" t="str">
        <f>IF(COUNTIF(Feiertage!$B$5:$B$16,B7),INDEX(Feiertage!$A$5:$A$16,MATCH(B7,Feiertage!$B$5:$B$16,0)),"")</f>
        <v/>
      </c>
      <c r="AB7" s="32">
        <f t="shared" si="2"/>
        <v>8.25</v>
      </c>
      <c r="AC7" s="33">
        <f t="shared" si="5"/>
        <v>0</v>
      </c>
      <c r="AD7" s="33">
        <f t="shared" si="3"/>
        <v>0</v>
      </c>
    </row>
    <row r="8" spans="1:30" ht="16.5" customHeight="1" x14ac:dyDescent="0.25">
      <c r="A8" s="11">
        <f t="shared" si="6"/>
        <v>45266</v>
      </c>
      <c r="B8" s="14">
        <f t="shared" si="8"/>
        <v>45266</v>
      </c>
      <c r="C8" s="54" t="str">
        <f t="shared" si="7"/>
        <v/>
      </c>
      <c r="D8" s="13"/>
      <c r="E8" s="13"/>
      <c r="F8" s="13"/>
      <c r="G8" s="13"/>
      <c r="H8" s="13"/>
      <c r="I8" s="13"/>
      <c r="J8" s="13"/>
      <c r="K8" s="59">
        <f t="shared" si="4"/>
        <v>0</v>
      </c>
      <c r="L8" s="58" t="str">
        <f>IF($B8="","",IF(WEEKDAY(B8,1)=1,November!K32+K3+K4+K5+K6+K7+K8,""))</f>
        <v/>
      </c>
      <c r="M8" s="10"/>
      <c r="N8" s="59" t="str">
        <f t="shared" ca="1" si="0"/>
        <v/>
      </c>
      <c r="O8" s="58" t="str">
        <f ca="1">IF($N8="","",IF(WEEKDAY(B8,1)=1,November!N32+N3+N4+N5+N6+N7+N8,""))</f>
        <v/>
      </c>
      <c r="P8" s="2"/>
      <c r="Q8" s="2"/>
      <c r="R8" s="13"/>
      <c r="S8" s="13"/>
      <c r="T8" s="13"/>
      <c r="U8" s="13"/>
      <c r="V8" s="60">
        <f t="shared" ref="V8:V33" si="9">AD8*24</f>
        <v>0</v>
      </c>
      <c r="W8" s="103"/>
      <c r="X8" s="104"/>
      <c r="Y8" s="105"/>
      <c r="Z8" s="17"/>
      <c r="AA8" s="57" t="str">
        <f>IF(COUNTIF(Feiertage!$B$5:$B$16,B8),INDEX(Feiertage!$A$5:$A$16,MATCH(B8,Feiertage!$B$5:$B$16,0)),"")</f>
        <v/>
      </c>
      <c r="AB8" s="32">
        <f t="shared" si="2"/>
        <v>8.25</v>
      </c>
      <c r="AC8" s="33">
        <f t="shared" si="5"/>
        <v>0</v>
      </c>
      <c r="AD8" s="33">
        <f t="shared" si="3"/>
        <v>0</v>
      </c>
    </row>
    <row r="9" spans="1:30" ht="16.5" customHeight="1" x14ac:dyDescent="0.25">
      <c r="A9" s="11">
        <f t="shared" si="6"/>
        <v>45267</v>
      </c>
      <c r="B9" s="14">
        <f t="shared" si="8"/>
        <v>45267</v>
      </c>
      <c r="C9" s="54" t="str">
        <f t="shared" si="7"/>
        <v/>
      </c>
      <c r="D9" s="13"/>
      <c r="E9" s="13"/>
      <c r="F9" s="13"/>
      <c r="G9" s="13"/>
      <c r="H9" s="13"/>
      <c r="I9" s="13"/>
      <c r="J9" s="13"/>
      <c r="K9" s="59">
        <f t="shared" si="4"/>
        <v>0</v>
      </c>
      <c r="L9" s="58" t="str">
        <f>IF($B9="","",IF(WEEKDAY(B9,1)=1,K3+K4+K5+K6+K7+K8+K9,""))</f>
        <v/>
      </c>
      <c r="M9" s="10"/>
      <c r="N9" s="59" t="str">
        <f t="shared" ca="1" si="0"/>
        <v/>
      </c>
      <c r="O9" s="58" t="str">
        <f ca="1">IF($N9="","",IF(WEEKDAY(B9,1)=1,N3+N4+N5+N6+N7+N8+N9,""))</f>
        <v/>
      </c>
      <c r="P9" s="2"/>
      <c r="Q9" s="2"/>
      <c r="R9" s="13"/>
      <c r="S9" s="13"/>
      <c r="T9" s="13"/>
      <c r="U9" s="13"/>
      <c r="V9" s="60">
        <f t="shared" si="9"/>
        <v>0</v>
      </c>
      <c r="W9" s="112" t="s">
        <v>8</v>
      </c>
      <c r="X9" s="113"/>
      <c r="Y9" s="114"/>
      <c r="Z9" s="17"/>
      <c r="AA9" s="57" t="str">
        <f>IF(COUNTIF(Feiertage!$B$5:$B$16,B9),INDEX(Feiertage!$A$5:$A$16,MATCH(B9,Feiertage!$B$5:$B$16,0)),"")</f>
        <v/>
      </c>
      <c r="AB9" s="32">
        <f t="shared" si="2"/>
        <v>8.25</v>
      </c>
      <c r="AC9" s="33">
        <f t="shared" si="5"/>
        <v>0</v>
      </c>
      <c r="AD9" s="33">
        <f t="shared" si="3"/>
        <v>0</v>
      </c>
    </row>
    <row r="10" spans="1:30" ht="16.5" customHeight="1" x14ac:dyDescent="0.25">
      <c r="A10" s="11">
        <f t="shared" si="6"/>
        <v>45268</v>
      </c>
      <c r="B10" s="14">
        <f t="shared" si="8"/>
        <v>45268</v>
      </c>
      <c r="C10" s="54" t="str">
        <f t="shared" si="7"/>
        <v/>
      </c>
      <c r="D10" s="13"/>
      <c r="E10" s="13"/>
      <c r="F10" s="13"/>
      <c r="G10" s="13"/>
      <c r="H10" s="13"/>
      <c r="I10" s="13"/>
      <c r="J10" s="13"/>
      <c r="K10" s="59">
        <f t="shared" si="4"/>
        <v>0</v>
      </c>
      <c r="L10" s="58" t="str">
        <f t="shared" ref="L10:L33" si="10">IF($B10="","",IF(WEEKDAY(B10,1)=1,K4+K5+K6+K7+K8+K9+K10,""))</f>
        <v/>
      </c>
      <c r="M10" s="10"/>
      <c r="N10" s="59" t="str">
        <f t="shared" ca="1" si="0"/>
        <v/>
      </c>
      <c r="O10" s="58" t="str">
        <f t="shared" ref="O10:O33" ca="1" si="11">IF($N10="","",IF(WEEKDAY(B10,1)=1,N4+N5+N6+N7+N8+N9+N10,""))</f>
        <v/>
      </c>
      <c r="P10" s="2"/>
      <c r="Q10" s="2"/>
      <c r="R10" s="13"/>
      <c r="S10" s="13"/>
      <c r="T10" s="13"/>
      <c r="U10" s="13"/>
      <c r="V10" s="60">
        <f t="shared" si="9"/>
        <v>0</v>
      </c>
      <c r="W10" s="115">
        <f>Januar!W10</f>
        <v>2023</v>
      </c>
      <c r="X10" s="116"/>
      <c r="Y10" s="117"/>
      <c r="Z10" s="8"/>
      <c r="AA10" s="57" t="str">
        <f>IF(COUNTIF(Feiertage!$B$5:$B$16,B10),INDEX(Feiertage!$A$5:$A$16,MATCH(B10,Feiertage!$B$5:$B$16,0)),"")</f>
        <v/>
      </c>
      <c r="AB10" s="32">
        <f t="shared" si="2"/>
        <v>6</v>
      </c>
      <c r="AC10" s="33">
        <f t="shared" si="5"/>
        <v>0</v>
      </c>
      <c r="AD10" s="33">
        <f t="shared" si="3"/>
        <v>0</v>
      </c>
    </row>
    <row r="11" spans="1:30" ht="16.5" customHeight="1" thickBot="1" x14ac:dyDescent="0.3">
      <c r="A11" s="11">
        <f t="shared" si="6"/>
        <v>45269</v>
      </c>
      <c r="B11" s="14">
        <f t="shared" si="8"/>
        <v>45269</v>
      </c>
      <c r="C11" s="54" t="str">
        <f t="shared" si="7"/>
        <v/>
      </c>
      <c r="D11" s="13"/>
      <c r="E11" s="13"/>
      <c r="F11" s="13"/>
      <c r="G11" s="13"/>
      <c r="H11" s="13"/>
      <c r="I11" s="13"/>
      <c r="J11" s="13"/>
      <c r="K11" s="59">
        <f t="shared" si="4"/>
        <v>0</v>
      </c>
      <c r="L11" s="58" t="str">
        <f t="shared" si="10"/>
        <v/>
      </c>
      <c r="M11" s="10"/>
      <c r="N11" s="59" t="str">
        <f t="shared" ca="1" si="0"/>
        <v/>
      </c>
      <c r="O11" s="58" t="str">
        <f t="shared" ca="1" si="11"/>
        <v/>
      </c>
      <c r="P11" s="2"/>
      <c r="Q11" s="2"/>
      <c r="R11" s="13"/>
      <c r="S11" s="13"/>
      <c r="T11" s="13"/>
      <c r="U11" s="13"/>
      <c r="V11" s="60">
        <f t="shared" si="9"/>
        <v>0</v>
      </c>
      <c r="W11" s="118"/>
      <c r="X11" s="119"/>
      <c r="Y11" s="120"/>
      <c r="Z11" s="8"/>
      <c r="AA11" s="57" t="str">
        <f>IF(COUNTIF(Feiertage!$B$5:$B$16,B11),INDEX(Feiertage!$A$5:$A$16,MATCH(B11,Feiertage!$B$5:$B$16,0)),"")</f>
        <v/>
      </c>
      <c r="AB11" s="32">
        <f t="shared" si="2"/>
        <v>0</v>
      </c>
      <c r="AC11" s="33">
        <f t="shared" si="5"/>
        <v>0</v>
      </c>
      <c r="AD11" s="33">
        <f t="shared" si="3"/>
        <v>0</v>
      </c>
    </row>
    <row r="12" spans="1:30" ht="16.5" customHeight="1" x14ac:dyDescent="0.25">
      <c r="A12" s="11">
        <f t="shared" si="6"/>
        <v>45270</v>
      </c>
      <c r="B12" s="14">
        <f t="shared" si="8"/>
        <v>45270</v>
      </c>
      <c r="C12" s="54" t="str">
        <f t="shared" si="7"/>
        <v/>
      </c>
      <c r="D12" s="13"/>
      <c r="E12" s="13"/>
      <c r="F12" s="13"/>
      <c r="G12" s="13"/>
      <c r="H12" s="13"/>
      <c r="I12" s="13"/>
      <c r="J12" s="13"/>
      <c r="K12" s="59">
        <f t="shared" si="4"/>
        <v>0</v>
      </c>
      <c r="L12" s="58">
        <f t="shared" si="10"/>
        <v>0</v>
      </c>
      <c r="M12" s="10"/>
      <c r="N12" s="59" t="str">
        <f t="shared" ca="1" si="0"/>
        <v/>
      </c>
      <c r="O12" s="58" t="str">
        <f t="shared" ca="1" si="11"/>
        <v/>
      </c>
      <c r="P12" s="2"/>
      <c r="Q12" s="2"/>
      <c r="R12" s="13"/>
      <c r="S12" s="13"/>
      <c r="T12" s="13"/>
      <c r="U12" s="13"/>
      <c r="V12" s="60">
        <f t="shared" si="9"/>
        <v>0</v>
      </c>
      <c r="W12" s="86" t="s">
        <v>9</v>
      </c>
      <c r="X12" s="87"/>
      <c r="Y12" s="88"/>
      <c r="Z12" s="8"/>
      <c r="AA12" s="57" t="str">
        <f>IF(COUNTIF(Feiertage!$B$5:$B$16,B12),INDEX(Feiertage!$A$5:$A$16,MATCH(B12,Feiertage!$B$5:$B$16,0)),"")</f>
        <v/>
      </c>
      <c r="AB12" s="32">
        <f t="shared" si="2"/>
        <v>0</v>
      </c>
      <c r="AC12" s="33">
        <f t="shared" si="5"/>
        <v>0</v>
      </c>
      <c r="AD12" s="33">
        <f t="shared" si="3"/>
        <v>0</v>
      </c>
    </row>
    <row r="13" spans="1:30" ht="16.5" customHeight="1" x14ac:dyDescent="0.25">
      <c r="A13" s="11">
        <f t="shared" si="6"/>
        <v>45271</v>
      </c>
      <c r="B13" s="14">
        <f t="shared" si="8"/>
        <v>45271</v>
      </c>
      <c r="C13" s="54">
        <f t="shared" si="7"/>
        <v>50</v>
      </c>
      <c r="D13" s="13"/>
      <c r="E13" s="13"/>
      <c r="F13" s="13"/>
      <c r="G13" s="13"/>
      <c r="H13" s="13"/>
      <c r="I13" s="13"/>
      <c r="J13" s="13"/>
      <c r="K13" s="59">
        <f t="shared" si="4"/>
        <v>0</v>
      </c>
      <c r="L13" s="58" t="str">
        <f t="shared" si="10"/>
        <v/>
      </c>
      <c r="M13" s="10"/>
      <c r="N13" s="59" t="str">
        <f t="shared" ca="1" si="0"/>
        <v/>
      </c>
      <c r="O13" s="58" t="str">
        <f t="shared" ca="1" si="11"/>
        <v/>
      </c>
      <c r="P13" s="2"/>
      <c r="Q13" s="2"/>
      <c r="R13" s="13"/>
      <c r="S13" s="13"/>
      <c r="T13" s="13"/>
      <c r="U13" s="13"/>
      <c r="V13" s="60">
        <f t="shared" si="9"/>
        <v>0</v>
      </c>
      <c r="W13" s="108"/>
      <c r="X13" s="109"/>
      <c r="Y13" s="110"/>
      <c r="Z13" s="8"/>
      <c r="AA13" s="57" t="str">
        <f>IF(COUNTIF(Feiertage!$B$5:$B$16,B13),INDEX(Feiertage!$A$5:$A$16,MATCH(B13,Feiertage!$B$5:$B$16,0)),"")</f>
        <v/>
      </c>
      <c r="AB13" s="32">
        <f t="shared" si="2"/>
        <v>8.25</v>
      </c>
      <c r="AC13" s="33">
        <f t="shared" si="5"/>
        <v>0</v>
      </c>
      <c r="AD13" s="33">
        <f t="shared" si="3"/>
        <v>0</v>
      </c>
    </row>
    <row r="14" spans="1:30" ht="16.5" customHeight="1" x14ac:dyDescent="0.25">
      <c r="A14" s="11">
        <f t="shared" si="6"/>
        <v>45272</v>
      </c>
      <c r="B14" s="14">
        <f t="shared" si="8"/>
        <v>45272</v>
      </c>
      <c r="C14" s="54" t="str">
        <f t="shared" si="7"/>
        <v/>
      </c>
      <c r="D14" s="13"/>
      <c r="E14" s="13"/>
      <c r="F14" s="13"/>
      <c r="G14" s="13"/>
      <c r="H14" s="13"/>
      <c r="I14" s="13"/>
      <c r="J14" s="13"/>
      <c r="K14" s="59">
        <f t="shared" si="4"/>
        <v>0</v>
      </c>
      <c r="L14" s="58" t="str">
        <f t="shared" si="10"/>
        <v/>
      </c>
      <c r="M14" s="10"/>
      <c r="N14" s="59" t="str">
        <f t="shared" ca="1" si="0"/>
        <v/>
      </c>
      <c r="O14" s="58" t="str">
        <f t="shared" ca="1" si="11"/>
        <v/>
      </c>
      <c r="P14" s="2"/>
      <c r="Q14" s="2"/>
      <c r="R14" s="13"/>
      <c r="S14" s="13"/>
      <c r="T14" s="13"/>
      <c r="U14" s="13"/>
      <c r="V14" s="60">
        <f t="shared" si="9"/>
        <v>0</v>
      </c>
      <c r="W14" s="111"/>
      <c r="X14" s="109"/>
      <c r="Y14" s="110"/>
      <c r="Z14" s="8"/>
      <c r="AA14" s="57" t="str">
        <f>IF(COUNTIF(Feiertage!$B$5:$B$16,B14),INDEX(Feiertage!$A$5:$A$16,MATCH(B14,Feiertage!$B$5:$B$16,0)),"")</f>
        <v/>
      </c>
      <c r="AB14" s="32">
        <f t="shared" si="2"/>
        <v>8.25</v>
      </c>
      <c r="AC14" s="33">
        <f t="shared" si="5"/>
        <v>0</v>
      </c>
      <c r="AD14" s="33">
        <f t="shared" si="3"/>
        <v>0</v>
      </c>
    </row>
    <row r="15" spans="1:30" ht="16.5" customHeight="1" x14ac:dyDescent="0.25">
      <c r="A15" s="11">
        <f t="shared" si="6"/>
        <v>45273</v>
      </c>
      <c r="B15" s="14">
        <f t="shared" si="8"/>
        <v>45273</v>
      </c>
      <c r="C15" s="54" t="str">
        <f t="shared" si="7"/>
        <v/>
      </c>
      <c r="D15" s="13"/>
      <c r="E15" s="13"/>
      <c r="F15" s="13"/>
      <c r="G15" s="13"/>
      <c r="H15" s="13"/>
      <c r="I15" s="13"/>
      <c r="J15" s="13"/>
      <c r="K15" s="59">
        <f t="shared" si="4"/>
        <v>0</v>
      </c>
      <c r="L15" s="58" t="str">
        <f t="shared" si="10"/>
        <v/>
      </c>
      <c r="M15" s="10"/>
      <c r="N15" s="59" t="str">
        <f t="shared" ca="1" si="0"/>
        <v/>
      </c>
      <c r="O15" s="58" t="str">
        <f t="shared" ca="1" si="11"/>
        <v/>
      </c>
      <c r="P15" s="2"/>
      <c r="Q15" s="2"/>
      <c r="R15" s="13"/>
      <c r="S15" s="13"/>
      <c r="T15" s="13"/>
      <c r="U15" s="13"/>
      <c r="V15" s="60">
        <f t="shared" si="9"/>
        <v>0</v>
      </c>
      <c r="W15" s="80"/>
      <c r="X15" s="81"/>
      <c r="Y15" s="82"/>
      <c r="Z15" s="8"/>
      <c r="AA15" s="57" t="str">
        <f>IF(COUNTIF(Feiertage!$B$5:$B$16,B15),INDEX(Feiertage!$A$5:$A$16,MATCH(B15,Feiertage!$B$5:$B$16,0)),"")</f>
        <v/>
      </c>
      <c r="AB15" s="32">
        <f t="shared" si="2"/>
        <v>8.25</v>
      </c>
      <c r="AC15" s="33">
        <f t="shared" si="5"/>
        <v>0</v>
      </c>
      <c r="AD15" s="33">
        <f t="shared" si="3"/>
        <v>0</v>
      </c>
    </row>
    <row r="16" spans="1:30" ht="16.5" customHeight="1" x14ac:dyDescent="0.25">
      <c r="A16" s="11">
        <f t="shared" si="6"/>
        <v>45274</v>
      </c>
      <c r="B16" s="14">
        <f t="shared" si="8"/>
        <v>45274</v>
      </c>
      <c r="C16" s="54" t="str">
        <f t="shared" si="7"/>
        <v/>
      </c>
      <c r="D16" s="13"/>
      <c r="E16" s="13"/>
      <c r="F16" s="13"/>
      <c r="G16" s="13"/>
      <c r="H16" s="13"/>
      <c r="I16" s="13"/>
      <c r="J16" s="13"/>
      <c r="K16" s="59">
        <f t="shared" si="4"/>
        <v>0</v>
      </c>
      <c r="L16" s="58" t="str">
        <f t="shared" si="10"/>
        <v/>
      </c>
      <c r="M16" s="10"/>
      <c r="N16" s="59" t="str">
        <f t="shared" ca="1" si="0"/>
        <v/>
      </c>
      <c r="O16" s="58" t="str">
        <f t="shared" ca="1" si="11"/>
        <v/>
      </c>
      <c r="P16" s="2"/>
      <c r="Q16" s="2"/>
      <c r="R16" s="13"/>
      <c r="S16" s="13"/>
      <c r="T16" s="13"/>
      <c r="U16" s="13"/>
      <c r="V16" s="60">
        <f t="shared" si="9"/>
        <v>0</v>
      </c>
      <c r="W16" s="80"/>
      <c r="X16" s="81"/>
      <c r="Y16" s="82"/>
      <c r="Z16" s="8"/>
      <c r="AA16" s="57" t="str">
        <f>IF(COUNTIF(Feiertage!$B$5:$B$16,B16),INDEX(Feiertage!$A$5:$A$16,MATCH(B16,Feiertage!$B$5:$B$16,0)),"")</f>
        <v/>
      </c>
      <c r="AB16" s="32">
        <f t="shared" si="2"/>
        <v>8.25</v>
      </c>
      <c r="AC16" s="33">
        <f t="shared" si="5"/>
        <v>0</v>
      </c>
      <c r="AD16" s="33">
        <f t="shared" si="3"/>
        <v>0</v>
      </c>
    </row>
    <row r="17" spans="1:30" ht="16.5" customHeight="1" x14ac:dyDescent="0.25">
      <c r="A17" s="11">
        <f t="shared" si="6"/>
        <v>45275</v>
      </c>
      <c r="B17" s="14">
        <f t="shared" si="8"/>
        <v>45275</v>
      </c>
      <c r="C17" s="54" t="str">
        <f t="shared" si="7"/>
        <v/>
      </c>
      <c r="D17" s="13"/>
      <c r="E17" s="13"/>
      <c r="F17" s="13"/>
      <c r="G17" s="13"/>
      <c r="H17" s="13"/>
      <c r="I17" s="13"/>
      <c r="J17" s="13"/>
      <c r="K17" s="59">
        <f t="shared" si="4"/>
        <v>0</v>
      </c>
      <c r="L17" s="58" t="str">
        <f t="shared" si="10"/>
        <v/>
      </c>
      <c r="M17" s="10"/>
      <c r="N17" s="59" t="str">
        <f t="shared" ca="1" si="0"/>
        <v/>
      </c>
      <c r="O17" s="58" t="str">
        <f t="shared" ca="1" si="11"/>
        <v/>
      </c>
      <c r="P17" s="2"/>
      <c r="Q17" s="2"/>
      <c r="R17" s="13"/>
      <c r="S17" s="13"/>
      <c r="T17" s="13"/>
      <c r="U17" s="13"/>
      <c r="V17" s="60">
        <f t="shared" si="9"/>
        <v>0</v>
      </c>
      <c r="W17" s="80"/>
      <c r="X17" s="81"/>
      <c r="Y17" s="82"/>
      <c r="Z17" s="8"/>
      <c r="AA17" s="57" t="str">
        <f>IF(COUNTIF(Feiertage!$B$5:$B$16,B17),INDEX(Feiertage!$A$5:$A$16,MATCH(B17,Feiertage!$B$5:$B$16,0)),"")</f>
        <v/>
      </c>
      <c r="AB17" s="32">
        <f t="shared" si="2"/>
        <v>6</v>
      </c>
      <c r="AC17" s="33">
        <f t="shared" si="5"/>
        <v>0</v>
      </c>
      <c r="AD17" s="33">
        <f t="shared" si="3"/>
        <v>0</v>
      </c>
    </row>
    <row r="18" spans="1:30" ht="16.5" customHeight="1" x14ac:dyDescent="0.25">
      <c r="A18" s="11">
        <f t="shared" si="6"/>
        <v>45276</v>
      </c>
      <c r="B18" s="14">
        <f t="shared" si="8"/>
        <v>45276</v>
      </c>
      <c r="C18" s="54" t="str">
        <f t="shared" si="7"/>
        <v/>
      </c>
      <c r="D18" s="13"/>
      <c r="E18" s="13"/>
      <c r="F18" s="13"/>
      <c r="G18" s="13"/>
      <c r="H18" s="13"/>
      <c r="I18" s="13"/>
      <c r="J18" s="13"/>
      <c r="K18" s="59">
        <f t="shared" si="4"/>
        <v>0</v>
      </c>
      <c r="L18" s="58" t="str">
        <f t="shared" si="10"/>
        <v/>
      </c>
      <c r="M18" s="10"/>
      <c r="N18" s="59" t="str">
        <f t="shared" ca="1" si="0"/>
        <v/>
      </c>
      <c r="O18" s="58" t="str">
        <f t="shared" ca="1" si="11"/>
        <v/>
      </c>
      <c r="P18" s="2"/>
      <c r="Q18" s="2"/>
      <c r="R18" s="13"/>
      <c r="S18" s="13"/>
      <c r="T18" s="13"/>
      <c r="U18" s="13"/>
      <c r="V18" s="60">
        <f t="shared" si="9"/>
        <v>0</v>
      </c>
      <c r="W18" s="92"/>
      <c r="X18" s="81"/>
      <c r="Y18" s="82"/>
      <c r="Z18" s="8"/>
      <c r="AA18" s="57" t="str">
        <f>IF(COUNTIF(Feiertage!$B$5:$B$16,B18),INDEX(Feiertage!$A$5:$A$16,MATCH(B18,Feiertage!$B$5:$B$16,0)),"")</f>
        <v/>
      </c>
      <c r="AB18" s="32">
        <f t="shared" si="2"/>
        <v>0</v>
      </c>
      <c r="AC18" s="33">
        <f t="shared" si="5"/>
        <v>0</v>
      </c>
      <c r="AD18" s="33">
        <f t="shared" si="3"/>
        <v>0</v>
      </c>
    </row>
    <row r="19" spans="1:30" ht="16.5" customHeight="1" x14ac:dyDescent="0.25">
      <c r="A19" s="11">
        <f t="shared" si="6"/>
        <v>45277</v>
      </c>
      <c r="B19" s="14">
        <f t="shared" si="8"/>
        <v>45277</v>
      </c>
      <c r="C19" s="54" t="str">
        <f t="shared" si="7"/>
        <v/>
      </c>
      <c r="D19" s="13"/>
      <c r="E19" s="13"/>
      <c r="F19" s="13"/>
      <c r="G19" s="13"/>
      <c r="H19" s="13"/>
      <c r="I19" s="13"/>
      <c r="J19" s="13"/>
      <c r="K19" s="59">
        <f t="shared" si="4"/>
        <v>0</v>
      </c>
      <c r="L19" s="58">
        <f t="shared" si="10"/>
        <v>0</v>
      </c>
      <c r="M19" s="10"/>
      <c r="N19" s="59" t="str">
        <f t="shared" ca="1" si="0"/>
        <v/>
      </c>
      <c r="O19" s="58" t="str">
        <f t="shared" ca="1" si="11"/>
        <v/>
      </c>
      <c r="P19" s="2"/>
      <c r="Q19" s="2"/>
      <c r="R19" s="13"/>
      <c r="S19" s="13"/>
      <c r="T19" s="13"/>
      <c r="U19" s="13"/>
      <c r="V19" s="60">
        <f t="shared" si="9"/>
        <v>0</v>
      </c>
      <c r="W19" s="80"/>
      <c r="X19" s="81"/>
      <c r="Y19" s="82"/>
      <c r="Z19" s="8"/>
      <c r="AA19" s="57" t="str">
        <f>IF(COUNTIF(Feiertage!$B$5:$B$16,B19),INDEX(Feiertage!$A$5:$A$16,MATCH(B19,Feiertage!$B$5:$B$16,0)),"")</f>
        <v/>
      </c>
      <c r="AB19" s="32">
        <f t="shared" si="2"/>
        <v>0</v>
      </c>
      <c r="AC19" s="33">
        <f t="shared" si="5"/>
        <v>0</v>
      </c>
      <c r="AD19" s="33">
        <f t="shared" si="3"/>
        <v>0</v>
      </c>
    </row>
    <row r="20" spans="1:30" ht="16.5" customHeight="1" x14ac:dyDescent="0.25">
      <c r="A20" s="11">
        <f t="shared" si="6"/>
        <v>45278</v>
      </c>
      <c r="B20" s="14">
        <f t="shared" si="8"/>
        <v>45278</v>
      </c>
      <c r="C20" s="54">
        <f t="shared" si="7"/>
        <v>51</v>
      </c>
      <c r="D20" s="13"/>
      <c r="E20" s="13"/>
      <c r="F20" s="13"/>
      <c r="G20" s="13"/>
      <c r="H20" s="13"/>
      <c r="I20" s="13"/>
      <c r="J20" s="13"/>
      <c r="K20" s="59">
        <f t="shared" si="4"/>
        <v>0</v>
      </c>
      <c r="L20" s="58" t="str">
        <f t="shared" si="10"/>
        <v/>
      </c>
      <c r="M20" s="10"/>
      <c r="N20" s="59" t="str">
        <f t="shared" ca="1" si="0"/>
        <v/>
      </c>
      <c r="O20" s="58" t="str">
        <f t="shared" ca="1" si="11"/>
        <v/>
      </c>
      <c r="P20" s="2"/>
      <c r="Q20" s="2"/>
      <c r="R20" s="13"/>
      <c r="S20" s="13"/>
      <c r="T20" s="13"/>
      <c r="U20" s="13"/>
      <c r="V20" s="60">
        <f t="shared" si="9"/>
        <v>0</v>
      </c>
      <c r="W20" s="77"/>
      <c r="X20" s="78"/>
      <c r="Y20" s="79"/>
      <c r="Z20" s="8"/>
      <c r="AA20" s="57" t="str">
        <f>IF(COUNTIF(Feiertage!$B$5:$B$16,B20),INDEX(Feiertage!$A$5:$A$16,MATCH(B20,Feiertage!$B$5:$B$16,0)),"")</f>
        <v/>
      </c>
      <c r="AB20" s="32">
        <f t="shared" si="2"/>
        <v>8.25</v>
      </c>
      <c r="AC20" s="33">
        <f t="shared" si="5"/>
        <v>0</v>
      </c>
      <c r="AD20" s="33">
        <f t="shared" si="3"/>
        <v>0</v>
      </c>
    </row>
    <row r="21" spans="1:30" ht="16.5" customHeight="1" x14ac:dyDescent="0.25">
      <c r="A21" s="11">
        <f t="shared" si="6"/>
        <v>45279</v>
      </c>
      <c r="B21" s="14">
        <f t="shared" si="8"/>
        <v>45279</v>
      </c>
      <c r="C21" s="54" t="str">
        <f t="shared" si="7"/>
        <v/>
      </c>
      <c r="D21" s="13"/>
      <c r="E21" s="13"/>
      <c r="F21" s="13"/>
      <c r="G21" s="13"/>
      <c r="H21" s="13"/>
      <c r="I21" s="13"/>
      <c r="J21" s="13"/>
      <c r="K21" s="59">
        <f t="shared" si="4"/>
        <v>0</v>
      </c>
      <c r="L21" s="58" t="str">
        <f t="shared" si="10"/>
        <v/>
      </c>
      <c r="M21" s="10"/>
      <c r="N21" s="59" t="str">
        <f t="shared" ca="1" si="0"/>
        <v/>
      </c>
      <c r="O21" s="58" t="str">
        <f t="shared" ca="1" si="11"/>
        <v/>
      </c>
      <c r="P21" s="2"/>
      <c r="Q21" s="2"/>
      <c r="R21" s="13"/>
      <c r="S21" s="13"/>
      <c r="T21" s="13"/>
      <c r="U21" s="13"/>
      <c r="V21" s="60">
        <f t="shared" si="9"/>
        <v>0</v>
      </c>
      <c r="W21" s="80"/>
      <c r="X21" s="81"/>
      <c r="Y21" s="82"/>
      <c r="Z21" s="8"/>
      <c r="AA21" s="57" t="str">
        <f>IF(COUNTIF(Feiertage!$B$5:$B$16,B21),INDEX(Feiertage!$A$5:$A$16,MATCH(B21,Feiertage!$B$5:$B$16,0)),"")</f>
        <v/>
      </c>
      <c r="AB21" s="32">
        <f t="shared" si="2"/>
        <v>8.25</v>
      </c>
      <c r="AC21" s="33">
        <f t="shared" si="5"/>
        <v>0</v>
      </c>
      <c r="AD21" s="33">
        <f t="shared" si="3"/>
        <v>0</v>
      </c>
    </row>
    <row r="22" spans="1:30" ht="16.5" customHeight="1" x14ac:dyDescent="0.25">
      <c r="A22" s="11">
        <f t="shared" si="6"/>
        <v>45280</v>
      </c>
      <c r="B22" s="14">
        <f t="shared" si="8"/>
        <v>45280</v>
      </c>
      <c r="C22" s="54" t="str">
        <f t="shared" si="7"/>
        <v/>
      </c>
      <c r="D22" s="13"/>
      <c r="E22" s="13"/>
      <c r="F22" s="13"/>
      <c r="G22" s="13"/>
      <c r="H22" s="13"/>
      <c r="I22" s="13"/>
      <c r="J22" s="13"/>
      <c r="K22" s="59">
        <f t="shared" si="4"/>
        <v>0</v>
      </c>
      <c r="L22" s="58" t="str">
        <f t="shared" si="10"/>
        <v/>
      </c>
      <c r="M22" s="10"/>
      <c r="N22" s="59" t="str">
        <f t="shared" ca="1" si="0"/>
        <v/>
      </c>
      <c r="O22" s="58" t="str">
        <f t="shared" ca="1" si="11"/>
        <v/>
      </c>
      <c r="P22" s="2"/>
      <c r="Q22" s="2"/>
      <c r="R22" s="13"/>
      <c r="S22" s="13"/>
      <c r="T22" s="13"/>
      <c r="U22" s="13"/>
      <c r="V22" s="60">
        <f t="shared" si="9"/>
        <v>0</v>
      </c>
      <c r="W22" s="80"/>
      <c r="X22" s="81"/>
      <c r="Y22" s="82"/>
      <c r="Z22" s="8"/>
      <c r="AA22" s="57" t="str">
        <f>IF(COUNTIF(Feiertage!$B$5:$B$16,B22),INDEX(Feiertage!$A$5:$A$16,MATCH(B22,Feiertage!$B$5:$B$16,0)),"")</f>
        <v/>
      </c>
      <c r="AB22" s="32">
        <f t="shared" si="2"/>
        <v>8.25</v>
      </c>
      <c r="AC22" s="33">
        <f t="shared" si="5"/>
        <v>0</v>
      </c>
      <c r="AD22" s="33">
        <f t="shared" si="3"/>
        <v>0</v>
      </c>
    </row>
    <row r="23" spans="1:30" ht="16.5" customHeight="1" x14ac:dyDescent="0.25">
      <c r="A23" s="11">
        <f t="shared" si="6"/>
        <v>45281</v>
      </c>
      <c r="B23" s="14">
        <f t="shared" si="8"/>
        <v>45281</v>
      </c>
      <c r="C23" s="54" t="str">
        <f t="shared" si="7"/>
        <v/>
      </c>
      <c r="D23" s="13"/>
      <c r="E23" s="13"/>
      <c r="F23" s="13"/>
      <c r="G23" s="13"/>
      <c r="H23" s="13"/>
      <c r="I23" s="13"/>
      <c r="J23" s="13"/>
      <c r="K23" s="59">
        <f t="shared" si="4"/>
        <v>0</v>
      </c>
      <c r="L23" s="58" t="str">
        <f t="shared" si="10"/>
        <v/>
      </c>
      <c r="M23" s="10"/>
      <c r="N23" s="59" t="str">
        <f t="shared" ca="1" si="0"/>
        <v/>
      </c>
      <c r="O23" s="58" t="str">
        <f t="shared" ca="1" si="11"/>
        <v/>
      </c>
      <c r="P23" s="2"/>
      <c r="Q23" s="2"/>
      <c r="R23" s="13"/>
      <c r="S23" s="13"/>
      <c r="T23" s="13"/>
      <c r="U23" s="13"/>
      <c r="V23" s="60">
        <f t="shared" si="9"/>
        <v>0</v>
      </c>
      <c r="W23" s="77"/>
      <c r="X23" s="78"/>
      <c r="Y23" s="79"/>
      <c r="Z23" s="8"/>
      <c r="AA23" s="57" t="str">
        <f>IF(COUNTIF(Feiertage!$B$5:$B$16,B23),INDEX(Feiertage!$A$5:$A$16,MATCH(B23,Feiertage!$B$5:$B$16,0)),"")</f>
        <v/>
      </c>
      <c r="AB23" s="32">
        <f t="shared" si="2"/>
        <v>8.25</v>
      </c>
      <c r="AC23" s="33">
        <f t="shared" si="5"/>
        <v>0</v>
      </c>
      <c r="AD23" s="33">
        <f t="shared" si="3"/>
        <v>0</v>
      </c>
    </row>
    <row r="24" spans="1:30" ht="16.5" customHeight="1" x14ac:dyDescent="0.25">
      <c r="A24" s="11">
        <f t="shared" si="6"/>
        <v>45282</v>
      </c>
      <c r="B24" s="14">
        <f t="shared" si="8"/>
        <v>45282</v>
      </c>
      <c r="C24" s="54" t="str">
        <f t="shared" si="7"/>
        <v/>
      </c>
      <c r="D24" s="13"/>
      <c r="E24" s="13"/>
      <c r="F24" s="13"/>
      <c r="G24" s="13"/>
      <c r="H24" s="13"/>
      <c r="I24" s="13"/>
      <c r="J24" s="13"/>
      <c r="K24" s="59">
        <f t="shared" si="4"/>
        <v>0</v>
      </c>
      <c r="L24" s="58" t="str">
        <f t="shared" si="10"/>
        <v/>
      </c>
      <c r="M24" s="10"/>
      <c r="N24" s="59" t="str">
        <f t="shared" ca="1" si="0"/>
        <v/>
      </c>
      <c r="O24" s="58" t="str">
        <f t="shared" ca="1" si="11"/>
        <v/>
      </c>
      <c r="P24" s="2"/>
      <c r="Q24" s="2"/>
      <c r="R24" s="13"/>
      <c r="S24" s="13"/>
      <c r="T24" s="13"/>
      <c r="U24" s="13"/>
      <c r="V24" s="60">
        <f t="shared" si="9"/>
        <v>0</v>
      </c>
      <c r="W24" s="80"/>
      <c r="X24" s="81"/>
      <c r="Y24" s="82"/>
      <c r="Z24" s="8"/>
      <c r="AA24" s="57" t="str">
        <f>IF(COUNTIF(Feiertage!$B$5:$B$16,B24),INDEX(Feiertage!$A$5:$A$16,MATCH(B24,Feiertage!$B$5:$B$16,0)),"")</f>
        <v/>
      </c>
      <c r="AB24" s="32">
        <f t="shared" si="2"/>
        <v>6</v>
      </c>
      <c r="AC24" s="33">
        <f t="shared" si="5"/>
        <v>0</v>
      </c>
      <c r="AD24" s="33">
        <f t="shared" si="3"/>
        <v>0</v>
      </c>
    </row>
    <row r="25" spans="1:30" ht="16.5" customHeight="1" thickBot="1" x14ac:dyDescent="0.3">
      <c r="A25" s="11">
        <f t="shared" si="6"/>
        <v>45283</v>
      </c>
      <c r="B25" s="14">
        <f t="shared" si="8"/>
        <v>45283</v>
      </c>
      <c r="C25" s="54" t="str">
        <f t="shared" si="7"/>
        <v/>
      </c>
      <c r="D25" s="13"/>
      <c r="E25" s="13"/>
      <c r="F25" s="13"/>
      <c r="G25" s="13"/>
      <c r="H25" s="13"/>
      <c r="I25" s="13"/>
      <c r="J25" s="13"/>
      <c r="K25" s="59">
        <f t="shared" si="4"/>
        <v>0</v>
      </c>
      <c r="L25" s="58" t="str">
        <f t="shared" si="10"/>
        <v/>
      </c>
      <c r="M25" s="10"/>
      <c r="N25" s="59" t="str">
        <f t="shared" ca="1" si="0"/>
        <v/>
      </c>
      <c r="O25" s="58" t="str">
        <f t="shared" ca="1" si="11"/>
        <v/>
      </c>
      <c r="P25" s="2"/>
      <c r="Q25" s="2"/>
      <c r="R25" s="13"/>
      <c r="S25" s="13"/>
      <c r="T25" s="13"/>
      <c r="U25" s="13"/>
      <c r="V25" s="60">
        <f t="shared" si="9"/>
        <v>0</v>
      </c>
      <c r="W25" s="83"/>
      <c r="X25" s="84"/>
      <c r="Y25" s="85"/>
      <c r="Z25" s="8"/>
      <c r="AA25" s="57" t="str">
        <f>IF(COUNTIF(Feiertage!$B$5:$B$16,B25),INDEX(Feiertage!$A$5:$A$16,MATCH(B25,Feiertage!$B$5:$B$16,0)),"")</f>
        <v/>
      </c>
      <c r="AB25" s="32">
        <f t="shared" si="2"/>
        <v>0</v>
      </c>
      <c r="AC25" s="33">
        <f t="shared" si="5"/>
        <v>0</v>
      </c>
      <c r="AD25" s="33">
        <f t="shared" si="3"/>
        <v>0</v>
      </c>
    </row>
    <row r="26" spans="1:30" ht="16.5" customHeight="1" x14ac:dyDescent="0.25">
      <c r="A26" s="11">
        <f t="shared" si="6"/>
        <v>45284</v>
      </c>
      <c r="B26" s="14">
        <f t="shared" si="8"/>
        <v>45284</v>
      </c>
      <c r="C26" s="54" t="str">
        <f t="shared" si="7"/>
        <v/>
      </c>
      <c r="D26" s="13"/>
      <c r="E26" s="13"/>
      <c r="F26" s="13"/>
      <c r="G26" s="13"/>
      <c r="H26" s="13"/>
      <c r="I26" s="13"/>
      <c r="J26" s="13"/>
      <c r="K26" s="59">
        <f t="shared" si="4"/>
        <v>0</v>
      </c>
      <c r="L26" s="58">
        <f t="shared" si="10"/>
        <v>0</v>
      </c>
      <c r="M26" s="10"/>
      <c r="N26" s="59" t="str">
        <f t="shared" ca="1" si="0"/>
        <v/>
      </c>
      <c r="O26" s="58" t="str">
        <f t="shared" ca="1" si="11"/>
        <v/>
      </c>
      <c r="P26" s="2"/>
      <c r="Q26" s="2"/>
      <c r="R26" s="13"/>
      <c r="S26" s="13"/>
      <c r="T26" s="13"/>
      <c r="U26" s="13"/>
      <c r="V26" s="60">
        <f t="shared" si="9"/>
        <v>0</v>
      </c>
      <c r="W26" s="86" t="s">
        <v>10</v>
      </c>
      <c r="X26" s="87"/>
      <c r="Y26" s="88"/>
      <c r="Z26" s="8"/>
      <c r="AA26" s="57" t="str">
        <f>IF(COUNTIF(Feiertage!$B$5:$B$16,B26),INDEX(Feiertage!$A$5:$A$16,MATCH(B26,Feiertage!$B$5:$B$16,0)),"")</f>
        <v/>
      </c>
      <c r="AB26" s="32">
        <f t="shared" si="2"/>
        <v>0</v>
      </c>
      <c r="AC26" s="33">
        <f t="shared" si="5"/>
        <v>0</v>
      </c>
      <c r="AD26" s="33">
        <f t="shared" si="3"/>
        <v>0</v>
      </c>
    </row>
    <row r="27" spans="1:30" ht="16.5" customHeight="1" x14ac:dyDescent="0.25">
      <c r="A27" s="11">
        <f t="shared" si="6"/>
        <v>45285</v>
      </c>
      <c r="B27" s="14">
        <f t="shared" si="8"/>
        <v>45285</v>
      </c>
      <c r="C27" s="54">
        <f t="shared" si="7"/>
        <v>52</v>
      </c>
      <c r="D27" s="13"/>
      <c r="E27" s="13"/>
      <c r="F27" s="13"/>
      <c r="G27" s="13"/>
      <c r="H27" s="13"/>
      <c r="I27" s="13"/>
      <c r="J27" s="13"/>
      <c r="K27" s="59">
        <f t="shared" si="4"/>
        <v>8.25</v>
      </c>
      <c r="L27" s="58" t="str">
        <f t="shared" si="10"/>
        <v/>
      </c>
      <c r="M27" s="10" t="s">
        <v>65</v>
      </c>
      <c r="N27" s="59" t="str">
        <f t="shared" ca="1" si="0"/>
        <v/>
      </c>
      <c r="O27" s="58" t="str">
        <f t="shared" ca="1" si="11"/>
        <v/>
      </c>
      <c r="P27" s="2"/>
      <c r="Q27" s="2"/>
      <c r="R27" s="13"/>
      <c r="S27" s="13"/>
      <c r="T27" s="13"/>
      <c r="U27" s="13"/>
      <c r="V27" s="60">
        <f t="shared" si="9"/>
        <v>0</v>
      </c>
      <c r="W27" s="68"/>
      <c r="X27" s="69"/>
      <c r="Y27" s="70"/>
      <c r="Z27" s="8"/>
      <c r="AA27" s="57" t="str">
        <f>IF(COUNTIF(Feiertage!$B$5:$B$16,B27),INDEX(Feiertage!$A$5:$A$16,MATCH(B27,Feiertage!$B$5:$B$16,0)),"")</f>
        <v>Weihnachten</v>
      </c>
      <c r="AB27" s="32">
        <f t="shared" si="2"/>
        <v>8.25</v>
      </c>
      <c r="AC27" s="33">
        <f t="shared" si="5"/>
        <v>0.34375</v>
      </c>
      <c r="AD27" s="33">
        <f t="shared" si="3"/>
        <v>0</v>
      </c>
    </row>
    <row r="28" spans="1:30" ht="16.5" customHeight="1" x14ac:dyDescent="0.25">
      <c r="A28" s="11">
        <f t="shared" si="6"/>
        <v>45286</v>
      </c>
      <c r="B28" s="14">
        <f t="shared" si="8"/>
        <v>45286</v>
      </c>
      <c r="C28" s="54" t="str">
        <f t="shared" si="7"/>
        <v/>
      </c>
      <c r="D28" s="13"/>
      <c r="E28" s="13"/>
      <c r="F28" s="13"/>
      <c r="G28" s="13"/>
      <c r="H28" s="13"/>
      <c r="I28" s="13"/>
      <c r="J28" s="13"/>
      <c r="K28" s="59">
        <f t="shared" si="4"/>
        <v>8.25</v>
      </c>
      <c r="L28" s="58" t="str">
        <f t="shared" si="10"/>
        <v/>
      </c>
      <c r="M28" s="10" t="s">
        <v>65</v>
      </c>
      <c r="N28" s="59" t="str">
        <f t="shared" ca="1" si="0"/>
        <v/>
      </c>
      <c r="O28" s="58" t="str">
        <f t="shared" ca="1" si="11"/>
        <v/>
      </c>
      <c r="P28" s="2"/>
      <c r="Q28" s="2"/>
      <c r="R28" s="13"/>
      <c r="S28" s="13"/>
      <c r="T28" s="13"/>
      <c r="U28" s="13"/>
      <c r="V28" s="60">
        <f t="shared" si="9"/>
        <v>0</v>
      </c>
      <c r="W28" s="71"/>
      <c r="X28" s="72"/>
      <c r="Y28" s="73"/>
      <c r="Z28" s="8"/>
      <c r="AA28" s="57" t="str">
        <f>IF(COUNTIF(Feiertage!$B$5:$B$16,B28),INDEX(Feiertage!$A$5:$A$16,MATCH(B28,Feiertage!$B$5:$B$16,0)),"")</f>
        <v>Weihnachten</v>
      </c>
      <c r="AB28" s="32">
        <f t="shared" si="2"/>
        <v>8.25</v>
      </c>
      <c r="AC28" s="33">
        <f t="shared" si="5"/>
        <v>0.34375</v>
      </c>
      <c r="AD28" s="33">
        <f t="shared" si="3"/>
        <v>0</v>
      </c>
    </row>
    <row r="29" spans="1:30" ht="16.5" customHeight="1" x14ac:dyDescent="0.25">
      <c r="A29" s="11">
        <f t="shared" si="6"/>
        <v>45287</v>
      </c>
      <c r="B29" s="14">
        <f t="shared" si="8"/>
        <v>45287</v>
      </c>
      <c r="C29" s="54" t="str">
        <f t="shared" si="7"/>
        <v/>
      </c>
      <c r="D29" s="13"/>
      <c r="E29" s="13"/>
      <c r="F29" s="13"/>
      <c r="G29" s="13"/>
      <c r="H29" s="13"/>
      <c r="I29" s="13"/>
      <c r="J29" s="13"/>
      <c r="K29" s="59">
        <f t="shared" si="4"/>
        <v>0</v>
      </c>
      <c r="L29" s="58" t="str">
        <f t="shared" si="10"/>
        <v/>
      </c>
      <c r="M29" s="10"/>
      <c r="N29" s="59" t="str">
        <f t="shared" ca="1" si="0"/>
        <v/>
      </c>
      <c r="O29" s="58" t="str">
        <f t="shared" ca="1" si="11"/>
        <v/>
      </c>
      <c r="P29" s="2"/>
      <c r="Q29" s="2"/>
      <c r="R29" s="13"/>
      <c r="S29" s="13"/>
      <c r="T29" s="13"/>
      <c r="U29" s="13"/>
      <c r="V29" s="60">
        <f t="shared" si="9"/>
        <v>0</v>
      </c>
      <c r="W29" s="74"/>
      <c r="X29" s="75"/>
      <c r="Y29" s="76"/>
      <c r="Z29" s="8"/>
      <c r="AA29" s="57" t="str">
        <f>IF(COUNTIF(Feiertage!$B$5:$B$16,B29),INDEX(Feiertage!$A$5:$A$16,MATCH(B29,Feiertage!$B$5:$B$16,0)),"")</f>
        <v/>
      </c>
      <c r="AB29" s="32">
        <f t="shared" si="2"/>
        <v>8.25</v>
      </c>
      <c r="AC29" s="33">
        <f t="shared" si="5"/>
        <v>0</v>
      </c>
      <c r="AD29" s="33">
        <f t="shared" si="3"/>
        <v>0</v>
      </c>
    </row>
    <row r="30" spans="1:30" ht="16.5" customHeight="1" x14ac:dyDescent="0.25">
      <c r="A30" s="11">
        <f t="shared" si="6"/>
        <v>45288</v>
      </c>
      <c r="B30" s="14">
        <f t="shared" si="8"/>
        <v>45288</v>
      </c>
      <c r="C30" s="54" t="str">
        <f t="shared" si="7"/>
        <v/>
      </c>
      <c r="D30" s="13"/>
      <c r="E30" s="13"/>
      <c r="F30" s="13"/>
      <c r="G30" s="13"/>
      <c r="H30" s="13"/>
      <c r="I30" s="13"/>
      <c r="J30" s="13"/>
      <c r="K30" s="59">
        <f t="shared" si="4"/>
        <v>0</v>
      </c>
      <c r="L30" s="58" t="str">
        <f t="shared" si="10"/>
        <v/>
      </c>
      <c r="M30" s="10"/>
      <c r="N30" s="59" t="str">
        <f t="shared" ca="1" si="0"/>
        <v/>
      </c>
      <c r="O30" s="58" t="str">
        <f t="shared" ca="1" si="11"/>
        <v/>
      </c>
      <c r="P30" s="2"/>
      <c r="Q30" s="2"/>
      <c r="R30" s="13"/>
      <c r="S30" s="13"/>
      <c r="T30" s="13"/>
      <c r="U30" s="13"/>
      <c r="V30" s="60">
        <f t="shared" si="9"/>
        <v>0</v>
      </c>
      <c r="W30" s="89" t="s">
        <v>11</v>
      </c>
      <c r="X30" s="90"/>
      <c r="Y30" s="91"/>
      <c r="Z30" s="8"/>
      <c r="AA30" s="57" t="str">
        <f>IF(COUNTIF(Feiertage!$B$5:$B$16,B30),INDEX(Feiertage!$A$5:$A$16,MATCH(B30,Feiertage!$B$5:$B$16,0)),"")</f>
        <v/>
      </c>
      <c r="AB30" s="32">
        <f t="shared" si="2"/>
        <v>8.25</v>
      </c>
      <c r="AC30" s="33">
        <f t="shared" si="5"/>
        <v>0</v>
      </c>
      <c r="AD30" s="33">
        <f t="shared" si="3"/>
        <v>0</v>
      </c>
    </row>
    <row r="31" spans="1:30" ht="16.5" customHeight="1" x14ac:dyDescent="0.25">
      <c r="A31" s="11">
        <f t="shared" si="6"/>
        <v>45289</v>
      </c>
      <c r="B31" s="14">
        <f t="shared" si="8"/>
        <v>45289</v>
      </c>
      <c r="C31" s="54" t="str">
        <f t="shared" si="7"/>
        <v/>
      </c>
      <c r="D31" s="13"/>
      <c r="E31" s="13"/>
      <c r="F31" s="13"/>
      <c r="G31" s="13"/>
      <c r="H31" s="13"/>
      <c r="I31" s="13"/>
      <c r="J31" s="13"/>
      <c r="K31" s="59">
        <f t="shared" si="4"/>
        <v>0</v>
      </c>
      <c r="L31" s="58" t="str">
        <f t="shared" si="10"/>
        <v/>
      </c>
      <c r="M31" s="10"/>
      <c r="N31" s="59" t="str">
        <f t="shared" ca="1" si="0"/>
        <v/>
      </c>
      <c r="O31" s="58" t="str">
        <f t="shared" ca="1" si="11"/>
        <v/>
      </c>
      <c r="P31" s="2"/>
      <c r="Q31" s="2"/>
      <c r="R31" s="13"/>
      <c r="S31" s="13"/>
      <c r="T31" s="13"/>
      <c r="U31" s="13"/>
      <c r="V31" s="60">
        <f t="shared" si="9"/>
        <v>0</v>
      </c>
      <c r="W31" s="68"/>
      <c r="X31" s="69"/>
      <c r="Y31" s="70"/>
      <c r="Z31" s="8"/>
      <c r="AA31" s="57" t="str">
        <f>IF(COUNTIF(Feiertage!$B$5:$B$16,B31),INDEX(Feiertage!$A$5:$A$16,MATCH(B31,Feiertage!$B$5:$B$16,0)),"")</f>
        <v/>
      </c>
      <c r="AB31" s="32">
        <f t="shared" si="2"/>
        <v>6</v>
      </c>
      <c r="AC31" s="33">
        <f t="shared" si="5"/>
        <v>0</v>
      </c>
      <c r="AD31" s="33">
        <f t="shared" si="3"/>
        <v>0</v>
      </c>
    </row>
    <row r="32" spans="1:30" ht="16.5" customHeight="1" x14ac:dyDescent="0.25">
      <c r="A32" s="11">
        <f t="shared" si="6"/>
        <v>45290</v>
      </c>
      <c r="B32" s="14">
        <f t="shared" si="8"/>
        <v>45290</v>
      </c>
      <c r="C32" s="54" t="str">
        <f t="shared" si="7"/>
        <v/>
      </c>
      <c r="D32" s="13"/>
      <c r="E32" s="13"/>
      <c r="F32" s="13"/>
      <c r="G32" s="13"/>
      <c r="H32" s="13"/>
      <c r="I32" s="13"/>
      <c r="J32" s="13"/>
      <c r="K32" s="59">
        <f t="shared" si="4"/>
        <v>0</v>
      </c>
      <c r="L32" s="58" t="str">
        <f t="shared" si="10"/>
        <v/>
      </c>
      <c r="M32" s="10"/>
      <c r="N32" s="59" t="str">
        <f t="shared" ca="1" si="0"/>
        <v/>
      </c>
      <c r="O32" s="58" t="str">
        <f t="shared" ca="1" si="11"/>
        <v/>
      </c>
      <c r="P32" s="2"/>
      <c r="Q32" s="2"/>
      <c r="R32" s="13"/>
      <c r="S32" s="13"/>
      <c r="T32" s="13"/>
      <c r="U32" s="13"/>
      <c r="V32" s="60">
        <f t="shared" si="9"/>
        <v>0</v>
      </c>
      <c r="W32" s="71"/>
      <c r="X32" s="72"/>
      <c r="Y32" s="73"/>
      <c r="Z32" s="8"/>
      <c r="AA32" s="57" t="str">
        <f>IF(COUNTIF(Feiertage!$B$5:$B$16,B32),INDEX(Feiertage!$A$5:$A$16,MATCH(B32,Feiertage!$B$5:$B$16,0)),"")</f>
        <v/>
      </c>
      <c r="AB32" s="32">
        <f t="shared" si="2"/>
        <v>0</v>
      </c>
      <c r="AC32" s="33">
        <f t="shared" si="5"/>
        <v>0</v>
      </c>
      <c r="AD32" s="33">
        <f t="shared" si="3"/>
        <v>0</v>
      </c>
    </row>
    <row r="33" spans="1:30" ht="16.5" customHeight="1" x14ac:dyDescent="0.25">
      <c r="A33" s="11">
        <f t="shared" ref="A33" si="12">B33</f>
        <v>45291</v>
      </c>
      <c r="B33" s="14">
        <f t="shared" si="8"/>
        <v>45291</v>
      </c>
      <c r="C33" s="54" t="str">
        <f t="shared" si="7"/>
        <v/>
      </c>
      <c r="D33" s="13"/>
      <c r="E33" s="13"/>
      <c r="F33" s="13"/>
      <c r="G33" s="13"/>
      <c r="H33" s="13"/>
      <c r="I33" s="13"/>
      <c r="J33" s="13"/>
      <c r="K33" s="59">
        <f t="shared" si="4"/>
        <v>0</v>
      </c>
      <c r="L33" s="58">
        <f t="shared" si="10"/>
        <v>16.5</v>
      </c>
      <c r="M33" s="10"/>
      <c r="N33" s="59" t="str">
        <f t="shared" ca="1" si="0"/>
        <v/>
      </c>
      <c r="O33" s="58" t="str">
        <f t="shared" ca="1" si="11"/>
        <v/>
      </c>
      <c r="P33" s="2"/>
      <c r="Q33" s="2"/>
      <c r="R33" s="13"/>
      <c r="S33" s="13"/>
      <c r="T33" s="13"/>
      <c r="U33" s="13"/>
      <c r="V33" s="60">
        <f t="shared" si="9"/>
        <v>0</v>
      </c>
      <c r="W33" s="74"/>
      <c r="X33" s="75"/>
      <c r="Y33" s="76"/>
      <c r="Z33" s="8"/>
      <c r="AA33" s="57" t="str">
        <f>IF(COUNTIF(Feiertage!$B$5:$B$16,B33),INDEX(Feiertage!$A$5:$A$16,MATCH(B33,Feiertage!$B$5:$B$16,0)),"")</f>
        <v/>
      </c>
      <c r="AB33" s="32">
        <f t="shared" si="2"/>
        <v>0</v>
      </c>
      <c r="AC33" s="33">
        <f t="shared" si="5"/>
        <v>0</v>
      </c>
      <c r="AD33" s="33">
        <f t="shared" si="3"/>
        <v>0</v>
      </c>
    </row>
    <row r="34" spans="1:30" x14ac:dyDescent="0.25">
      <c r="J34" s="7"/>
      <c r="K34" s="64">
        <f>SUM(K3:K33)</f>
        <v>16.5</v>
      </c>
      <c r="L34" s="52"/>
      <c r="N34" s="63">
        <f ca="1">SUM(N3:N33)</f>
        <v>0</v>
      </c>
      <c r="O34" s="66"/>
      <c r="R34" s="12"/>
      <c r="S34" s="12"/>
      <c r="T34" s="12"/>
      <c r="U34" s="12"/>
      <c r="V34" s="65">
        <f>SUM(V3:V33)</f>
        <v>0</v>
      </c>
      <c r="Z34" s="8"/>
      <c r="AA34" s="8"/>
      <c r="AB34" s="29">
        <f>SUM(AB3:AB33)</f>
        <v>162</v>
      </c>
      <c r="AC34" s="24">
        <f>SUM(AC3:AC33)</f>
        <v>0.6875</v>
      </c>
      <c r="AD34" s="24">
        <f>SUM(AD3:AD33)</f>
        <v>0</v>
      </c>
    </row>
  </sheetData>
  <sheetProtection selectLockedCells="1" selectUnlockedCells="1"/>
  <mergeCells count="40">
    <mergeCell ref="W30:Y30"/>
    <mergeCell ref="W31:Y33"/>
    <mergeCell ref="W22:Y22"/>
    <mergeCell ref="W23:Y23"/>
    <mergeCell ref="W24:Y24"/>
    <mergeCell ref="W25:Y25"/>
    <mergeCell ref="W26:Y26"/>
    <mergeCell ref="W27:Y29"/>
    <mergeCell ref="W21:Y21"/>
    <mergeCell ref="W9:Y9"/>
    <mergeCell ref="W10:Y11"/>
    <mergeCell ref="W12:Y12"/>
    <mergeCell ref="W13:Y13"/>
    <mergeCell ref="W14:Y14"/>
    <mergeCell ref="W15:Y15"/>
    <mergeCell ref="W16:Y16"/>
    <mergeCell ref="W17:Y17"/>
    <mergeCell ref="W18:Y18"/>
    <mergeCell ref="W19:Y19"/>
    <mergeCell ref="W20:Y20"/>
    <mergeCell ref="AB1:AB2"/>
    <mergeCell ref="AC1:AC2"/>
    <mergeCell ref="W2:Y2"/>
    <mergeCell ref="W3:Y5"/>
    <mergeCell ref="W6:Y6"/>
    <mergeCell ref="W7:Y8"/>
    <mergeCell ref="M1:M2"/>
    <mergeCell ref="N1:N2"/>
    <mergeCell ref="P1:P2"/>
    <mergeCell ref="Q1:Q2"/>
    <mergeCell ref="R1:V1"/>
    <mergeCell ref="W1:Y1"/>
    <mergeCell ref="O1:O2"/>
    <mergeCell ref="L1:L2"/>
    <mergeCell ref="A1:A2"/>
    <mergeCell ref="B1:B2"/>
    <mergeCell ref="D1:I1"/>
    <mergeCell ref="J1:J2"/>
    <mergeCell ref="K1:K2"/>
    <mergeCell ref="C1:C2"/>
  </mergeCells>
  <conditionalFormatting sqref="N3:O34">
    <cfRule type="cellIs" dxfId="2" priority="1" operator="lessThan">
      <formula>0</formula>
    </cfRule>
  </conditionalFormatting>
  <conditionalFormatting sqref="A3:B33">
    <cfRule type="expression" dxfId="1" priority="4" stopIfTrue="1">
      <formula>WEEKDAY($B3,2)&gt;=6</formula>
    </cfRule>
  </conditionalFormatting>
  <printOptions verticalCentered="1"/>
  <pageMargins left="0.19685039370078741" right="0" top="0.94488188976377963" bottom="0.15748031496062992" header="0.31496062992125984" footer="0.31496062992125984"/>
  <pageSetup paperSize="9" scale="88" firstPageNumber="0" orientation="landscape" horizontalDpi="4294967293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B28C2893-B73A-432A-A4AF-8FEEA433002F}">
            <xm:f>COUNTIF(Feiertage!$B$5:$B$26,$A3)=1</xm:f>
            <x14:dxf>
              <fill>
                <patternFill>
                  <bgColor rgb="FFFF7C80"/>
                </patternFill>
              </fill>
            </x14:dxf>
          </x14:cfRule>
          <xm:sqref>A3:B33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Feiertage!$D$2:$D$15</xm:f>
          </x14:formula1>
          <xm:sqref>M3:M33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opLeftCell="A15" workbookViewId="0">
      <selection activeCell="B23" sqref="B23"/>
    </sheetView>
  </sheetViews>
  <sheetFormatPr baseColWidth="10" defaultRowHeight="15" x14ac:dyDescent="0.25"/>
  <sheetData>
    <row r="1" spans="1:5" ht="18.75" x14ac:dyDescent="0.3">
      <c r="A1" s="20" t="s">
        <v>32</v>
      </c>
      <c r="C1" s="50">
        <f>Januar!W10</f>
        <v>2023</v>
      </c>
    </row>
    <row r="3" spans="1:5" ht="15.75" x14ac:dyDescent="0.25">
      <c r="A3" s="18" t="s">
        <v>33</v>
      </c>
      <c r="B3" s="18"/>
      <c r="C3" s="40"/>
      <c r="D3" s="18"/>
      <c r="E3" s="18" t="s">
        <v>61</v>
      </c>
    </row>
    <row r="4" spans="1:5" ht="15.75" x14ac:dyDescent="0.25">
      <c r="A4" s="18"/>
      <c r="B4" s="18"/>
      <c r="C4" s="18"/>
      <c r="D4" s="18"/>
    </row>
    <row r="5" spans="1:5" ht="15.75" x14ac:dyDescent="0.25">
      <c r="A5" s="18"/>
      <c r="B5" s="18"/>
      <c r="C5" s="18"/>
      <c r="D5" s="18"/>
    </row>
    <row r="6" spans="1:5" ht="15.75" x14ac:dyDescent="0.25">
      <c r="A6" s="19"/>
      <c r="B6" s="19" t="s">
        <v>34</v>
      </c>
      <c r="C6" s="19" t="s">
        <v>35</v>
      </c>
      <c r="D6" s="19" t="s">
        <v>36</v>
      </c>
    </row>
    <row r="7" spans="1:5" ht="15.75" x14ac:dyDescent="0.25">
      <c r="A7" s="19" t="s">
        <v>20</v>
      </c>
      <c r="B7" s="40">
        <f ca="1">Januar!N34</f>
        <v>-172.5</v>
      </c>
      <c r="C7" s="40">
        <f ca="1">C3+B7</f>
        <v>-172.5</v>
      </c>
      <c r="D7" s="19"/>
    </row>
    <row r="8" spans="1:5" ht="15.75" x14ac:dyDescent="0.25">
      <c r="A8" s="19" t="s">
        <v>21</v>
      </c>
      <c r="B8" s="40">
        <f ca="1">Februar!N34</f>
        <v>-156</v>
      </c>
      <c r="C8" s="40">
        <f ca="1">C7+B8</f>
        <v>-328.5</v>
      </c>
      <c r="D8" s="19"/>
    </row>
    <row r="9" spans="1:5" ht="15.75" x14ac:dyDescent="0.25">
      <c r="A9" s="19" t="s">
        <v>22</v>
      </c>
      <c r="B9" s="40">
        <f ca="1">März!N34</f>
        <v>-178.5</v>
      </c>
      <c r="C9" s="40">
        <f t="shared" ref="C9:C18" ca="1" si="0">C8+B9</f>
        <v>-507</v>
      </c>
      <c r="D9" s="19"/>
    </row>
    <row r="10" spans="1:5" ht="15.75" x14ac:dyDescent="0.25">
      <c r="A10" s="19" t="s">
        <v>23</v>
      </c>
      <c r="B10" s="40">
        <f ca="1">April!N34</f>
        <v>-156</v>
      </c>
      <c r="C10" s="40">
        <f t="shared" ca="1" si="0"/>
        <v>-663</v>
      </c>
      <c r="D10" s="19"/>
    </row>
    <row r="11" spans="1:5" ht="15.75" x14ac:dyDescent="0.25">
      <c r="A11" s="19" t="s">
        <v>24</v>
      </c>
      <c r="B11" s="40">
        <f ca="1">Mai!N34</f>
        <v>-180.75</v>
      </c>
      <c r="C11" s="40">
        <f t="shared" ca="1" si="0"/>
        <v>-843.75</v>
      </c>
      <c r="D11" s="19"/>
    </row>
    <row r="12" spans="1:5" ht="15.75" x14ac:dyDescent="0.25">
      <c r="A12" s="19" t="s">
        <v>25</v>
      </c>
      <c r="B12" s="40">
        <f ca="1">Juni!N34</f>
        <v>-170.25</v>
      </c>
      <c r="C12" s="40">
        <f t="shared" ca="1" si="0"/>
        <v>-1014</v>
      </c>
      <c r="D12" s="19"/>
    </row>
    <row r="13" spans="1:5" ht="15.75" x14ac:dyDescent="0.25">
      <c r="A13" s="19" t="s">
        <v>26</v>
      </c>
      <c r="B13" s="40">
        <f ca="1">Juli!N34</f>
        <v>-164.25</v>
      </c>
      <c r="C13" s="40">
        <f t="shared" ca="1" si="0"/>
        <v>-1178.25</v>
      </c>
      <c r="D13" s="19"/>
    </row>
    <row r="14" spans="1:5" ht="15.75" x14ac:dyDescent="0.25">
      <c r="A14" s="19" t="s">
        <v>27</v>
      </c>
      <c r="B14" s="40">
        <f ca="1">August!N34</f>
        <v>-180.75</v>
      </c>
      <c r="C14" s="40">
        <f t="shared" ca="1" si="0"/>
        <v>-1359</v>
      </c>
      <c r="D14" s="19"/>
    </row>
    <row r="15" spans="1:5" ht="15.75" x14ac:dyDescent="0.25">
      <c r="A15" s="19" t="s">
        <v>28</v>
      </c>
      <c r="B15" s="40">
        <f ca="1">September!N34</f>
        <v>-162</v>
      </c>
      <c r="C15" s="40">
        <f t="shared" ca="1" si="0"/>
        <v>-1521</v>
      </c>
      <c r="D15" s="19"/>
    </row>
    <row r="16" spans="1:5" ht="15.75" x14ac:dyDescent="0.25">
      <c r="A16" s="19" t="s">
        <v>29</v>
      </c>
      <c r="B16" s="40">
        <f ca="1">Oktober!N34</f>
        <v>-164.25</v>
      </c>
      <c r="C16" s="40">
        <f t="shared" ca="1" si="0"/>
        <v>-1685.25</v>
      </c>
      <c r="D16" s="19"/>
    </row>
    <row r="17" spans="1:4" ht="15.75" x14ac:dyDescent="0.25">
      <c r="A17" s="19" t="s">
        <v>30</v>
      </c>
      <c r="B17" s="40">
        <f ca="1">November!N34</f>
        <v>-61.5</v>
      </c>
      <c r="C17" s="40">
        <f t="shared" ca="1" si="0"/>
        <v>-1746.75</v>
      </c>
      <c r="D17" s="19"/>
    </row>
    <row r="18" spans="1:4" ht="15.75" x14ac:dyDescent="0.25">
      <c r="A18" s="19" t="s">
        <v>31</v>
      </c>
      <c r="B18" s="40">
        <f ca="1">Dezember!N34</f>
        <v>0</v>
      </c>
      <c r="C18" s="40">
        <f t="shared" ca="1" si="0"/>
        <v>-1746.75</v>
      </c>
      <c r="D18" s="19"/>
    </row>
    <row r="21" spans="1:4" ht="18.75" x14ac:dyDescent="0.3">
      <c r="A21" s="67" t="s">
        <v>82</v>
      </c>
    </row>
    <row r="23" spans="1:4" x14ac:dyDescent="0.25">
      <c r="A23">
        <v>1</v>
      </c>
    </row>
    <row r="24" spans="1:4" x14ac:dyDescent="0.25">
      <c r="A24">
        <v>2</v>
      </c>
    </row>
    <row r="25" spans="1:4" x14ac:dyDescent="0.25">
      <c r="A25">
        <v>3</v>
      </c>
    </row>
    <row r="26" spans="1:4" x14ac:dyDescent="0.25">
      <c r="A26">
        <v>4</v>
      </c>
    </row>
    <row r="27" spans="1:4" x14ac:dyDescent="0.25">
      <c r="A27">
        <v>5</v>
      </c>
    </row>
    <row r="28" spans="1:4" x14ac:dyDescent="0.25">
      <c r="A28">
        <v>6</v>
      </c>
    </row>
    <row r="29" spans="1:4" x14ac:dyDescent="0.25">
      <c r="A29">
        <v>7</v>
      </c>
    </row>
    <row r="30" spans="1:4" x14ac:dyDescent="0.25">
      <c r="A30">
        <v>8</v>
      </c>
    </row>
    <row r="31" spans="1:4" x14ac:dyDescent="0.25">
      <c r="A31">
        <v>9</v>
      </c>
    </row>
    <row r="32" spans="1:4" x14ac:dyDescent="0.25">
      <c r="A32">
        <v>10</v>
      </c>
    </row>
    <row r="33" spans="1:1" x14ac:dyDescent="0.25">
      <c r="A33">
        <v>11</v>
      </c>
    </row>
    <row r="34" spans="1:1" x14ac:dyDescent="0.25">
      <c r="A34">
        <v>12</v>
      </c>
    </row>
    <row r="35" spans="1:1" x14ac:dyDescent="0.25">
      <c r="A35">
        <v>13</v>
      </c>
    </row>
    <row r="36" spans="1:1" x14ac:dyDescent="0.25">
      <c r="A36">
        <v>14</v>
      </c>
    </row>
    <row r="37" spans="1:1" x14ac:dyDescent="0.25">
      <c r="A37">
        <v>15</v>
      </c>
    </row>
    <row r="38" spans="1:1" x14ac:dyDescent="0.25">
      <c r="A38">
        <v>16</v>
      </c>
    </row>
    <row r="39" spans="1:1" x14ac:dyDescent="0.25">
      <c r="A39">
        <v>17</v>
      </c>
    </row>
    <row r="40" spans="1:1" x14ac:dyDescent="0.25">
      <c r="A40">
        <v>18</v>
      </c>
    </row>
    <row r="41" spans="1:1" x14ac:dyDescent="0.25">
      <c r="A41">
        <v>19</v>
      </c>
    </row>
    <row r="42" spans="1:1" x14ac:dyDescent="0.25">
      <c r="A42">
        <v>20</v>
      </c>
    </row>
    <row r="43" spans="1:1" x14ac:dyDescent="0.25">
      <c r="A43">
        <v>21</v>
      </c>
    </row>
    <row r="44" spans="1:1" x14ac:dyDescent="0.25">
      <c r="A44">
        <v>22</v>
      </c>
    </row>
    <row r="45" spans="1:1" x14ac:dyDescent="0.25">
      <c r="A45">
        <v>23</v>
      </c>
    </row>
    <row r="46" spans="1:1" x14ac:dyDescent="0.25">
      <c r="A46">
        <v>24</v>
      </c>
    </row>
    <row r="47" spans="1:1" x14ac:dyDescent="0.25">
      <c r="A47">
        <v>25</v>
      </c>
    </row>
    <row r="48" spans="1:1" x14ac:dyDescent="0.25">
      <c r="A48">
        <v>26</v>
      </c>
    </row>
    <row r="49" spans="1:1" x14ac:dyDescent="0.25">
      <c r="A49">
        <v>27</v>
      </c>
    </row>
    <row r="50" spans="1:1" x14ac:dyDescent="0.25">
      <c r="A50">
        <v>28</v>
      </c>
    </row>
    <row r="51" spans="1:1" x14ac:dyDescent="0.25">
      <c r="A51">
        <v>29</v>
      </c>
    </row>
    <row r="52" spans="1:1" x14ac:dyDescent="0.25">
      <c r="A52">
        <v>30</v>
      </c>
    </row>
    <row r="53" spans="1:1" x14ac:dyDescent="0.25">
      <c r="A53">
        <v>31</v>
      </c>
    </row>
    <row r="54" spans="1:1" x14ac:dyDescent="0.25">
      <c r="A54">
        <v>32</v>
      </c>
    </row>
    <row r="55" spans="1:1" x14ac:dyDescent="0.25">
      <c r="A55">
        <v>33</v>
      </c>
    </row>
    <row r="56" spans="1:1" x14ac:dyDescent="0.25">
      <c r="A56">
        <v>34</v>
      </c>
    </row>
    <row r="57" spans="1:1" x14ac:dyDescent="0.25">
      <c r="A57">
        <v>35</v>
      </c>
    </row>
    <row r="58" spans="1:1" x14ac:dyDescent="0.25">
      <c r="A58">
        <v>36</v>
      </c>
    </row>
    <row r="59" spans="1:1" x14ac:dyDescent="0.25">
      <c r="A59">
        <v>37</v>
      </c>
    </row>
    <row r="60" spans="1:1" x14ac:dyDescent="0.25">
      <c r="A60">
        <v>38</v>
      </c>
    </row>
    <row r="61" spans="1:1" x14ac:dyDescent="0.25">
      <c r="A61">
        <v>39</v>
      </c>
    </row>
    <row r="62" spans="1:1" x14ac:dyDescent="0.25">
      <c r="A62">
        <v>40</v>
      </c>
    </row>
    <row r="63" spans="1:1" x14ac:dyDescent="0.25">
      <c r="A63">
        <v>41</v>
      </c>
    </row>
    <row r="64" spans="1:1" x14ac:dyDescent="0.25">
      <c r="A64">
        <v>42</v>
      </c>
    </row>
    <row r="65" spans="1:1" x14ac:dyDescent="0.25">
      <c r="A65">
        <v>43</v>
      </c>
    </row>
    <row r="66" spans="1:1" x14ac:dyDescent="0.25">
      <c r="A66">
        <v>44</v>
      </c>
    </row>
    <row r="67" spans="1:1" x14ac:dyDescent="0.25">
      <c r="A67">
        <v>45</v>
      </c>
    </row>
    <row r="68" spans="1:1" x14ac:dyDescent="0.25">
      <c r="A68">
        <v>46</v>
      </c>
    </row>
    <row r="69" spans="1:1" x14ac:dyDescent="0.25">
      <c r="A69">
        <v>47</v>
      </c>
    </row>
    <row r="70" spans="1:1" x14ac:dyDescent="0.25">
      <c r="A70">
        <v>48</v>
      </c>
    </row>
    <row r="71" spans="1:1" x14ac:dyDescent="0.25">
      <c r="A71">
        <v>49</v>
      </c>
    </row>
    <row r="72" spans="1:1" x14ac:dyDescent="0.25">
      <c r="A72">
        <v>50</v>
      </c>
    </row>
    <row r="73" spans="1:1" x14ac:dyDescent="0.25">
      <c r="A73">
        <v>51</v>
      </c>
    </row>
    <row r="74" spans="1:1" x14ac:dyDescent="0.25">
      <c r="A74">
        <v>52</v>
      </c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D17" sqref="D17"/>
    </sheetView>
  </sheetViews>
  <sheetFormatPr baseColWidth="10" defaultRowHeight="15" x14ac:dyDescent="0.25"/>
  <cols>
    <col min="1" max="1" width="20.5703125" customWidth="1"/>
  </cols>
  <sheetData>
    <row r="1" spans="1:4" ht="26.25" customHeight="1" x14ac:dyDescent="0.25">
      <c r="A1" s="25">
        <f>Januar!W10</f>
        <v>2023</v>
      </c>
      <c r="B1" s="26" t="s">
        <v>59</v>
      </c>
    </row>
    <row r="2" spans="1:4" x14ac:dyDescent="0.25">
      <c r="D2" t="s">
        <v>67</v>
      </c>
    </row>
    <row r="3" spans="1:4" x14ac:dyDescent="0.25">
      <c r="A3" t="s">
        <v>49</v>
      </c>
      <c r="D3" s="52" t="s">
        <v>68</v>
      </c>
    </row>
    <row r="4" spans="1:4" x14ac:dyDescent="0.25">
      <c r="D4" s="52" t="s">
        <v>69</v>
      </c>
    </row>
    <row r="5" spans="1:4" x14ac:dyDescent="0.25">
      <c r="A5" s="34" t="s">
        <v>58</v>
      </c>
      <c r="B5" s="35">
        <f>DATE($A$1,1,1)</f>
        <v>44927</v>
      </c>
      <c r="D5" t="s">
        <v>58</v>
      </c>
    </row>
    <row r="6" spans="1:4" x14ac:dyDescent="0.25">
      <c r="A6" s="34" t="s">
        <v>50</v>
      </c>
      <c r="B6" s="35">
        <f>(DOLLAR((DAY(MINUTE($A$1/38)/2+55)&amp;".4."&amp;$A$1)/7,)*7-6)-2</f>
        <v>45023</v>
      </c>
      <c r="D6" t="s">
        <v>50</v>
      </c>
    </row>
    <row r="7" spans="1:4" x14ac:dyDescent="0.25">
      <c r="A7" s="34" t="s">
        <v>51</v>
      </c>
      <c r="B7" s="35">
        <f>DOLLAR((DAY(MINUTE($A$1/38)/2+55)&amp;".4."&amp;$A$1)/7,)*7-6</f>
        <v>45025</v>
      </c>
      <c r="D7" t="s">
        <v>51</v>
      </c>
    </row>
    <row r="8" spans="1:4" x14ac:dyDescent="0.25">
      <c r="A8" s="34" t="s">
        <v>52</v>
      </c>
      <c r="B8" s="35">
        <f>(DOLLAR((DAY(MINUTE($A$1/38)/2+55)&amp;".4."&amp;$A$1)/7,)*7-6)+1</f>
        <v>45026</v>
      </c>
      <c r="D8" t="s">
        <v>52</v>
      </c>
    </row>
    <row r="9" spans="1:4" x14ac:dyDescent="0.25">
      <c r="A9" s="34" t="s">
        <v>75</v>
      </c>
      <c r="B9" s="35">
        <f>DATE(A1,5,1)</f>
        <v>45047</v>
      </c>
      <c r="D9" t="s">
        <v>75</v>
      </c>
    </row>
    <row r="10" spans="1:4" x14ac:dyDescent="0.25">
      <c r="A10" s="34" t="s">
        <v>53</v>
      </c>
      <c r="B10" s="35">
        <f>(DOLLAR((DAY(MINUTE($A$1/38)/2+55)&amp;".4."&amp;$A$1)/7,)*7-6)+39</f>
        <v>45064</v>
      </c>
      <c r="D10" t="s">
        <v>63</v>
      </c>
    </row>
    <row r="11" spans="1:4" x14ac:dyDescent="0.25">
      <c r="A11" s="34" t="s">
        <v>54</v>
      </c>
      <c r="B11" s="35">
        <f>(DOLLAR((DAY(MINUTE($A$1/38)/2+55)&amp;".4."&amp;$A$1)/7,)*7-6)+49</f>
        <v>45074</v>
      </c>
      <c r="D11" t="s">
        <v>54</v>
      </c>
    </row>
    <row r="12" spans="1:4" x14ac:dyDescent="0.25">
      <c r="A12" s="34" t="s">
        <v>55</v>
      </c>
      <c r="B12" s="35">
        <f>(DOLLAR((DAY(MINUTE($A$1/38)/2+55)&amp;".4."&amp;$A$1)/7,)*7-6)+50</f>
        <v>45075</v>
      </c>
      <c r="D12" t="s">
        <v>55</v>
      </c>
    </row>
    <row r="13" spans="1:4" x14ac:dyDescent="0.25">
      <c r="A13" s="34" t="s">
        <v>56</v>
      </c>
      <c r="B13" s="35">
        <f>(DOLLAR((DAY(MINUTE($A$1/38)/2+55)&amp;".4."&amp;$A$1)/7,)*7-6)+60</f>
        <v>45085</v>
      </c>
      <c r="D13" t="s">
        <v>56</v>
      </c>
    </row>
    <row r="14" spans="1:4" x14ac:dyDescent="0.25">
      <c r="A14" s="34" t="s">
        <v>57</v>
      </c>
      <c r="B14" s="35">
        <f>DATE($A$1,10,3)</f>
        <v>45202</v>
      </c>
      <c r="D14" t="s">
        <v>72</v>
      </c>
    </row>
    <row r="15" spans="1:4" x14ac:dyDescent="0.25">
      <c r="A15" s="34" t="s">
        <v>65</v>
      </c>
      <c r="B15" s="35">
        <f>DATE($A$1,12,25)</f>
        <v>45285</v>
      </c>
      <c r="D15" t="s">
        <v>65</v>
      </c>
    </row>
    <row r="16" spans="1:4" x14ac:dyDescent="0.25">
      <c r="A16" s="34" t="s">
        <v>65</v>
      </c>
      <c r="B16" s="35">
        <f>DATE($A$1,12,26)</f>
        <v>45286</v>
      </c>
      <c r="D16" t="s">
        <v>65</v>
      </c>
    </row>
    <row r="17" spans="1:2" x14ac:dyDescent="0.25">
      <c r="A17" s="34"/>
      <c r="B17" s="34"/>
    </row>
    <row r="18" spans="1:2" x14ac:dyDescent="0.25">
      <c r="A18" s="34"/>
      <c r="B18" s="34"/>
    </row>
    <row r="19" spans="1:2" x14ac:dyDescent="0.25">
      <c r="A19" s="34"/>
      <c r="B19" s="34"/>
    </row>
    <row r="20" spans="1:2" x14ac:dyDescent="0.25">
      <c r="A20" s="34"/>
      <c r="B20" s="34"/>
    </row>
    <row r="21" spans="1:2" x14ac:dyDescent="0.25">
      <c r="A21" s="34"/>
      <c r="B21" s="34"/>
    </row>
    <row r="22" spans="1:2" x14ac:dyDescent="0.25">
      <c r="A22" s="34"/>
      <c r="B22" s="34"/>
    </row>
    <row r="23" spans="1:2" x14ac:dyDescent="0.25">
      <c r="A23" s="34"/>
      <c r="B23" s="34"/>
    </row>
    <row r="24" spans="1:2" x14ac:dyDescent="0.25">
      <c r="A24" s="34"/>
      <c r="B24" s="34"/>
    </row>
    <row r="25" spans="1:2" x14ac:dyDescent="0.25">
      <c r="A25" s="34"/>
      <c r="B25" s="34"/>
    </row>
    <row r="26" spans="1:2" x14ac:dyDescent="0.25">
      <c r="A26" s="34"/>
      <c r="B26" s="34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A25" sqref="A25"/>
    </sheetView>
  </sheetViews>
  <sheetFormatPr baseColWidth="10" defaultRowHeight="15" x14ac:dyDescent="0.25"/>
  <cols>
    <col min="1" max="9" width="6.85546875" customWidth="1"/>
  </cols>
  <sheetData>
    <row r="1" spans="1:9" x14ac:dyDescent="0.25">
      <c r="A1" s="21" t="s">
        <v>37</v>
      </c>
      <c r="B1" s="21"/>
      <c r="C1" s="21"/>
      <c r="D1" s="21"/>
      <c r="E1" s="21"/>
      <c r="F1" s="21"/>
      <c r="G1" s="21"/>
      <c r="H1" s="21"/>
      <c r="I1" s="21"/>
    </row>
    <row r="2" spans="1:9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x14ac:dyDescent="0.25">
      <c r="A3" s="49" t="s">
        <v>38</v>
      </c>
      <c r="B3" s="21"/>
      <c r="C3" s="21"/>
      <c r="D3" s="51">
        <f>Januar!W10</f>
        <v>2023</v>
      </c>
      <c r="E3" s="21"/>
      <c r="F3" s="21"/>
      <c r="G3" s="21"/>
      <c r="H3" s="21"/>
      <c r="I3" s="21"/>
    </row>
    <row r="4" spans="1:9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x14ac:dyDescent="0.25">
      <c r="A5" s="23" t="s">
        <v>39</v>
      </c>
      <c r="B5" s="23" t="s">
        <v>40</v>
      </c>
      <c r="C5" s="23" t="s">
        <v>41</v>
      </c>
      <c r="D5" s="23" t="s">
        <v>42</v>
      </c>
      <c r="E5" s="23" t="s">
        <v>43</v>
      </c>
      <c r="F5" s="23" t="s">
        <v>44</v>
      </c>
      <c r="G5" s="23" t="s">
        <v>45</v>
      </c>
      <c r="H5" s="21"/>
      <c r="I5" s="21" t="s">
        <v>46</v>
      </c>
    </row>
    <row r="6" spans="1:9" x14ac:dyDescent="0.25">
      <c r="A6" s="22">
        <v>0.34375</v>
      </c>
      <c r="B6" s="22">
        <v>0.34375</v>
      </c>
      <c r="C6" s="22">
        <v>0.34375</v>
      </c>
      <c r="D6" s="22">
        <v>0.34375</v>
      </c>
      <c r="E6" s="22">
        <v>0.25</v>
      </c>
      <c r="F6" s="22">
        <v>0</v>
      </c>
      <c r="G6" s="22">
        <v>0</v>
      </c>
      <c r="H6" s="21"/>
      <c r="I6" s="21">
        <v>39</v>
      </c>
    </row>
    <row r="7" spans="1:9" x14ac:dyDescent="0.25">
      <c r="A7" s="21"/>
      <c r="B7" s="21"/>
      <c r="C7" s="21"/>
      <c r="D7" s="21"/>
      <c r="E7" s="21"/>
      <c r="F7" s="21"/>
      <c r="G7" s="21"/>
      <c r="H7" s="21"/>
      <c r="I7" s="21"/>
    </row>
    <row r="8" spans="1:9" x14ac:dyDescent="0.25">
      <c r="A8" s="21"/>
      <c r="B8" s="21"/>
      <c r="C8" s="21"/>
      <c r="D8" s="21"/>
      <c r="E8" s="21"/>
      <c r="F8" s="21"/>
      <c r="G8" s="21"/>
      <c r="H8" s="21"/>
      <c r="I8" s="21"/>
    </row>
    <row r="9" spans="1:9" x14ac:dyDescent="0.25">
      <c r="A9" s="21"/>
      <c r="B9" s="21"/>
      <c r="C9" s="21"/>
      <c r="D9" s="21"/>
      <c r="E9" s="21"/>
      <c r="F9" s="21"/>
      <c r="G9" s="21"/>
      <c r="H9" s="21"/>
      <c r="I9" s="21"/>
    </row>
    <row r="10" spans="1:9" x14ac:dyDescent="0.25">
      <c r="A10" s="21"/>
      <c r="B10" s="21"/>
      <c r="C10" s="21"/>
      <c r="D10" s="21"/>
      <c r="E10" s="21"/>
      <c r="F10" s="21"/>
      <c r="G10" s="21"/>
      <c r="H10" s="21"/>
      <c r="I10" s="21"/>
    </row>
    <row r="11" spans="1:9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1"/>
    </row>
    <row r="15" spans="1:9" x14ac:dyDescent="0.25">
      <c r="A15" s="21"/>
      <c r="B15" s="21"/>
      <c r="C15" s="21"/>
      <c r="D15" s="21"/>
      <c r="E15" s="21"/>
      <c r="F15" s="21"/>
      <c r="G15" s="21"/>
      <c r="H15" s="21"/>
      <c r="I15" s="21"/>
    </row>
    <row r="16" spans="1:9" x14ac:dyDescent="0.25">
      <c r="A16" s="21"/>
      <c r="B16" s="21"/>
      <c r="C16" s="21"/>
      <c r="D16" s="21"/>
      <c r="E16" s="21"/>
      <c r="F16" s="21"/>
      <c r="G16" s="21"/>
      <c r="H16" s="21"/>
      <c r="I16" s="21"/>
    </row>
    <row r="17" spans="1:9" x14ac:dyDescent="0.25">
      <c r="A17" s="21"/>
      <c r="B17" s="21"/>
      <c r="C17" s="21"/>
      <c r="D17" s="21"/>
      <c r="E17" s="21"/>
      <c r="F17" s="21"/>
      <c r="G17" s="21"/>
      <c r="H17" s="21"/>
      <c r="I17" s="21"/>
    </row>
    <row r="18" spans="1:9" x14ac:dyDescent="0.25">
      <c r="A18" s="21"/>
      <c r="B18" s="21"/>
      <c r="C18" s="21"/>
      <c r="D18" s="21"/>
      <c r="E18" s="21"/>
      <c r="F18" s="21"/>
      <c r="G18" s="21"/>
      <c r="H18" s="21"/>
      <c r="I18" s="21"/>
    </row>
    <row r="19" spans="1:9" x14ac:dyDescent="0.25">
      <c r="A19" s="21"/>
      <c r="B19" s="21"/>
      <c r="C19" s="21"/>
      <c r="D19" s="21"/>
      <c r="E19" s="21"/>
      <c r="F19" s="21"/>
      <c r="G19" s="21"/>
      <c r="H19" s="21"/>
      <c r="I19" s="21"/>
    </row>
    <row r="20" spans="1:9" x14ac:dyDescent="0.25">
      <c r="A20" s="21" t="s">
        <v>47</v>
      </c>
      <c r="B20" s="21"/>
      <c r="C20" s="21"/>
      <c r="D20" s="21"/>
      <c r="E20" s="21" t="s">
        <v>48</v>
      </c>
      <c r="F20" s="21"/>
      <c r="G20" s="21"/>
      <c r="H20" s="21"/>
      <c r="I20" s="21"/>
    </row>
    <row r="21" spans="1:9" x14ac:dyDescent="0.25">
      <c r="A21" s="21"/>
      <c r="B21" s="21"/>
      <c r="C21" s="21"/>
      <c r="D21" s="21"/>
      <c r="E21" s="21"/>
      <c r="F21" s="21"/>
      <c r="G21" s="21"/>
      <c r="H21" s="21"/>
      <c r="I21" s="21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16</vt:i4>
      </vt:variant>
      <vt:variant>
        <vt:lpstr>Benannte Bereiche</vt:lpstr>
      </vt:variant>
      <vt:variant>
        <vt:i4>12</vt:i4>
      </vt:variant>
    </vt:vector>
  </HeadingPairs>
  <TitlesOfParts>
    <vt:vector size="28" baseType="lpstr">
      <vt:lpstr>Bedienung</vt:lpstr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  <vt:lpstr>Überstunden</vt:lpstr>
      <vt:lpstr>Feiertage</vt:lpstr>
      <vt:lpstr>Soll Stunden</vt:lpstr>
      <vt:lpstr>April!Druckbereich</vt:lpstr>
      <vt:lpstr>August!Druckbereich</vt:lpstr>
      <vt:lpstr>Dezember!Druckbereich</vt:lpstr>
      <vt:lpstr>Februar!Druckbereich</vt:lpstr>
      <vt:lpstr>Januar!Druckbereich</vt:lpstr>
      <vt:lpstr>Juli!Druckbereich</vt:lpstr>
      <vt:lpstr>Juni!Druckbereich</vt:lpstr>
      <vt:lpstr>Mai!Druckbereich</vt:lpstr>
      <vt:lpstr>März!Druckbereich</vt:lpstr>
      <vt:lpstr>November!Druckbereich</vt:lpstr>
      <vt:lpstr>Oktober!Druckbereich</vt:lpstr>
      <vt:lpstr>September!Druckbereich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 Technik Therme</dc:creator>
  <cp:lastModifiedBy>Hans-Jörg Müller</cp:lastModifiedBy>
  <cp:lastPrinted>2023-11-10T19:24:24Z</cp:lastPrinted>
  <dcterms:created xsi:type="dcterms:W3CDTF">2015-04-01T09:39:26Z</dcterms:created>
  <dcterms:modified xsi:type="dcterms:W3CDTF">2023-11-10T22:26:20Z</dcterms:modified>
</cp:coreProperties>
</file>