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benauer\Documents\Excel\"/>
    </mc:Choice>
  </mc:AlternateContent>
  <bookViews>
    <workbookView xWindow="0" yWindow="0" windowWidth="28800" windowHeight="12000"/>
  </bookViews>
  <sheets>
    <sheet name="2020" sheetId="11" r:id="rId1"/>
  </sheets>
  <definedNames>
    <definedName name="Beginn">#REF!</definedName>
    <definedName name="Ende">#REF!</definedName>
    <definedName name="Feiertage">#REF!</definedName>
  </definedNames>
  <calcPr calcId="162913"/>
</workbook>
</file>

<file path=xl/calcChain.xml><?xml version="1.0" encoding="utf-8"?>
<calcChain xmlns="http://schemas.openxmlformats.org/spreadsheetml/2006/main">
  <c r="L10" i="11" l="1"/>
  <c r="M10" i="11"/>
  <c r="P11" i="11" l="1"/>
  <c r="N11" i="11"/>
  <c r="M11" i="11"/>
  <c r="L11" i="11"/>
  <c r="I11" i="11"/>
  <c r="O11" i="11" s="1"/>
  <c r="P10" i="11"/>
  <c r="O10" i="11"/>
  <c r="N10" i="11"/>
  <c r="I10" i="11"/>
  <c r="K10" i="11" s="1"/>
  <c r="P9" i="11"/>
  <c r="O9" i="11"/>
  <c r="N9" i="11"/>
  <c r="M9" i="11"/>
  <c r="L9" i="11"/>
  <c r="I9" i="11"/>
  <c r="K9" i="11" s="1"/>
  <c r="P8" i="11"/>
  <c r="O8" i="11"/>
  <c r="N8" i="11"/>
  <c r="M8" i="11"/>
  <c r="L8" i="11"/>
  <c r="I8" i="11"/>
  <c r="K8" i="11" s="1"/>
  <c r="O7" i="11"/>
  <c r="N7" i="11"/>
  <c r="M7" i="11"/>
  <c r="L7" i="11"/>
  <c r="K7" i="11"/>
  <c r="I7" i="11"/>
  <c r="J7" i="11" s="1"/>
  <c r="P7" i="11" s="1"/>
  <c r="J8" i="11" l="1"/>
  <c r="J10" i="11"/>
  <c r="J11" i="11"/>
  <c r="J9" i="11"/>
  <c r="K11" i="11"/>
</calcChain>
</file>

<file path=xl/sharedStrings.xml><?xml version="1.0" encoding="utf-8"?>
<sst xmlns="http://schemas.openxmlformats.org/spreadsheetml/2006/main" count="40" uniqueCount="38">
  <si>
    <t>Datum</t>
  </si>
  <si>
    <t xml:space="preserve">Z e i t z u s c h l ä g e </t>
  </si>
  <si>
    <t>Samstags</t>
  </si>
  <si>
    <t>Samstag</t>
  </si>
  <si>
    <t>Nachtarbeit</t>
  </si>
  <si>
    <t xml:space="preserve">Sonntags </t>
  </si>
  <si>
    <t>Feiertage</t>
  </si>
  <si>
    <t>Über-</t>
  </si>
  <si>
    <t>13.00</t>
  </si>
  <si>
    <t xml:space="preserve">21.00 </t>
  </si>
  <si>
    <t xml:space="preserve">0.00 </t>
  </si>
  <si>
    <t>stunden</t>
  </si>
  <si>
    <t>- 20:00</t>
  </si>
  <si>
    <t xml:space="preserve"> - 21:00</t>
  </si>
  <si>
    <t>- 6:00</t>
  </si>
  <si>
    <t>- 24:00</t>
  </si>
  <si>
    <t>Uhrzeit</t>
  </si>
  <si>
    <t xml:space="preserve">Schlüssel </t>
  </si>
  <si>
    <t>anzurechn.</t>
  </si>
  <si>
    <t>x 30 %</t>
  </si>
  <si>
    <t>x 20%</t>
  </si>
  <si>
    <t xml:space="preserve"> x 20 %</t>
  </si>
  <si>
    <t>x  20 %</t>
  </si>
  <si>
    <t>x  25 %</t>
  </si>
  <si>
    <t>x  35 %</t>
  </si>
  <si>
    <t>Tag</t>
  </si>
  <si>
    <t>Feiertag</t>
  </si>
  <si>
    <t>Rufbereitschaft</t>
  </si>
  <si>
    <t>von</t>
  </si>
  <si>
    <t>bis</t>
  </si>
  <si>
    <t xml:space="preserve">von </t>
  </si>
  <si>
    <t>nur Anzahl</t>
  </si>
  <si>
    <t>Stunden</t>
  </si>
  <si>
    <t>Mittwoch</t>
  </si>
  <si>
    <t>F</t>
  </si>
  <si>
    <t>Donnerstag</t>
  </si>
  <si>
    <t>Freitag</t>
  </si>
  <si>
    <t>Sonntag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</si>
</sst>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"/>
    <numFmt numFmtId="165" formatCode="h:mm;@"/>
    <numFmt numFmtId="167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99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3" borderId="10" xfId="0" applyFont="1" applyFill="1" applyBorder="1"/>
    <xf numFmtId="20" fontId="4" fillId="0" borderId="10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49" fontId="3" fillId="3" borderId="10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4" borderId="2" xfId="0" applyFont="1" applyFill="1" applyBorder="1"/>
    <xf numFmtId="0" fontId="3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20" fontId="2" fillId="5" borderId="2" xfId="0" applyNumberFormat="1" applyFont="1" applyFill="1" applyBorder="1"/>
    <xf numFmtId="20" fontId="2" fillId="5" borderId="4" xfId="0" applyNumberFormat="1" applyFont="1" applyFill="1" applyBorder="1"/>
    <xf numFmtId="20" fontId="3" fillId="5" borderId="5" xfId="0" applyNumberFormat="1" applyFont="1" applyFill="1" applyBorder="1" applyAlignment="1">
      <alignment horizontal="center"/>
    </xf>
    <xf numFmtId="20" fontId="3" fillId="5" borderId="3" xfId="0" applyNumberFormat="1" applyFont="1" applyFill="1" applyBorder="1" applyAlignment="1">
      <alignment horizontal="center"/>
    </xf>
    <xf numFmtId="20" fontId="3" fillId="5" borderId="2" xfId="0" applyNumberFormat="1" applyFont="1" applyFill="1" applyBorder="1" applyAlignment="1">
      <alignment horizontal="center"/>
    </xf>
    <xf numFmtId="20" fontId="3" fillId="5" borderId="1" xfId="0" applyNumberFormat="1" applyFont="1" applyFill="1" applyBorder="1" applyAlignment="1">
      <alignment horizontal="center" wrapText="1"/>
    </xf>
    <xf numFmtId="20" fontId="3" fillId="3" borderId="2" xfId="0" applyNumberFormat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20" fontId="2" fillId="0" borderId="2" xfId="0" applyNumberFormat="1" applyFont="1" applyFill="1" applyBorder="1"/>
    <xf numFmtId="20" fontId="2" fillId="0" borderId="4" xfId="0" applyNumberFormat="1" applyFont="1" applyFill="1" applyBorder="1"/>
    <xf numFmtId="20" fontId="3" fillId="2" borderId="1" xfId="0" applyNumberFormat="1" applyFont="1" applyFill="1" applyBorder="1" applyAlignment="1">
      <alignment horizontal="center"/>
    </xf>
    <xf numFmtId="20" fontId="3" fillId="2" borderId="2" xfId="0" applyNumberFormat="1" applyFont="1" applyFill="1" applyBorder="1" applyAlignment="1">
      <alignment horizontal="center"/>
    </xf>
    <xf numFmtId="20" fontId="3" fillId="0" borderId="2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 wrapText="1"/>
    </xf>
    <xf numFmtId="0" fontId="1" fillId="0" borderId="2" xfId="0" applyFont="1" applyFill="1" applyBorder="1"/>
    <xf numFmtId="165" fontId="2" fillId="0" borderId="2" xfId="0" applyNumberFormat="1" applyFont="1" applyFill="1" applyBorder="1"/>
    <xf numFmtId="20" fontId="3" fillId="0" borderId="3" xfId="0" applyNumberFormat="1" applyFont="1" applyFill="1" applyBorder="1" applyAlignment="1">
      <alignment horizontal="center"/>
    </xf>
    <xf numFmtId="167" fontId="0" fillId="0" borderId="0" xfId="0" applyNumberFormat="1"/>
  </cellXfs>
  <cellStyles count="1">
    <cellStyle name="Standard" xfId="0" builtinId="0"/>
  </cellStyles>
  <dxfs count="1">
    <dxf>
      <fill>
        <patternFill>
          <fgColor rgb="FFFFFF99"/>
          <bgColor rgb="FFFFFF9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workbookViewId="0">
      <selection activeCell="I10" sqref="I10"/>
    </sheetView>
  </sheetViews>
  <sheetFormatPr baseColWidth="10" defaultRowHeight="15" x14ac:dyDescent="0.25"/>
  <cols>
    <col min="2" max="3" width="13.42578125" customWidth="1"/>
  </cols>
  <sheetData>
    <row r="1" spans="1:20" ht="15.75" thickBot="1" x14ac:dyDescent="0.3">
      <c r="C1" s="1"/>
      <c r="D1" s="1"/>
      <c r="E1" s="2"/>
      <c r="K1" s="3" t="s">
        <v>1</v>
      </c>
      <c r="L1" s="4"/>
      <c r="N1" s="4"/>
      <c r="O1" s="4"/>
      <c r="P1" s="4"/>
    </row>
    <row r="2" spans="1:20" x14ac:dyDescent="0.25">
      <c r="C2" s="1"/>
      <c r="D2" s="1"/>
      <c r="K2" s="5"/>
      <c r="L2" s="6" t="s">
        <v>2</v>
      </c>
      <c r="M2" s="7" t="s">
        <v>3</v>
      </c>
      <c r="N2" s="6" t="s">
        <v>4</v>
      </c>
      <c r="O2" s="6" t="s">
        <v>5</v>
      </c>
      <c r="P2" s="8" t="s">
        <v>6</v>
      </c>
    </row>
    <row r="3" spans="1:20" x14ac:dyDescent="0.25">
      <c r="C3" s="1"/>
      <c r="D3" s="1"/>
      <c r="K3" s="6" t="s">
        <v>7</v>
      </c>
      <c r="L3" s="6" t="s">
        <v>8</v>
      </c>
      <c r="M3" s="9">
        <v>0.83333333333333337</v>
      </c>
      <c r="N3" s="6" t="s">
        <v>9</v>
      </c>
      <c r="O3" s="6" t="s">
        <v>10</v>
      </c>
      <c r="P3" s="8"/>
    </row>
    <row r="4" spans="1:20" ht="15.75" thickBot="1" x14ac:dyDescent="0.3">
      <c r="C4" s="1"/>
      <c r="D4" s="1"/>
      <c r="E4" s="1"/>
      <c r="F4" s="1"/>
      <c r="G4" s="1"/>
      <c r="H4" s="1"/>
      <c r="K4" s="10" t="s">
        <v>11</v>
      </c>
      <c r="L4" s="10" t="s">
        <v>12</v>
      </c>
      <c r="M4" s="11" t="s">
        <v>13</v>
      </c>
      <c r="N4" s="10" t="s">
        <v>14</v>
      </c>
      <c r="O4" s="10" t="s">
        <v>15</v>
      </c>
      <c r="P4" s="12"/>
    </row>
    <row r="5" spans="1:20" x14ac:dyDescent="0.25">
      <c r="C5" s="1"/>
      <c r="D5" s="1"/>
      <c r="E5" s="13" t="s">
        <v>16</v>
      </c>
      <c r="F5" s="14"/>
      <c r="G5" s="14"/>
      <c r="H5" s="14"/>
      <c r="I5" s="5" t="s">
        <v>17</v>
      </c>
      <c r="J5" s="5" t="s">
        <v>18</v>
      </c>
      <c r="K5" s="15" t="s">
        <v>19</v>
      </c>
      <c r="L5" s="10" t="s">
        <v>20</v>
      </c>
      <c r="M5" s="11" t="s">
        <v>21</v>
      </c>
      <c r="N5" s="6" t="s">
        <v>22</v>
      </c>
      <c r="O5" s="6" t="s">
        <v>23</v>
      </c>
      <c r="P5" s="16" t="s">
        <v>24</v>
      </c>
    </row>
    <row r="6" spans="1:20" ht="15.75" thickBot="1" x14ac:dyDescent="0.3">
      <c r="A6" s="17" t="s">
        <v>25</v>
      </c>
      <c r="B6" s="17" t="s">
        <v>26</v>
      </c>
      <c r="C6" s="18" t="s">
        <v>0</v>
      </c>
      <c r="D6" s="18" t="s">
        <v>27</v>
      </c>
      <c r="E6" s="18" t="s">
        <v>28</v>
      </c>
      <c r="F6" s="18" t="s">
        <v>29</v>
      </c>
      <c r="G6" s="18" t="s">
        <v>30</v>
      </c>
      <c r="H6" s="18" t="s">
        <v>29</v>
      </c>
      <c r="I6" s="19" t="s">
        <v>31</v>
      </c>
      <c r="J6" s="20" t="s">
        <v>32</v>
      </c>
      <c r="K6" s="21">
        <v>601</v>
      </c>
      <c r="L6" s="20">
        <v>622</v>
      </c>
      <c r="M6" s="22">
        <v>623</v>
      </c>
      <c r="N6" s="20">
        <v>605</v>
      </c>
      <c r="O6" s="20">
        <v>610</v>
      </c>
      <c r="P6" s="23">
        <v>614</v>
      </c>
    </row>
    <row r="7" spans="1:20" x14ac:dyDescent="0.25">
      <c r="A7" s="24" t="s">
        <v>33</v>
      </c>
      <c r="B7" s="25" t="s">
        <v>34</v>
      </c>
      <c r="C7" s="26">
        <v>43831</v>
      </c>
      <c r="D7" s="26"/>
      <c r="E7" s="27">
        <v>0.89583333333333337</v>
      </c>
      <c r="F7" s="27">
        <v>0.91666666666666663</v>
      </c>
      <c r="G7" s="27"/>
      <c r="H7" s="28"/>
      <c r="I7" s="29">
        <f>MOD(F7-E7,1)+MOD(H7-G7,1)</f>
        <v>2.0833333333333259E-2</v>
      </c>
      <c r="J7" s="29">
        <f>IF(D7="R",ROUNDUP(I7*24,0)/24,I7)</f>
        <v>2.0833333333333259E-2</v>
      </c>
      <c r="K7" s="30">
        <f>I7</f>
        <v>2.0833333333333259E-2</v>
      </c>
      <c r="L7" s="31" t="str">
        <f t="shared" ref="L7:L11" si="0">IF(A7&lt;&gt;"Samstag","",IF(AND(HOUR(E7)&gt;=13,HOUR(F7)&lt;20),MOD(F7-E7,1),IF(AND(HOUR(E7)&gt;=13,HOUR(F7)&gt;20),MOD(20/24-E7,1),IF(AND(HOUR(E7)&gt;0,HOUR(E7)&lt;13,HOUR(F7)&lt;=20),F7-13/24,IF(AND(HOUR(E7)&lt;13,HOUR(F7)&gt;20),7/24,0))))+IF(A7&lt;&gt;"Samstag","",IF(AND(HOUR(G7)&gt;=13,HOUR(H7)&lt;20),MOD(G7-H7,1),IF(AND(HOUR(G7)&gt;=13,HOUR(H7)&gt;20),MOD(20/24-G7,1),0))))</f>
        <v/>
      </c>
      <c r="M7" s="32" t="str">
        <f>IF(A7&lt;&gt;"Samstag","",IF(AND(HOUR(E7)&lt;=20,HOUR(F7)&gt;=21),1/24,IF(AND(HOUR(E7)&gt;20,HOUR(F7)&lt;=21),MOD(F7-E7,1),0))+IF(AND(HOUR(G7)&lt;20,HOUR(H7)&gt;21),1/24,IF(AND(HOUR(G7)&gt;20,HOUR(H7)&lt;=21),MOD(H7-G7,1),0)))</f>
        <v/>
      </c>
      <c r="N7" s="32" t="str">
        <f>IF(B7&lt;&gt;"Samstag","",IF(AND(HOUR(E7)&lt;=20,HOUR(F7)&gt;=21),1/24,IF(AND(HOUR(E7)&gt;20,HOUR(F7)&lt;=21),MOD(F7-E7,1),0))+IF(AND(HOUR(G7)&lt;20,HOUR(H7)&gt;21),1/24,IF(AND(HOUR(G7)&gt;20,HOUR(H7)&lt;=21),MOD(H7-G7,1),0)))</f>
        <v/>
      </c>
      <c r="O7" s="31" t="str">
        <f t="shared" ref="O7:O10" si="1">IF(A7="Sonntag",I7,"")</f>
        <v/>
      </c>
      <c r="P7" s="33">
        <f>IF(B7="F",J7,"")</f>
        <v>2.0833333333333259E-2</v>
      </c>
    </row>
    <row r="8" spans="1:20" x14ac:dyDescent="0.25">
      <c r="A8" s="34" t="s">
        <v>35</v>
      </c>
      <c r="B8" s="35"/>
      <c r="C8" s="36">
        <v>43832</v>
      </c>
      <c r="D8" s="36"/>
      <c r="E8" s="37">
        <v>0.83333333333333337</v>
      </c>
      <c r="F8" s="37">
        <v>0.85416666666666663</v>
      </c>
      <c r="G8" s="37"/>
      <c r="H8" s="38"/>
      <c r="I8" s="39">
        <f t="shared" ref="I8:I11" si="2">MOD(F8-E8,1)+MOD(H8-G8,1)</f>
        <v>2.0833333333333259E-2</v>
      </c>
      <c r="J8" s="40">
        <f t="shared" ref="J8:J11" si="3">IF(D8="R",ROUNDUP(I8*24,0)/24,I8)</f>
        <v>2.0833333333333259E-2</v>
      </c>
      <c r="K8" s="30">
        <f t="shared" ref="K8:K11" si="4">I8</f>
        <v>2.0833333333333259E-2</v>
      </c>
      <c r="L8" s="41" t="str">
        <f t="shared" si="0"/>
        <v/>
      </c>
      <c r="M8" s="42" t="str">
        <f t="shared" ref="M8:M11" si="5">IF(A8&lt;&gt;"Samstag","",IF(AND(HOUR(E8)&lt;=20,HOUR(F8)&gt;=21),1/24,IF(AND(HOUR(E8)&gt;20,HOUR(F8)&lt;=21),MOD(F8-E8,1),0))+IF(AND(HOUR(G8)&lt;20,HOUR(H8)&gt;21),1/24,IF(AND(HOUR(G8)&gt;20,HOUR(H8)&lt;=21),MOD(H8-G8,1),0)))</f>
        <v/>
      </c>
      <c r="N8" s="42">
        <f t="shared" ref="N8:N11" si="6">IF(B8="F","",IF(AND(HOUR(E8)&lt;21,HOUR(F8)&gt;=21),F8-21/24,IF(AND(HOUR(E8)&gt;=21,HOUR(F8)&gt;=21),F8-E8,IF(AND(HOUR(E8)&gt;=21,HOUR(F8)&lt;=6),MOD(F8-E8,1),IF(AND(HOUR(E8)&gt;=21,HOUR(F8)&gt;6),MOD(6/24-E8,1),IF(AND(HOUR(E8)&gt;0,HOUR(E8)&lt;=6,HOUR(F8)&lt;=6),F8-E8,IF(AND(HOUR(E8)&gt;0,HOUR(E8)&lt;=6,HOUR(F8)&gt;6),6/24-E8,0))))))+IF(AND(HOUR(G8)&lt;21,HOUR(H8)&gt;=21),H8-21/24,IF(AND(HOUR(G8)&gt;=21,HOUR(H8)&gt;=21),H8-G8,IF(AND(HOUR(G8)&gt;=21,HOUR(H8)&lt;=6),MOD(H8-G8,1),IF(AND(HOUR(G8)&gt;=21,HOUR(H8)&gt;6),MOD(6/24-G8,1),IF(AND(HOUR(G8)&gt;0,HOUR(G8)&lt;=6,HOUR(H8)&lt;=6),H8-G8,IF(AND(HOUR(G8)&gt;0,HOUR(G8)&lt;=6,HOUR(H8)&gt;6),6/24-G8,0)))))))</f>
        <v>0</v>
      </c>
      <c r="O8" s="41" t="str">
        <f t="shared" si="1"/>
        <v/>
      </c>
      <c r="P8" s="33" t="str">
        <f t="shared" ref="P8:P11" si="7">IF(B8="F",J8,"")</f>
        <v/>
      </c>
    </row>
    <row r="9" spans="1:20" x14ac:dyDescent="0.25">
      <c r="A9" s="34" t="s">
        <v>36</v>
      </c>
      <c r="B9" s="35"/>
      <c r="C9" s="36">
        <v>43833</v>
      </c>
      <c r="D9" s="36"/>
      <c r="E9" s="37">
        <v>0.8125</v>
      </c>
      <c r="F9" s="37">
        <v>0.83333333333333337</v>
      </c>
      <c r="G9" s="37"/>
      <c r="H9" s="38"/>
      <c r="I9" s="39">
        <f t="shared" si="2"/>
        <v>2.083333333333337E-2</v>
      </c>
      <c r="J9" s="39">
        <f t="shared" si="3"/>
        <v>2.083333333333337E-2</v>
      </c>
      <c r="K9" s="30">
        <f t="shared" si="4"/>
        <v>2.083333333333337E-2</v>
      </c>
      <c r="L9" s="41" t="str">
        <f t="shared" si="0"/>
        <v/>
      </c>
      <c r="M9" s="42" t="str">
        <f t="shared" si="5"/>
        <v/>
      </c>
      <c r="N9" s="42">
        <f t="shared" si="6"/>
        <v>0</v>
      </c>
      <c r="O9" s="43" t="str">
        <f t="shared" si="1"/>
        <v/>
      </c>
      <c r="P9" s="33" t="str">
        <f t="shared" si="7"/>
        <v/>
      </c>
    </row>
    <row r="10" spans="1:20" x14ac:dyDescent="0.25">
      <c r="A10" s="34" t="s">
        <v>3</v>
      </c>
      <c r="B10" s="35"/>
      <c r="C10" s="36">
        <v>43834</v>
      </c>
      <c r="D10" s="36"/>
      <c r="E10" s="44">
        <v>0.53125</v>
      </c>
      <c r="F10" s="44">
        <v>0.67708333333333337</v>
      </c>
      <c r="G10" s="44">
        <v>0.8125</v>
      </c>
      <c r="H10" s="44">
        <v>0.85416666666666663</v>
      </c>
      <c r="I10" s="39">
        <f t="shared" si="2"/>
        <v>0.1875</v>
      </c>
      <c r="J10" s="39">
        <f t="shared" si="3"/>
        <v>0.1875</v>
      </c>
      <c r="K10" s="30">
        <f t="shared" si="4"/>
        <v>0.1875</v>
      </c>
      <c r="L10" s="31">
        <f>IF(A10&lt;&gt;"Samstag","",IF(AND(HOUR(E10)&gt;=13,HOUR(F10)&lt;20),F10-E10,IF(AND(HOUR(E10)&gt;=13,HOUR(F10)&gt;=20),MOD(20/24-E10,1),IF(AND(HOUR(E10)&gt;0,HOUR(E10)&lt;13,HOUR(F10)&lt;20),F10-13/24,IF(AND(HOUR(E10)&gt;0,HOUR(E10)&lt;13,HOUR(F10)&gt;=20),7/24,0)))))+IF(A10&lt;&gt;"Samstag","",IF(AND(HOUR(G10)&gt;=13,HOUR(H10)&lt;20),H10-G10,IF(AND(HOUR(G10)&gt;=13,HOUR(H10)&gt;=20),MOD(20/24-G10,1),IF(AND(HOUR(G10)&gt;0,HOUR(G10)&lt;13,HOUR(H10)&lt;20),H10-13/24,IF(AND(HOUR(G10)&gt;0,HOUR(G10)&lt;13,HOUR(H10)&gt;=20),7/24,0)))))</f>
        <v>0.15625000000000011</v>
      </c>
      <c r="M10" s="32">
        <f>IF(A10&lt;&gt;"Samstag","",IF(AND(HOUR(E10)&lt;20,HOUR(F10)&gt;=21),1/24,IF(AND(HOUR(E10)&gt;=20,HOUR(F10)&lt;=21),F10-E10,IF(AND(HOUR(E10)=20,HOUR(F10)&gt;21),21/24-E10,IF(AND(HOUR(E10)&lt;20,HOUR(F10)=20),F10-20/24,0)))))+IF(A10&lt;&gt;"Samstag","",IF(AND(HOUR(G10)&lt;20,HOUR(H10)&gt;=21),1/24,IF(AND(HOUR(G10)&gt;=20,HOUR(H10)&lt;=21),H10-G10,IF(AND(HOUR(G10)=20,HOUR(H10)&gt;21),21/24-G10,IF(AND(HOUR(G10)&lt;20,HOUR(H10)=20),H10-20/24,0)))))</f>
        <v>2.0833333333333259E-2</v>
      </c>
      <c r="N10" s="32">
        <f t="shared" si="6"/>
        <v>0</v>
      </c>
      <c r="O10" s="45" t="str">
        <f t="shared" si="1"/>
        <v/>
      </c>
      <c r="P10" s="33" t="str">
        <f t="shared" si="7"/>
        <v/>
      </c>
      <c r="Q10" s="46"/>
      <c r="S10" s="46"/>
      <c r="T10" s="46"/>
    </row>
    <row r="11" spans="1:20" x14ac:dyDescent="0.25">
      <c r="A11" s="34" t="s">
        <v>37</v>
      </c>
      <c r="B11" s="35"/>
      <c r="C11" s="36">
        <v>43835</v>
      </c>
      <c r="D11" s="36"/>
      <c r="E11" s="37">
        <v>0.5</v>
      </c>
      <c r="F11" s="37">
        <v>0.54166666666666663</v>
      </c>
      <c r="G11" s="37"/>
      <c r="H11" s="38"/>
      <c r="I11" s="39">
        <f t="shared" si="2"/>
        <v>4.166666666666663E-2</v>
      </c>
      <c r="J11" s="39">
        <f t="shared" si="3"/>
        <v>4.166666666666663E-2</v>
      </c>
      <c r="K11" s="30">
        <f t="shared" si="4"/>
        <v>4.166666666666663E-2</v>
      </c>
      <c r="L11" s="31" t="str">
        <f t="shared" si="0"/>
        <v/>
      </c>
      <c r="M11" s="32" t="str">
        <f t="shared" si="5"/>
        <v/>
      </c>
      <c r="N11" s="32">
        <f t="shared" si="6"/>
        <v>0</v>
      </c>
      <c r="O11" s="45">
        <f>IF(A11="Sonntag",I11,"")</f>
        <v>4.166666666666663E-2</v>
      </c>
      <c r="P11" s="33" t="str">
        <f t="shared" si="7"/>
        <v/>
      </c>
    </row>
  </sheetData>
  <conditionalFormatting sqref="A7:P11">
    <cfRule type="expression" dxfId="0" priority="1">
      <formula>WEEKDAY($C7,2)&gt;5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2020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Stachowiak</dc:creator>
  <cp:lastModifiedBy>Obenauer     20</cp:lastModifiedBy>
  <cp:lastPrinted>2020-05-13T07:52:23Z</cp:lastPrinted>
  <dcterms:created xsi:type="dcterms:W3CDTF">2016-02-09T11:15:31Z</dcterms:created>
  <dcterms:modified xsi:type="dcterms:W3CDTF">2020-10-05T13:34:58Z</dcterms:modified>
</cp:coreProperties>
</file>