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 tabRatio="884" activeTab="2"/>
  </bookViews>
  <sheets>
    <sheet name="Namen für Runde 1 Eintragen" sheetId="12" r:id="rId1"/>
    <sheet name="Namen für Runde 2 Eintragen " sheetId="35" state="hidden" r:id="rId2"/>
    <sheet name="5 Spieler 4 Runden für TV  1" sheetId="18" r:id="rId3"/>
    <sheet name="Statistik" sheetId="37" r:id="rId4"/>
    <sheet name="Gewinnberechnung für TV 1" sheetId="19" state="hidden" r:id="rId5"/>
    <sheet name="Rang was gewinnt wer TV 1" sheetId="20" state="hidden" r:id="rId6"/>
    <sheet name="Rang Gewinner TV 1 " sheetId="30" state="hidden" r:id="rId7"/>
    <sheet name="Gewinnberechnung für TV 2" sheetId="32" state="hidden" r:id="rId8"/>
    <sheet name="Rang was gewinnt wer TV 2" sheetId="33" state="hidden" r:id="rId9"/>
    <sheet name="Rang Gewinner TV 2" sheetId="34" state="hidden" r:id="rId10"/>
    <sheet name="5 Spieler 3 Runden für TV   2" sheetId="36" state="hidden" r:id="rId11"/>
    <sheet name="Bilder 1" sheetId="7" r:id="rId12"/>
    <sheet name="Checkouttabelle 2" sheetId="4" state="hidden" r:id="rId13"/>
  </sheets>
  <externalReferences>
    <externalReference r:id="rId14"/>
    <externalReference r:id="rId15"/>
  </externalReferences>
  <definedNames>
    <definedName name="adde01">INDIRECT("E"&amp;'Bilder 1'!$G$1)</definedName>
    <definedName name="adde02">INDIRECT("e"&amp;'Bilder 1'!$G$1)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S5" i="18" l="1"/>
  <c r="K2" i="19" l="1"/>
  <c r="D16" i="37" l="1"/>
  <c r="E16" i="37"/>
  <c r="D17" i="37"/>
  <c r="E17" i="37"/>
  <c r="D18" i="37"/>
  <c r="E18" i="37"/>
  <c r="D19" i="37"/>
  <c r="E19" i="37"/>
  <c r="C19" i="37"/>
  <c r="C18" i="37"/>
  <c r="C17" i="37"/>
  <c r="C16" i="37"/>
  <c r="R9" i="37"/>
  <c r="S9" i="37"/>
  <c r="R10" i="37"/>
  <c r="S10" i="37"/>
  <c r="R11" i="37"/>
  <c r="S11" i="37"/>
  <c r="R12" i="37"/>
  <c r="S12" i="37"/>
  <c r="Q12" i="37"/>
  <c r="Q11" i="37"/>
  <c r="Q10" i="37"/>
  <c r="Q9" i="37"/>
  <c r="E12" i="37"/>
  <c r="E11" i="37"/>
  <c r="E10" i="37"/>
  <c r="E9" i="37"/>
  <c r="D10" i="37"/>
  <c r="C10" i="37"/>
  <c r="D9" i="37"/>
  <c r="D11" i="37"/>
  <c r="D12" i="37"/>
  <c r="C12" i="37"/>
  <c r="C11" i="37"/>
  <c r="C9" i="37"/>
  <c r="R2" i="37" l="1"/>
  <c r="S2" i="37"/>
  <c r="R3" i="37"/>
  <c r="S3" i="37"/>
  <c r="R4" i="37"/>
  <c r="S4" i="37"/>
  <c r="R5" i="37"/>
  <c r="S5" i="37"/>
  <c r="Q5" i="37"/>
  <c r="Q4" i="37"/>
  <c r="Q3" i="37"/>
  <c r="Q2" i="37"/>
  <c r="D4" i="37" l="1"/>
  <c r="E4" i="37"/>
  <c r="C4" i="37"/>
  <c r="D3" i="37"/>
  <c r="E3" i="37"/>
  <c r="D5" i="37"/>
  <c r="E5" i="37"/>
  <c r="C5" i="37"/>
  <c r="C3" i="37"/>
  <c r="N26" i="37"/>
  <c r="N30" i="37" s="1"/>
  <c r="N34" i="37" s="1"/>
  <c r="N43" i="37" s="1"/>
  <c r="N27" i="37"/>
  <c r="N31" i="37" s="1"/>
  <c r="N35" i="37" s="1"/>
  <c r="N39" i="37" s="1"/>
  <c r="N25" i="37"/>
  <c r="N29" i="37" s="1"/>
  <c r="N38" i="37" s="1"/>
  <c r="N42" i="37" s="1"/>
  <c r="N24" i="37"/>
  <c r="N33" i="37" s="1"/>
  <c r="N37" i="37" s="1"/>
  <c r="N41" i="37" s="1"/>
  <c r="O38" i="37"/>
  <c r="O42" i="37" s="1"/>
  <c r="O35" i="37"/>
  <c r="O39" i="37" s="1"/>
  <c r="O36" i="37"/>
  <c r="O40" i="37" s="1"/>
  <c r="O37" i="37"/>
  <c r="O41" i="37" s="1"/>
  <c r="O34" i="37"/>
  <c r="O43" i="37" s="1"/>
  <c r="N28" i="37"/>
  <c r="N32" i="37" s="1"/>
  <c r="N36" i="37" s="1"/>
  <c r="N40" i="37" s="1"/>
  <c r="D2" i="37"/>
  <c r="E2" i="37"/>
  <c r="C2" i="37"/>
  <c r="AB19" i="37" l="1"/>
  <c r="AB18" i="37"/>
  <c r="AB17" i="37"/>
  <c r="AB16" i="37"/>
  <c r="A15" i="37"/>
  <c r="AA12" i="37"/>
  <c r="Z12" i="37" s="1"/>
  <c r="Y12" i="37" s="1"/>
  <c r="X12" i="37" s="1"/>
  <c r="W12" i="37" s="1"/>
  <c r="V12" i="37" s="1"/>
  <c r="U12" i="37" s="1"/>
  <c r="T12" i="37" s="1"/>
  <c r="O8" i="37"/>
  <c r="A8" i="37"/>
  <c r="AA4" i="37"/>
  <c r="Z4" i="37" s="1"/>
  <c r="Y4" i="37" s="1"/>
  <c r="X4" i="37" s="1"/>
  <c r="O1" i="37"/>
  <c r="A1" i="37"/>
  <c r="S6" i="37" l="1"/>
  <c r="R6" i="37"/>
  <c r="Q13" i="37"/>
  <c r="C13" i="37"/>
  <c r="R13" i="37"/>
  <c r="D13" i="37"/>
  <c r="S13" i="37"/>
  <c r="E13" i="37"/>
  <c r="Q6" i="37"/>
  <c r="C6" i="37"/>
  <c r="E6" i="37"/>
  <c r="D6" i="37"/>
  <c r="D20" i="37" l="1"/>
  <c r="C20" i="37"/>
  <c r="E20" i="37"/>
  <c r="DE10" i="18"/>
  <c r="DE11" i="18"/>
  <c r="DE12" i="18"/>
  <c r="DE13" i="18"/>
  <c r="DE14" i="18"/>
  <c r="DE5" i="18"/>
  <c r="DE6" i="18"/>
  <c r="DE7" i="18"/>
  <c r="DE8" i="18"/>
  <c r="DE9" i="18"/>
  <c r="Q23" i="19" l="1"/>
  <c r="Q24" i="19"/>
  <c r="Q25" i="19"/>
  <c r="X3" i="20"/>
  <c r="X4" i="20"/>
  <c r="X5" i="20"/>
  <c r="X6" i="20"/>
  <c r="P2" i="20"/>
  <c r="DF8" i="18"/>
  <c r="DF7" i="18"/>
  <c r="DF6" i="18"/>
  <c r="DF13" i="18"/>
  <c r="W5" i="30" s="1"/>
  <c r="DF14" i="18"/>
  <c r="DF5" i="18"/>
  <c r="P2" i="30" s="1"/>
  <c r="DA14" i="18"/>
  <c r="N3" i="18"/>
  <c r="Q3" i="18"/>
  <c r="T3" i="18"/>
  <c r="W3" i="18"/>
  <c r="Z3" i="18"/>
  <c r="AC3" i="18"/>
  <c r="AF3" i="18"/>
  <c r="AI3" i="18"/>
  <c r="DA13" i="18" s="1"/>
  <c r="I5" i="30" s="1"/>
  <c r="AL3" i="18"/>
  <c r="AO3" i="18"/>
  <c r="AR3" i="18"/>
  <c r="AU3" i="18"/>
  <c r="AX3" i="18"/>
  <c r="BA3" i="18"/>
  <c r="DF9" i="18" s="1"/>
  <c r="BD3" i="18"/>
  <c r="DF10" i="18" s="1"/>
  <c r="BG3" i="18"/>
  <c r="DF11" i="18" s="1"/>
  <c r="BJ3" i="18"/>
  <c r="DF12" i="18" s="1"/>
  <c r="BM3" i="18"/>
  <c r="BP3" i="18"/>
  <c r="K3" i="18"/>
  <c r="P3" i="20" l="1"/>
  <c r="P3" i="30"/>
  <c r="P4" i="20"/>
  <c r="P4" i="30"/>
  <c r="P5" i="20"/>
  <c r="P5" i="30"/>
  <c r="W4" i="20"/>
  <c r="W4" i="30"/>
  <c r="W3" i="20"/>
  <c r="W3" i="30"/>
  <c r="I6" i="20"/>
  <c r="I6" i="30"/>
  <c r="W5" i="20"/>
  <c r="W2" i="20"/>
  <c r="W2" i="30"/>
  <c r="P6" i="20"/>
  <c r="P6" i="30"/>
  <c r="W6" i="20"/>
  <c r="W6" i="30"/>
  <c r="I5" i="20"/>
  <c r="A10" i="19"/>
  <c r="Q10" i="19" s="1"/>
  <c r="A11" i="19"/>
  <c r="Q11" i="19" s="1"/>
  <c r="AW1" i="12"/>
  <c r="AZ1" i="12"/>
  <c r="BC1" i="12"/>
  <c r="AT1" i="12"/>
  <c r="BF1" i="12"/>
  <c r="AH1" i="12"/>
  <c r="AK1" i="12"/>
  <c r="AN1" i="12"/>
  <c r="S1" i="12"/>
  <c r="V1" i="12"/>
  <c r="Y1" i="12"/>
  <c r="BQ156" i="36" l="1"/>
  <c r="AX156" i="36"/>
  <c r="AV156" i="36"/>
  <c r="AL156" i="36"/>
  <c r="AC156" i="36"/>
  <c r="CB150" i="36"/>
  <c r="BY150" i="36"/>
  <c r="BV150" i="36"/>
  <c r="BS150" i="36"/>
  <c r="BP150" i="36"/>
  <c r="BM150" i="36"/>
  <c r="BJ150" i="36"/>
  <c r="BG150" i="36"/>
  <c r="BD150" i="36"/>
  <c r="BA150" i="36"/>
  <c r="AX150" i="36"/>
  <c r="AU150" i="36"/>
  <c r="AR150" i="36"/>
  <c r="AO150" i="36"/>
  <c r="AL150" i="36"/>
  <c r="AI150" i="36"/>
  <c r="AF150" i="36"/>
  <c r="AC150" i="36"/>
  <c r="Z150" i="36"/>
  <c r="W150" i="36"/>
  <c r="T150" i="36"/>
  <c r="Q150" i="36"/>
  <c r="N150" i="36"/>
  <c r="K150" i="36"/>
  <c r="CB149" i="36"/>
  <c r="BY149" i="36"/>
  <c r="BV149" i="36"/>
  <c r="BS149" i="36"/>
  <c r="BP149" i="36"/>
  <c r="BM149" i="36"/>
  <c r="BJ149" i="36"/>
  <c r="BG149" i="36"/>
  <c r="BD149" i="36"/>
  <c r="BA149" i="36"/>
  <c r="AX149" i="36"/>
  <c r="AU149" i="36"/>
  <c r="AR149" i="36"/>
  <c r="AO149" i="36"/>
  <c r="AL149" i="36"/>
  <c r="AI149" i="36"/>
  <c r="AF149" i="36"/>
  <c r="AC149" i="36"/>
  <c r="Z149" i="36"/>
  <c r="W149" i="36"/>
  <c r="T149" i="36"/>
  <c r="Q149" i="36"/>
  <c r="N149" i="36"/>
  <c r="K149" i="36"/>
  <c r="CB148" i="36"/>
  <c r="BY148" i="36"/>
  <c r="BV148" i="36"/>
  <c r="BS148" i="36"/>
  <c r="BP148" i="36"/>
  <c r="BM148" i="36"/>
  <c r="BJ148" i="36"/>
  <c r="BG148" i="36"/>
  <c r="BD148" i="36"/>
  <c r="BA148" i="36"/>
  <c r="AX148" i="36"/>
  <c r="AU148" i="36"/>
  <c r="AR148" i="36"/>
  <c r="AO148" i="36"/>
  <c r="AL148" i="36"/>
  <c r="AI148" i="36"/>
  <c r="AF148" i="36"/>
  <c r="AC148" i="36"/>
  <c r="Z148" i="36"/>
  <c r="W148" i="36"/>
  <c r="T148" i="36"/>
  <c r="Q148" i="36"/>
  <c r="N148" i="36"/>
  <c r="K148" i="36"/>
  <c r="CB147" i="36"/>
  <c r="BY147" i="36"/>
  <c r="BV147" i="36"/>
  <c r="BS147" i="36"/>
  <c r="BP147" i="36"/>
  <c r="BM147" i="36"/>
  <c r="BJ147" i="36"/>
  <c r="BG147" i="36"/>
  <c r="BD147" i="36"/>
  <c r="BA147" i="36"/>
  <c r="AX147" i="36"/>
  <c r="AU147" i="36"/>
  <c r="AR147" i="36"/>
  <c r="AO147" i="36"/>
  <c r="AL147" i="36"/>
  <c r="AI147" i="36"/>
  <c r="AF147" i="36"/>
  <c r="AC147" i="36"/>
  <c r="Z147" i="36"/>
  <c r="W147" i="36"/>
  <c r="T147" i="36"/>
  <c r="Q147" i="36"/>
  <c r="N147" i="36"/>
  <c r="K147" i="36"/>
  <c r="CB146" i="36"/>
  <c r="BY146" i="36"/>
  <c r="BV146" i="36"/>
  <c r="BS146" i="36"/>
  <c r="BP146" i="36"/>
  <c r="BM146" i="36"/>
  <c r="BJ146" i="36"/>
  <c r="BG146" i="36"/>
  <c r="BD146" i="36"/>
  <c r="BA146" i="36"/>
  <c r="AX146" i="36"/>
  <c r="AU146" i="36"/>
  <c r="AR146" i="36"/>
  <c r="AO146" i="36"/>
  <c r="AL146" i="36"/>
  <c r="AI146" i="36"/>
  <c r="AF146" i="36"/>
  <c r="AC146" i="36"/>
  <c r="Z146" i="36"/>
  <c r="W146" i="36"/>
  <c r="T146" i="36"/>
  <c r="Q146" i="36"/>
  <c r="N146" i="36"/>
  <c r="K146" i="36"/>
  <c r="CB145" i="36"/>
  <c r="BY145" i="36"/>
  <c r="BV145" i="36"/>
  <c r="BS145" i="36"/>
  <c r="BP145" i="36"/>
  <c r="BM145" i="36"/>
  <c r="BJ145" i="36"/>
  <c r="BG145" i="36"/>
  <c r="BD145" i="36"/>
  <c r="BA145" i="36"/>
  <c r="AX145" i="36"/>
  <c r="AU145" i="36"/>
  <c r="AR145" i="36"/>
  <c r="AO145" i="36"/>
  <c r="AL145" i="36"/>
  <c r="AI145" i="36"/>
  <c r="AF145" i="36"/>
  <c r="AC145" i="36"/>
  <c r="Z145" i="36"/>
  <c r="W145" i="36"/>
  <c r="T145" i="36"/>
  <c r="Q145" i="36"/>
  <c r="N145" i="36"/>
  <c r="K145" i="36"/>
  <c r="CB144" i="36"/>
  <c r="BY144" i="36"/>
  <c r="BV144" i="36"/>
  <c r="BS144" i="36"/>
  <c r="BP144" i="36"/>
  <c r="BM144" i="36"/>
  <c r="BJ144" i="36"/>
  <c r="BG144" i="36"/>
  <c r="BD144" i="36"/>
  <c r="BA144" i="36"/>
  <c r="AX144" i="36"/>
  <c r="AU144" i="36"/>
  <c r="AR144" i="36"/>
  <c r="AO144" i="36"/>
  <c r="AL144" i="36"/>
  <c r="AI144" i="36"/>
  <c r="AF144" i="36"/>
  <c r="AC144" i="36"/>
  <c r="Z144" i="36"/>
  <c r="W144" i="36"/>
  <c r="T144" i="36"/>
  <c r="Q144" i="36"/>
  <c r="N144" i="36"/>
  <c r="K144" i="36"/>
  <c r="CB143" i="36"/>
  <c r="BY143" i="36"/>
  <c r="BV143" i="36"/>
  <c r="BS143" i="36"/>
  <c r="BP143" i="36"/>
  <c r="BM143" i="36"/>
  <c r="BJ143" i="36"/>
  <c r="BG143" i="36"/>
  <c r="BD143" i="36"/>
  <c r="BA143" i="36"/>
  <c r="AX143" i="36"/>
  <c r="AU143" i="36"/>
  <c r="AR143" i="36"/>
  <c r="AO143" i="36"/>
  <c r="AL143" i="36"/>
  <c r="AI143" i="36"/>
  <c r="AF143" i="36"/>
  <c r="AC143" i="36"/>
  <c r="Z143" i="36"/>
  <c r="W143" i="36"/>
  <c r="T143" i="36"/>
  <c r="Q143" i="36"/>
  <c r="N143" i="36"/>
  <c r="K143" i="36"/>
  <c r="CB142" i="36"/>
  <c r="BY142" i="36"/>
  <c r="BV142" i="36"/>
  <c r="BS142" i="36"/>
  <c r="BP142" i="36"/>
  <c r="BM142" i="36"/>
  <c r="BJ142" i="36"/>
  <c r="BG142" i="36"/>
  <c r="BD142" i="36"/>
  <c r="BA142" i="36"/>
  <c r="AX142" i="36"/>
  <c r="AU142" i="36"/>
  <c r="AR142" i="36"/>
  <c r="AO142" i="36"/>
  <c r="AL142" i="36"/>
  <c r="AI142" i="36"/>
  <c r="AF142" i="36"/>
  <c r="AC142" i="36"/>
  <c r="Z142" i="36"/>
  <c r="W142" i="36"/>
  <c r="T142" i="36"/>
  <c r="Q142" i="36"/>
  <c r="N142" i="36"/>
  <c r="K142" i="36"/>
  <c r="CB141" i="36"/>
  <c r="BY141" i="36"/>
  <c r="BV141" i="36"/>
  <c r="BS141" i="36"/>
  <c r="BP141" i="36"/>
  <c r="BM141" i="36"/>
  <c r="BJ141" i="36"/>
  <c r="BG141" i="36"/>
  <c r="BD141" i="36"/>
  <c r="BA141" i="36"/>
  <c r="AX141" i="36"/>
  <c r="AU141" i="36"/>
  <c r="AR141" i="36"/>
  <c r="AO141" i="36"/>
  <c r="AL141" i="36"/>
  <c r="AI141" i="36"/>
  <c r="AF141" i="36"/>
  <c r="AC141" i="36"/>
  <c r="Z141" i="36"/>
  <c r="W141" i="36"/>
  <c r="T141" i="36"/>
  <c r="Q141" i="36"/>
  <c r="N141" i="36"/>
  <c r="K141" i="36"/>
  <c r="CB140" i="36"/>
  <c r="BY140" i="36"/>
  <c r="BV140" i="36"/>
  <c r="BS140" i="36"/>
  <c r="BP140" i="36"/>
  <c r="BM140" i="36"/>
  <c r="BJ140" i="36"/>
  <c r="BG140" i="36"/>
  <c r="BD140" i="36"/>
  <c r="BA140" i="36"/>
  <c r="AX140" i="36"/>
  <c r="AU140" i="36"/>
  <c r="AR140" i="36"/>
  <c r="AO140" i="36"/>
  <c r="AL140" i="36"/>
  <c r="AI140" i="36"/>
  <c r="AF140" i="36"/>
  <c r="AC140" i="36"/>
  <c r="Z140" i="36"/>
  <c r="W140" i="36"/>
  <c r="T140" i="36"/>
  <c r="Q140" i="36"/>
  <c r="N140" i="36"/>
  <c r="K140" i="36"/>
  <c r="CB139" i="36"/>
  <c r="BY139" i="36"/>
  <c r="BV139" i="36"/>
  <c r="BS139" i="36"/>
  <c r="BP139" i="36"/>
  <c r="BM139" i="36"/>
  <c r="BJ139" i="36"/>
  <c r="BG139" i="36"/>
  <c r="BD139" i="36"/>
  <c r="BA139" i="36"/>
  <c r="AX139" i="36"/>
  <c r="AU139" i="36"/>
  <c r="AR139" i="36"/>
  <c r="AO139" i="36"/>
  <c r="AL139" i="36"/>
  <c r="AI139" i="36"/>
  <c r="AF139" i="36"/>
  <c r="AC139" i="36"/>
  <c r="Z139" i="36"/>
  <c r="W139" i="36"/>
  <c r="T139" i="36"/>
  <c r="Q139" i="36"/>
  <c r="N139" i="36"/>
  <c r="K139" i="36"/>
  <c r="CB138" i="36"/>
  <c r="BY138" i="36"/>
  <c r="BV138" i="36"/>
  <c r="BS138" i="36"/>
  <c r="BP138" i="36"/>
  <c r="BM138" i="36"/>
  <c r="BJ138" i="36"/>
  <c r="BG138" i="36"/>
  <c r="BD138" i="36"/>
  <c r="BA138" i="36"/>
  <c r="AX138" i="36"/>
  <c r="AU138" i="36"/>
  <c r="AR138" i="36"/>
  <c r="AO138" i="36"/>
  <c r="AL138" i="36"/>
  <c r="AI138" i="36"/>
  <c r="AF138" i="36"/>
  <c r="AC138" i="36"/>
  <c r="Z138" i="36"/>
  <c r="W138" i="36"/>
  <c r="T138" i="36"/>
  <c r="Q138" i="36"/>
  <c r="N138" i="36"/>
  <c r="K138" i="36"/>
  <c r="CB137" i="36"/>
  <c r="BY137" i="36"/>
  <c r="BV137" i="36"/>
  <c r="BS137" i="36"/>
  <c r="BP137" i="36"/>
  <c r="BM137" i="36"/>
  <c r="BJ137" i="36"/>
  <c r="BG137" i="36"/>
  <c r="BD137" i="36"/>
  <c r="BA137" i="36"/>
  <c r="AX137" i="36"/>
  <c r="AU137" i="36"/>
  <c r="AR137" i="36"/>
  <c r="AO137" i="36"/>
  <c r="AL137" i="36"/>
  <c r="AI137" i="36"/>
  <c r="AF137" i="36"/>
  <c r="AC137" i="36"/>
  <c r="Z137" i="36"/>
  <c r="W137" i="36"/>
  <c r="T137" i="36"/>
  <c r="Q137" i="36"/>
  <c r="N137" i="36"/>
  <c r="K137" i="36"/>
  <c r="CB136" i="36"/>
  <c r="BY136" i="36"/>
  <c r="BV136" i="36"/>
  <c r="BS136" i="36"/>
  <c r="BP136" i="36"/>
  <c r="BM136" i="36"/>
  <c r="BJ136" i="36"/>
  <c r="BG136" i="36"/>
  <c r="BD136" i="36"/>
  <c r="BA136" i="36"/>
  <c r="AX136" i="36"/>
  <c r="AU136" i="36"/>
  <c r="AR136" i="36"/>
  <c r="AO136" i="36"/>
  <c r="AL136" i="36"/>
  <c r="AI136" i="36"/>
  <c r="AF136" i="36"/>
  <c r="AC136" i="36"/>
  <c r="Z136" i="36"/>
  <c r="W136" i="36"/>
  <c r="T136" i="36"/>
  <c r="Q136" i="36"/>
  <c r="N136" i="36"/>
  <c r="K136" i="36"/>
  <c r="CB135" i="36"/>
  <c r="BY135" i="36"/>
  <c r="BV135" i="36"/>
  <c r="BS135" i="36"/>
  <c r="BP135" i="36"/>
  <c r="BM135" i="36"/>
  <c r="BJ135" i="36"/>
  <c r="BG135" i="36"/>
  <c r="BD135" i="36"/>
  <c r="BA135" i="36"/>
  <c r="AX135" i="36"/>
  <c r="AU135" i="36"/>
  <c r="AR135" i="36"/>
  <c r="AO135" i="36"/>
  <c r="AL135" i="36"/>
  <c r="AI135" i="36"/>
  <c r="AF135" i="36"/>
  <c r="AC135" i="36"/>
  <c r="Z135" i="36"/>
  <c r="W135" i="36"/>
  <c r="T135" i="36"/>
  <c r="Q135" i="36"/>
  <c r="N135" i="36"/>
  <c r="K135" i="36"/>
  <c r="CB134" i="36"/>
  <c r="BY134" i="36"/>
  <c r="BV134" i="36"/>
  <c r="BS134" i="36"/>
  <c r="BP134" i="36"/>
  <c r="BM134" i="36"/>
  <c r="BJ134" i="36"/>
  <c r="BG134" i="36"/>
  <c r="BD134" i="36"/>
  <c r="BA134" i="36"/>
  <c r="AX134" i="36"/>
  <c r="AU134" i="36"/>
  <c r="AR134" i="36"/>
  <c r="AO134" i="36"/>
  <c r="AL134" i="36"/>
  <c r="AI134" i="36"/>
  <c r="AF134" i="36"/>
  <c r="AC134" i="36"/>
  <c r="Z134" i="36"/>
  <c r="W134" i="36"/>
  <c r="T134" i="36"/>
  <c r="Q134" i="36"/>
  <c r="N134" i="36"/>
  <c r="K134" i="36"/>
  <c r="CB133" i="36"/>
  <c r="BY133" i="36"/>
  <c r="BV133" i="36"/>
  <c r="BS133" i="36"/>
  <c r="BP133" i="36"/>
  <c r="BM133" i="36"/>
  <c r="BJ133" i="36"/>
  <c r="BG133" i="36"/>
  <c r="BD133" i="36"/>
  <c r="BA133" i="36"/>
  <c r="AX133" i="36"/>
  <c r="AU133" i="36"/>
  <c r="AR133" i="36"/>
  <c r="AO133" i="36"/>
  <c r="AL133" i="36"/>
  <c r="AI133" i="36"/>
  <c r="AF133" i="36"/>
  <c r="AC133" i="36"/>
  <c r="Z133" i="36"/>
  <c r="W133" i="36"/>
  <c r="T133" i="36"/>
  <c r="Q133" i="36"/>
  <c r="N133" i="36"/>
  <c r="K133" i="36"/>
  <c r="CB132" i="36"/>
  <c r="BY132" i="36"/>
  <c r="BV132" i="36"/>
  <c r="BS132" i="36"/>
  <c r="BP132" i="36"/>
  <c r="BM132" i="36"/>
  <c r="BJ132" i="36"/>
  <c r="BG132" i="36"/>
  <c r="BD132" i="36"/>
  <c r="BA132" i="36"/>
  <c r="AX132" i="36"/>
  <c r="AU132" i="36"/>
  <c r="AR132" i="36"/>
  <c r="AO132" i="36"/>
  <c r="AL132" i="36"/>
  <c r="AI132" i="36"/>
  <c r="AF132" i="36"/>
  <c r="AC132" i="36"/>
  <c r="Z132" i="36"/>
  <c r="W132" i="36"/>
  <c r="T132" i="36"/>
  <c r="Q132" i="36"/>
  <c r="N132" i="36"/>
  <c r="K132" i="36"/>
  <c r="CB131" i="36"/>
  <c r="BY131" i="36"/>
  <c r="BV131" i="36"/>
  <c r="BS131" i="36"/>
  <c r="BP131" i="36"/>
  <c r="BM131" i="36"/>
  <c r="BJ131" i="36"/>
  <c r="BG131" i="36"/>
  <c r="BD131" i="36"/>
  <c r="BA131" i="36"/>
  <c r="AX131" i="36"/>
  <c r="AU131" i="36"/>
  <c r="AR131" i="36"/>
  <c r="AO131" i="36"/>
  <c r="AL131" i="36"/>
  <c r="AI131" i="36"/>
  <c r="AF131" i="36"/>
  <c r="AC131" i="36"/>
  <c r="Z131" i="36"/>
  <c r="W131" i="36"/>
  <c r="T131" i="36"/>
  <c r="Q131" i="36"/>
  <c r="N131" i="36"/>
  <c r="K131" i="36"/>
  <c r="CB130" i="36"/>
  <c r="CB151" i="36" s="1"/>
  <c r="CB8" i="36" s="1"/>
  <c r="BY130" i="36"/>
  <c r="BY151" i="36" s="1"/>
  <c r="BY8" i="36" s="1"/>
  <c r="BV130" i="36"/>
  <c r="BV151" i="36" s="1"/>
  <c r="BV8" i="36" s="1"/>
  <c r="BS130" i="36"/>
  <c r="BS151" i="36" s="1"/>
  <c r="BS8" i="36" s="1"/>
  <c r="BP130" i="36"/>
  <c r="BP151" i="36" s="1"/>
  <c r="BP8" i="36" s="1"/>
  <c r="BM130" i="36"/>
  <c r="BM151" i="36" s="1"/>
  <c r="BM8" i="36" s="1"/>
  <c r="BJ130" i="36"/>
  <c r="BJ151" i="36" s="1"/>
  <c r="BJ8" i="36" s="1"/>
  <c r="BG130" i="36"/>
  <c r="BG151" i="36" s="1"/>
  <c r="BG8" i="36" s="1"/>
  <c r="BD130" i="36"/>
  <c r="BD151" i="36" s="1"/>
  <c r="BD8" i="36" s="1"/>
  <c r="BA130" i="36"/>
  <c r="BA151" i="36" s="1"/>
  <c r="BA8" i="36" s="1"/>
  <c r="AX130" i="36"/>
  <c r="AX151" i="36" s="1"/>
  <c r="AX8" i="36" s="1"/>
  <c r="AU130" i="36"/>
  <c r="AU151" i="36" s="1"/>
  <c r="AU8" i="36" s="1"/>
  <c r="AR130" i="36"/>
  <c r="AR151" i="36" s="1"/>
  <c r="AR8" i="36" s="1"/>
  <c r="AO130" i="36"/>
  <c r="AO151" i="36" s="1"/>
  <c r="AO8" i="36" s="1"/>
  <c r="AL130" i="36"/>
  <c r="AL151" i="36" s="1"/>
  <c r="AL8" i="36" s="1"/>
  <c r="AI130" i="36"/>
  <c r="AI151" i="36" s="1"/>
  <c r="AI8" i="36" s="1"/>
  <c r="AF130" i="36"/>
  <c r="AF151" i="36" s="1"/>
  <c r="AF8" i="36" s="1"/>
  <c r="AC130" i="36"/>
  <c r="AC151" i="36" s="1"/>
  <c r="AC8" i="36" s="1"/>
  <c r="Z130" i="36"/>
  <c r="Z151" i="36" s="1"/>
  <c r="Z8" i="36" s="1"/>
  <c r="W130" i="36"/>
  <c r="W151" i="36" s="1"/>
  <c r="W8" i="36" s="1"/>
  <c r="T130" i="36"/>
  <c r="T151" i="36" s="1"/>
  <c r="T8" i="36" s="1"/>
  <c r="Q130" i="36"/>
  <c r="Q151" i="36" s="1"/>
  <c r="Q8" i="36" s="1"/>
  <c r="N130" i="36"/>
  <c r="N151" i="36" s="1"/>
  <c r="N8" i="36" s="1"/>
  <c r="K130" i="36"/>
  <c r="K151" i="36" s="1"/>
  <c r="K8" i="36" s="1"/>
  <c r="CB128" i="36"/>
  <c r="CC5" i="36" s="1"/>
  <c r="BY128" i="36"/>
  <c r="BZ5" i="36" s="1"/>
  <c r="BZ8" i="36" s="1"/>
  <c r="BV128" i="36"/>
  <c r="BS128" i="36"/>
  <c r="BP128" i="36"/>
  <c r="BM128" i="36"/>
  <c r="BJ128" i="36"/>
  <c r="BG128" i="36"/>
  <c r="BD128" i="36"/>
  <c r="BE5" i="36" s="1"/>
  <c r="BA128" i="36"/>
  <c r="BB5" i="36" s="1"/>
  <c r="BB8" i="36" s="1"/>
  <c r="AX128" i="36"/>
  <c r="AU128" i="36"/>
  <c r="AR128" i="36"/>
  <c r="AO128" i="36"/>
  <c r="AL128" i="36"/>
  <c r="AI128" i="36"/>
  <c r="AF128" i="36"/>
  <c r="AG5" i="36" s="1"/>
  <c r="AC128" i="36"/>
  <c r="AD5" i="36" s="1"/>
  <c r="AD8" i="36" s="1"/>
  <c r="Z128" i="36"/>
  <c r="W128" i="36"/>
  <c r="T128" i="36"/>
  <c r="Q128" i="36"/>
  <c r="N128" i="36"/>
  <c r="K128" i="36"/>
  <c r="L5" i="36" s="1"/>
  <c r="L8" i="36" s="1"/>
  <c r="J128" i="36"/>
  <c r="J127" i="36"/>
  <c r="J126" i="36"/>
  <c r="J125" i="36"/>
  <c r="J124" i="36"/>
  <c r="J123" i="36"/>
  <c r="J122" i="36"/>
  <c r="J121" i="36"/>
  <c r="J120" i="36"/>
  <c r="J119" i="36"/>
  <c r="J118" i="36"/>
  <c r="J117" i="36"/>
  <c r="J116" i="36"/>
  <c r="J115" i="36"/>
  <c r="J114" i="36"/>
  <c r="J113" i="36"/>
  <c r="J112" i="36"/>
  <c r="J111" i="36"/>
  <c r="J110" i="36"/>
  <c r="J109" i="36"/>
  <c r="J108" i="36"/>
  <c r="J107" i="36"/>
  <c r="J106" i="36"/>
  <c r="J105" i="36"/>
  <c r="J104" i="36"/>
  <c r="J103" i="36"/>
  <c r="J102" i="36"/>
  <c r="J101" i="36"/>
  <c r="J100" i="36"/>
  <c r="J99" i="36"/>
  <c r="J98" i="36"/>
  <c r="J97" i="36"/>
  <c r="J96" i="36"/>
  <c r="J95" i="36"/>
  <c r="J94" i="36"/>
  <c r="J93" i="36"/>
  <c r="J92" i="36"/>
  <c r="J91" i="36"/>
  <c r="J90" i="36"/>
  <c r="J89" i="36"/>
  <c r="J88" i="36"/>
  <c r="J87" i="36"/>
  <c r="J86" i="36"/>
  <c r="J85" i="36"/>
  <c r="J84" i="36"/>
  <c r="J83" i="36"/>
  <c r="J82" i="36"/>
  <c r="J81" i="36"/>
  <c r="J80" i="36"/>
  <c r="J79" i="36"/>
  <c r="J78" i="36"/>
  <c r="J77" i="36"/>
  <c r="J76" i="36"/>
  <c r="J75" i="36"/>
  <c r="J74" i="36"/>
  <c r="J73" i="36"/>
  <c r="J72" i="36"/>
  <c r="J71" i="36"/>
  <c r="J70" i="36"/>
  <c r="J69" i="36"/>
  <c r="J68" i="36"/>
  <c r="J67" i="36"/>
  <c r="J66" i="36"/>
  <c r="J65" i="36"/>
  <c r="J64" i="36"/>
  <c r="J63" i="36"/>
  <c r="J62" i="36"/>
  <c r="J61" i="36"/>
  <c r="J60" i="36"/>
  <c r="J59" i="36"/>
  <c r="J58" i="36"/>
  <c r="J57" i="36"/>
  <c r="J56" i="36"/>
  <c r="J55" i="36"/>
  <c r="J54" i="36"/>
  <c r="J53" i="36"/>
  <c r="J52" i="36"/>
  <c r="J51" i="36"/>
  <c r="J50" i="36"/>
  <c r="J49" i="36"/>
  <c r="J48" i="36"/>
  <c r="J47" i="36"/>
  <c r="J46" i="36"/>
  <c r="J45" i="36"/>
  <c r="J44" i="36"/>
  <c r="J43" i="36"/>
  <c r="J42" i="36"/>
  <c r="J41" i="36"/>
  <c r="J40" i="36"/>
  <c r="J39" i="36"/>
  <c r="J38" i="36"/>
  <c r="J37" i="36"/>
  <c r="J36" i="36"/>
  <c r="J35" i="36"/>
  <c r="J34" i="36"/>
  <c r="J33" i="36"/>
  <c r="J32" i="36"/>
  <c r="J31" i="36"/>
  <c r="J30" i="36"/>
  <c r="J29" i="36"/>
  <c r="J28" i="36"/>
  <c r="J27" i="36"/>
  <c r="J26" i="36"/>
  <c r="J25" i="36"/>
  <c r="J24" i="36"/>
  <c r="J22" i="36"/>
  <c r="CW21" i="36"/>
  <c r="J21" i="36"/>
  <c r="J20" i="36"/>
  <c r="J19" i="36"/>
  <c r="CH9" i="36" s="1"/>
  <c r="CG10" i="36" s="1"/>
  <c r="CW16" i="36"/>
  <c r="CF15" i="36"/>
  <c r="CE15" i="36"/>
  <c r="CD15" i="36"/>
  <c r="CB15" i="36"/>
  <c r="CA15" i="36"/>
  <c r="BZ15" i="36"/>
  <c r="BX15" i="36"/>
  <c r="BW15" i="36"/>
  <c r="BV15" i="36"/>
  <c r="BT15" i="36"/>
  <c r="BS15" i="36"/>
  <c r="BR15" i="36"/>
  <c r="BP15" i="36"/>
  <c r="BO15" i="36"/>
  <c r="BN15" i="36"/>
  <c r="BL15" i="36"/>
  <c r="BK15" i="36"/>
  <c r="BJ15" i="36"/>
  <c r="BH15" i="36"/>
  <c r="BG15" i="36"/>
  <c r="BF15" i="36"/>
  <c r="BD15" i="36"/>
  <c r="BC15" i="36"/>
  <c r="BB15" i="36"/>
  <c r="AZ15" i="36"/>
  <c r="AY15" i="36"/>
  <c r="AX15" i="36"/>
  <c r="AV15" i="36"/>
  <c r="AU15" i="36"/>
  <c r="AT15" i="36"/>
  <c r="AR15" i="36"/>
  <c r="AQ15" i="36"/>
  <c r="AP15" i="36"/>
  <c r="AN15" i="36"/>
  <c r="AM15" i="36"/>
  <c r="AL15" i="36"/>
  <c r="AJ15" i="36"/>
  <c r="AI15" i="36"/>
  <c r="AH15" i="36"/>
  <c r="AF15" i="36"/>
  <c r="AE15" i="36"/>
  <c r="AA15" i="36"/>
  <c r="Z15" i="36"/>
  <c r="T15" i="36"/>
  <c r="N15" i="36"/>
  <c r="DH12" i="36"/>
  <c r="DG12" i="36"/>
  <c r="DC12" i="36"/>
  <c r="DH11" i="36"/>
  <c r="DC11" i="36"/>
  <c r="BZ11" i="36"/>
  <c r="BW11" i="36"/>
  <c r="BK11" i="36"/>
  <c r="BH11" i="36"/>
  <c r="BE11" i="36"/>
  <c r="BC11" i="36"/>
  <c r="BB11" i="36"/>
  <c r="AY11" i="36"/>
  <c r="AW11" i="36"/>
  <c r="AV11" i="36"/>
  <c r="AS11" i="36"/>
  <c r="DH10" i="36"/>
  <c r="DC10" i="36"/>
  <c r="DO9" i="36"/>
  <c r="DH9" i="36"/>
  <c r="DE9" i="36"/>
  <c r="CT9" i="36"/>
  <c r="CS10" i="36" s="1"/>
  <c r="CS9" i="36"/>
  <c r="DP6" i="36" s="1"/>
  <c r="DW4" i="36" s="1"/>
  <c r="DP8" i="36"/>
  <c r="DO8" i="36"/>
  <c r="DH8" i="36"/>
  <c r="DB8" i="36"/>
  <c r="CS8" i="36"/>
  <c r="CK8" i="36"/>
  <c r="CJ8" i="36"/>
  <c r="BT8" i="36"/>
  <c r="BN8" i="36"/>
  <c r="AV8" i="36"/>
  <c r="AP8" i="36"/>
  <c r="X8" i="36"/>
  <c r="R8" i="36"/>
  <c r="DA7" i="36"/>
  <c r="DF6" i="36" s="1"/>
  <c r="DK5" i="36" s="1"/>
  <c r="CS7" i="36"/>
  <c r="DG6" i="36"/>
  <c r="CU6" i="36"/>
  <c r="DO5" i="36"/>
  <c r="DL5" i="36"/>
  <c r="CW5" i="36"/>
  <c r="CU5" i="36"/>
  <c r="CB5" i="36"/>
  <c r="DL12" i="36" s="1"/>
  <c r="BY5" i="36"/>
  <c r="DL11" i="36" s="1"/>
  <c r="BW5" i="36"/>
  <c r="BW8" i="36" s="1"/>
  <c r="BV5" i="36"/>
  <c r="DL10" i="36" s="1"/>
  <c r="BT5" i="36"/>
  <c r="BS5" i="36"/>
  <c r="DL9" i="36" s="1"/>
  <c r="BQ5" i="36"/>
  <c r="BQ8" i="36" s="1"/>
  <c r="BP5" i="36"/>
  <c r="DL8" i="36" s="1"/>
  <c r="BN5" i="36"/>
  <c r="BM5" i="36"/>
  <c r="BO4" i="36" s="1"/>
  <c r="BK5" i="36"/>
  <c r="BK8" i="36" s="1"/>
  <c r="BJ5" i="36"/>
  <c r="DL6" i="36" s="1"/>
  <c r="BH5" i="36"/>
  <c r="BH8" i="36" s="1"/>
  <c r="BG5" i="36"/>
  <c r="BD5" i="36"/>
  <c r="BA5" i="36"/>
  <c r="BC4" i="36" s="1"/>
  <c r="AY5" i="36"/>
  <c r="AY8" i="36" s="1"/>
  <c r="AX5" i="36"/>
  <c r="AZ4" i="36" s="1"/>
  <c r="AV5" i="36"/>
  <c r="AU5" i="36"/>
  <c r="DG9" i="36" s="1"/>
  <c r="AS5" i="36"/>
  <c r="AS8" i="36" s="1"/>
  <c r="AR5" i="36"/>
  <c r="DG8" i="36" s="1"/>
  <c r="AP5" i="36"/>
  <c r="AO5" i="36"/>
  <c r="AQ4" i="36" s="1"/>
  <c r="AM5" i="36"/>
  <c r="AM8" i="36" s="1"/>
  <c r="AL5" i="36"/>
  <c r="AN4" i="36" s="1"/>
  <c r="AJ5" i="36"/>
  <c r="AJ8" i="36" s="1"/>
  <c r="AI5" i="36"/>
  <c r="DG5" i="36" s="1"/>
  <c r="AF5" i="36"/>
  <c r="DB12" i="36" s="1"/>
  <c r="AC5" i="36"/>
  <c r="DB11" i="36" s="1"/>
  <c r="AA5" i="36"/>
  <c r="AA8" i="36" s="1"/>
  <c r="Z5" i="36"/>
  <c r="DB10" i="36" s="1"/>
  <c r="X5" i="36"/>
  <c r="W5" i="36"/>
  <c r="DB9" i="36" s="1"/>
  <c r="U5" i="36"/>
  <c r="U8" i="36" s="1"/>
  <c r="T5" i="36"/>
  <c r="R5" i="36"/>
  <c r="Q5" i="36"/>
  <c r="S4" i="36" s="1"/>
  <c r="O5" i="36"/>
  <c r="O8" i="36" s="1"/>
  <c r="N5" i="36"/>
  <c r="P4" i="36" s="1"/>
  <c r="K5" i="36"/>
  <c r="H5" i="36"/>
  <c r="G6" i="36" s="1"/>
  <c r="CU4" i="36"/>
  <c r="CT4" i="36"/>
  <c r="CS4" i="36"/>
  <c r="CJ4" i="36"/>
  <c r="CH4" i="36"/>
  <c r="BU4" i="36"/>
  <c r="BU8" i="36" s="1"/>
  <c r="BR4" i="36"/>
  <c r="BR8" i="36" s="1"/>
  <c r="BI4" i="36"/>
  <c r="BI8" i="36" s="1"/>
  <c r="AW4" i="36"/>
  <c r="AW8" i="36" s="1"/>
  <c r="AT4" i="36"/>
  <c r="AS156" i="36" s="1"/>
  <c r="AK4" i="36"/>
  <c r="AK8" i="36" s="1"/>
  <c r="Y4" i="36"/>
  <c r="X156" i="36" s="1"/>
  <c r="V4" i="36"/>
  <c r="V8" i="36" s="1"/>
  <c r="J4" i="36"/>
  <c r="CW25" i="36" s="1"/>
  <c r="AI3" i="36"/>
  <c r="AI18" i="36" s="1"/>
  <c r="AF3" i="36"/>
  <c r="AF18" i="36" s="1"/>
  <c r="AC3" i="36"/>
  <c r="DA11" i="36" s="1"/>
  <c r="DF10" i="36" s="1"/>
  <c r="DK9" i="36" s="1"/>
  <c r="Z3" i="36"/>
  <c r="Z18" i="36" s="1"/>
  <c r="W3" i="36"/>
  <c r="W18" i="36" s="1"/>
  <c r="T3" i="36"/>
  <c r="DA8" i="36" s="1"/>
  <c r="DF7" i="36" s="1"/>
  <c r="DK6" i="36" s="1"/>
  <c r="Q3" i="36"/>
  <c r="Q18" i="36" s="1"/>
  <c r="N3" i="36"/>
  <c r="N18" i="36" s="1"/>
  <c r="K3" i="36"/>
  <c r="CI8" i="36" s="1"/>
  <c r="I2" i="36"/>
  <c r="BY4" i="36" s="1"/>
  <c r="BY6" i="36" s="1"/>
  <c r="F1" i="36"/>
  <c r="DS5" i="36"/>
  <c r="DR4" i="36"/>
  <c r="DS6" i="36"/>
  <c r="DR6" i="36"/>
  <c r="DS4" i="36"/>
  <c r="DR5" i="36"/>
  <c r="DA6" i="36" l="1"/>
  <c r="DF5" i="36" s="1"/>
  <c r="DK12" i="36" s="1"/>
  <c r="AC18" i="36"/>
  <c r="M157" i="36"/>
  <c r="M4" i="36"/>
  <c r="M8" i="36" s="1"/>
  <c r="CI6" i="36"/>
  <c r="CI4" i="36"/>
  <c r="CI5" i="36"/>
  <c r="R156" i="36"/>
  <c r="S8" i="36"/>
  <c r="AH4" i="36"/>
  <c r="AG8" i="36"/>
  <c r="BF4" i="36"/>
  <c r="BE8" i="36"/>
  <c r="CD4" i="36"/>
  <c r="CC8" i="36"/>
  <c r="BZ14" i="36"/>
  <c r="BY1" i="36"/>
  <c r="AM156" i="36"/>
  <c r="AN8" i="36"/>
  <c r="AZ8" i="36"/>
  <c r="AY156" i="36"/>
  <c r="BN156" i="36"/>
  <c r="BO8" i="36"/>
  <c r="P8" i="36"/>
  <c r="O156" i="36"/>
  <c r="AP156" i="36"/>
  <c r="AQ8" i="36"/>
  <c r="BB156" i="36"/>
  <c r="BC8" i="36"/>
  <c r="BT156" i="36"/>
  <c r="K4" i="36"/>
  <c r="K6" i="36" s="1"/>
  <c r="W4" i="36"/>
  <c r="W6" i="36" s="1"/>
  <c r="AI4" i="36"/>
  <c r="AI6" i="36" s="1"/>
  <c r="AU4" i="36"/>
  <c r="AU6" i="36" s="1"/>
  <c r="BG4" i="36"/>
  <c r="BG6" i="36" s="1"/>
  <c r="BS4" i="36"/>
  <c r="BS6" i="36" s="1"/>
  <c r="CG4" i="36"/>
  <c r="CG7" i="36"/>
  <c r="Y8" i="36"/>
  <c r="CT8" i="36"/>
  <c r="CW11" i="36"/>
  <c r="DJ12" i="36"/>
  <c r="K18" i="36"/>
  <c r="CW18" i="36"/>
  <c r="CW22" i="36"/>
  <c r="BD4" i="36"/>
  <c r="BD6" i="36" s="1"/>
  <c r="DE11" i="36"/>
  <c r="CW17" i="36"/>
  <c r="DL7" i="36"/>
  <c r="CW8" i="36"/>
  <c r="DG10" i="36"/>
  <c r="DG11" i="36"/>
  <c r="DA12" i="36"/>
  <c r="DF11" i="36" s="1"/>
  <c r="DK10" i="36" s="1"/>
  <c r="CW23" i="36"/>
  <c r="CW27" i="36"/>
  <c r="AJ156" i="36"/>
  <c r="BP4" i="36"/>
  <c r="BP6" i="36" s="1"/>
  <c r="N4" i="36"/>
  <c r="N6" i="36" s="1"/>
  <c r="Z4" i="36"/>
  <c r="Z6" i="36" s="1"/>
  <c r="AL4" i="36"/>
  <c r="AL6" i="36" s="1"/>
  <c r="AX4" i="36"/>
  <c r="AX6" i="36" s="1"/>
  <c r="BJ4" i="36"/>
  <c r="BJ6" i="36" s="1"/>
  <c r="BV4" i="36"/>
  <c r="BV6" i="36" s="1"/>
  <c r="DA5" i="36"/>
  <c r="DF12" i="36" s="1"/>
  <c r="DK11" i="36" s="1"/>
  <c r="DB6" i="36"/>
  <c r="CW7" i="36"/>
  <c r="DJ9" i="36"/>
  <c r="CW13" i="36"/>
  <c r="CW19" i="36"/>
  <c r="T4" i="36"/>
  <c r="T6" i="36" s="1"/>
  <c r="AR4" i="36"/>
  <c r="AR6" i="36" s="1"/>
  <c r="CB4" i="36"/>
  <c r="CB6" i="36" s="1"/>
  <c r="DB7" i="36"/>
  <c r="DE10" i="36"/>
  <c r="CW14" i="36"/>
  <c r="AB4" i="36"/>
  <c r="BL4" i="36"/>
  <c r="BX4" i="36"/>
  <c r="DB5" i="36"/>
  <c r="DA9" i="36"/>
  <c r="DF8" i="36" s="1"/>
  <c r="DK7" i="36" s="1"/>
  <c r="DJ10" i="36"/>
  <c r="DJ11" i="36"/>
  <c r="T18" i="36"/>
  <c r="CW24" i="36"/>
  <c r="CW28" i="36"/>
  <c r="U156" i="36"/>
  <c r="BH156" i="36"/>
  <c r="AF4" i="36"/>
  <c r="AF6" i="36" s="1"/>
  <c r="CW26" i="36"/>
  <c r="Q4" i="36"/>
  <c r="Q6" i="36" s="1"/>
  <c r="AC4" i="36"/>
  <c r="AC6" i="36" s="1"/>
  <c r="AO4" i="36"/>
  <c r="AO6" i="36" s="1"/>
  <c r="BA4" i="36"/>
  <c r="BA6" i="36" s="1"/>
  <c r="BM4" i="36"/>
  <c r="BM6" i="36" s="1"/>
  <c r="CJ5" i="36"/>
  <c r="DG7" i="36"/>
  <c r="CG9" i="36"/>
  <c r="CK6" i="36" s="1"/>
  <c r="DA10" i="36"/>
  <c r="DF9" i="36" s="1"/>
  <c r="DK8" i="36" s="1"/>
  <c r="DE12" i="36"/>
  <c r="CW15" i="36"/>
  <c r="CW20" i="36"/>
  <c r="AE4" i="36"/>
  <c r="CA4" i="36"/>
  <c r="CW6" i="36"/>
  <c r="AT8" i="36"/>
  <c r="CW12" i="36"/>
  <c r="J19" i="18"/>
  <c r="L156" i="36" l="1"/>
  <c r="K157" i="36" s="1"/>
  <c r="L157" i="36" s="1"/>
  <c r="CB1" i="36"/>
  <c r="CC14" i="36"/>
  <c r="BZ156" i="36"/>
  <c r="CA8" i="36"/>
  <c r="BK156" i="36"/>
  <c r="BL8" i="36"/>
  <c r="AE8" i="36"/>
  <c r="AD156" i="36"/>
  <c r="CB11" i="36"/>
  <c r="AF1" i="36"/>
  <c r="BJ11" i="36"/>
  <c r="AL11" i="36"/>
  <c r="AG14" i="36"/>
  <c r="AX11" i="36"/>
  <c r="AF11" i="36"/>
  <c r="BV11" i="36"/>
  <c r="AR11" i="36"/>
  <c r="BD11" i="36"/>
  <c r="BP11" i="36"/>
  <c r="AA156" i="36"/>
  <c r="AB8" i="36"/>
  <c r="BW14" i="36"/>
  <c r="BV1" i="36"/>
  <c r="BT14" i="36"/>
  <c r="BS1" i="36"/>
  <c r="BE156" i="36"/>
  <c r="BF8" i="36"/>
  <c r="BN14" i="36"/>
  <c r="BM1" i="36"/>
  <c r="BJ1" i="36"/>
  <c r="BK14" i="36"/>
  <c r="BH14" i="36"/>
  <c r="BG1" i="36"/>
  <c r="BB14" i="36"/>
  <c r="BA1" i="36"/>
  <c r="AY14" i="36"/>
  <c r="AX1" i="36"/>
  <c r="AV14" i="36"/>
  <c r="AU1" i="36"/>
  <c r="AH8" i="36"/>
  <c r="AG156" i="36"/>
  <c r="AP14" i="36"/>
  <c r="AO1" i="36"/>
  <c r="CH8" i="36"/>
  <c r="AM14" i="36"/>
  <c r="AL1" i="36"/>
  <c r="BD1" i="36"/>
  <c r="BE14" i="36"/>
  <c r="AJ14" i="36"/>
  <c r="AI1" i="36"/>
  <c r="AD14" i="36"/>
  <c r="BA11" i="36"/>
  <c r="AO11" i="36"/>
  <c r="AC1" i="36"/>
  <c r="BY11" i="36"/>
  <c r="AI11" i="36"/>
  <c r="BM11" i="36"/>
  <c r="BG11" i="36"/>
  <c r="AC11" i="36"/>
  <c r="BS11" i="36"/>
  <c r="AU11" i="36"/>
  <c r="AA14" i="36"/>
  <c r="Z1" i="36"/>
  <c r="Z11" i="36"/>
  <c r="BX8" i="36"/>
  <c r="BW156" i="36"/>
  <c r="T11" i="36"/>
  <c r="T1" i="36"/>
  <c r="U14" i="36"/>
  <c r="BQ14" i="36"/>
  <c r="BP1" i="36"/>
  <c r="CC156" i="36"/>
  <c r="CD8" i="36"/>
  <c r="W11" i="36"/>
  <c r="X14" i="36"/>
  <c r="W1" i="36"/>
  <c r="Q11" i="36"/>
  <c r="R14" i="36"/>
  <c r="Q1" i="36"/>
  <c r="AR1" i="36"/>
  <c r="AS14" i="36"/>
  <c r="N11" i="36"/>
  <c r="N1" i="36"/>
  <c r="O14" i="36"/>
  <c r="K1" i="36"/>
  <c r="CG8" i="36" s="1"/>
  <c r="K11" i="36"/>
  <c r="L14" i="36"/>
  <c r="J4" i="18"/>
  <c r="I2" i="18"/>
  <c r="K4" i="18" s="1"/>
  <c r="C3" i="34" l="1"/>
  <c r="C4" i="34"/>
  <c r="A4" i="34" s="1"/>
  <c r="C5" i="34"/>
  <c r="A5" i="34" s="1"/>
  <c r="C6" i="34"/>
  <c r="A6" i="34" s="1"/>
  <c r="C7" i="34"/>
  <c r="A7" i="34" s="1"/>
  <c r="C8" i="34"/>
  <c r="A8" i="34" s="1"/>
  <c r="C9" i="34"/>
  <c r="A9" i="34" s="1"/>
  <c r="C2" i="34"/>
  <c r="A19" i="32"/>
  <c r="BF1" i="35"/>
  <c r="AZ1" i="35"/>
  <c r="AW1" i="35"/>
  <c r="AT1" i="35"/>
  <c r="BO1" i="35" s="1"/>
  <c r="AQ1" i="35"/>
  <c r="AN1" i="35"/>
  <c r="BI1" i="35" s="1"/>
  <c r="AK1" i="35"/>
  <c r="AH1" i="35"/>
  <c r="BC1" i="35" s="1"/>
  <c r="AE1" i="35"/>
  <c r="AB1" i="35"/>
  <c r="Y1" i="35"/>
  <c r="BR1" i="35" s="1"/>
  <c r="B19" i="32"/>
  <c r="W5" i="32" s="1"/>
  <c r="B20" i="32"/>
  <c r="W6" i="32" s="1"/>
  <c r="B21" i="32"/>
  <c r="W7" i="32" s="1"/>
  <c r="B22" i="32"/>
  <c r="W8" i="32" s="1"/>
  <c r="B23" i="32"/>
  <c r="B24" i="32"/>
  <c r="B25" i="32"/>
  <c r="W3" i="32" s="1"/>
  <c r="B18" i="32"/>
  <c r="W4" i="32" s="1"/>
  <c r="B11" i="32"/>
  <c r="U4" i="32" s="1"/>
  <c r="B12" i="32"/>
  <c r="U5" i="32" s="1"/>
  <c r="B13" i="32"/>
  <c r="B14" i="32"/>
  <c r="U7" i="32" s="1"/>
  <c r="B15" i="32"/>
  <c r="B16" i="32"/>
  <c r="B17" i="32"/>
  <c r="U2" i="32" s="1"/>
  <c r="B10" i="32"/>
  <c r="U3" i="32" s="1"/>
  <c r="B3" i="32"/>
  <c r="R3" i="32" s="1"/>
  <c r="B4" i="32"/>
  <c r="R4" i="32" s="1"/>
  <c r="B5" i="32"/>
  <c r="R5" i="32" s="1"/>
  <c r="B6" i="32"/>
  <c r="R6" i="32" s="1"/>
  <c r="B7" i="32"/>
  <c r="R7" i="32" s="1"/>
  <c r="B8" i="32"/>
  <c r="R8" i="32" s="1"/>
  <c r="B9" i="32"/>
  <c r="R9" i="32" s="1"/>
  <c r="V9" i="34"/>
  <c r="V8" i="34"/>
  <c r="V7" i="34"/>
  <c r="V6" i="34"/>
  <c r="V5" i="34"/>
  <c r="AZ4" i="34"/>
  <c r="AX4" i="34"/>
  <c r="AS4" i="34"/>
  <c r="AQ4" i="34" s="1"/>
  <c r="AP4" i="34"/>
  <c r="AN4" i="34" s="1"/>
  <c r="AL4" i="34"/>
  <c r="AJ4" i="34" s="1"/>
  <c r="BD3" i="34"/>
  <c r="AZ3" i="34"/>
  <c r="AX3" i="34"/>
  <c r="AS3" i="34"/>
  <c r="AQ3" i="34" s="1"/>
  <c r="AP3" i="34"/>
  <c r="AN3" i="34" s="1"/>
  <c r="AL3" i="34"/>
  <c r="AJ3" i="34" s="1"/>
  <c r="A3" i="34"/>
  <c r="BD2" i="34"/>
  <c r="AZ2" i="34"/>
  <c r="AX2" i="34"/>
  <c r="AS2" i="34"/>
  <c r="AQ2" i="34" s="1"/>
  <c r="AP2" i="34"/>
  <c r="AN2" i="34" s="1"/>
  <c r="AL2" i="34"/>
  <c r="AJ2" i="34" s="1"/>
  <c r="A2" i="34"/>
  <c r="V9" i="33"/>
  <c r="Q9" i="33"/>
  <c r="O9" i="33" s="1"/>
  <c r="J9" i="33"/>
  <c r="H9" i="33" s="1"/>
  <c r="V8" i="33"/>
  <c r="Q8" i="33"/>
  <c r="O8" i="33" s="1"/>
  <c r="J8" i="33"/>
  <c r="H8" i="33"/>
  <c r="V7" i="33"/>
  <c r="Q7" i="33"/>
  <c r="O7" i="33"/>
  <c r="J7" i="33"/>
  <c r="H7" i="33" s="1"/>
  <c r="V6" i="33"/>
  <c r="Q6" i="33"/>
  <c r="O6" i="33"/>
  <c r="V5" i="33"/>
  <c r="Q5" i="33"/>
  <c r="O5" i="33" s="1"/>
  <c r="AZ4" i="33"/>
  <c r="AX4" i="33"/>
  <c r="AS4" i="33"/>
  <c r="AQ4" i="33" s="1"/>
  <c r="AP4" i="33"/>
  <c r="AN4" i="33" s="1"/>
  <c r="AL4" i="33"/>
  <c r="AJ4" i="33"/>
  <c r="AE4" i="33"/>
  <c r="AC4" i="33" s="1"/>
  <c r="X4" i="33"/>
  <c r="V4" i="33"/>
  <c r="Q4" i="33"/>
  <c r="O4" i="33" s="1"/>
  <c r="AZ3" i="33"/>
  <c r="AX3" i="33"/>
  <c r="AS3" i="33"/>
  <c r="AQ3" i="33" s="1"/>
  <c r="AP3" i="33"/>
  <c r="AN3" i="33" s="1"/>
  <c r="AL3" i="33"/>
  <c r="AJ3" i="33"/>
  <c r="AE3" i="33"/>
  <c r="AC3" i="33" s="1"/>
  <c r="X3" i="33"/>
  <c r="V3" i="33"/>
  <c r="AZ2" i="33"/>
  <c r="AX2" i="33"/>
  <c r="AS2" i="33"/>
  <c r="AQ2" i="33" s="1"/>
  <c r="AP2" i="33"/>
  <c r="AN2" i="33" s="1"/>
  <c r="AL2" i="33"/>
  <c r="AJ2" i="33"/>
  <c r="AE2" i="33"/>
  <c r="AC2" i="33" s="1"/>
  <c r="X2" i="33"/>
  <c r="V2" i="33"/>
  <c r="U8" i="32"/>
  <c r="W9" i="32"/>
  <c r="U9" i="32"/>
  <c r="U6" i="32"/>
  <c r="C3" i="32"/>
  <c r="W2" i="32"/>
  <c r="B4" i="34"/>
  <c r="CS4" i="18"/>
  <c r="DJ5" i="18"/>
  <c r="DJ9" i="18"/>
  <c r="CS7" i="18"/>
  <c r="DK8" i="18"/>
  <c r="CK8" i="18"/>
  <c r="CJ8" i="18"/>
  <c r="BL1" i="35" l="1"/>
  <c r="B7" i="34"/>
  <c r="B7" i="33"/>
  <c r="A7" i="32"/>
  <c r="E7" i="32" s="1"/>
  <c r="Q7" i="32" s="1"/>
  <c r="A18" i="32"/>
  <c r="X4" i="32" s="1"/>
  <c r="A24" i="32"/>
  <c r="X2" i="32" s="1"/>
  <c r="A5" i="32"/>
  <c r="B5" i="33"/>
  <c r="B5" i="34"/>
  <c r="F6" i="34" s="1"/>
  <c r="A4" i="32"/>
  <c r="E4" i="32" s="1"/>
  <c r="Q4" i="32" s="1"/>
  <c r="A12" i="32"/>
  <c r="V5" i="32" s="1"/>
  <c r="B4" i="33"/>
  <c r="A11" i="32"/>
  <c r="V4" i="32" s="1"/>
  <c r="A2" i="32"/>
  <c r="E2" i="32" s="1"/>
  <c r="Q2" i="32" s="1"/>
  <c r="X5" i="32"/>
  <c r="G8" i="34"/>
  <c r="G5" i="34"/>
  <c r="G4" i="34"/>
  <c r="G3" i="34"/>
  <c r="G2" i="34"/>
  <c r="F4" i="34"/>
  <c r="G7" i="34"/>
  <c r="F7" i="34"/>
  <c r="G9" i="34"/>
  <c r="G6" i="34"/>
  <c r="AW4" i="34"/>
  <c r="AW3" i="34"/>
  <c r="AW2" i="34"/>
  <c r="BD4" i="34"/>
  <c r="BB4" i="34" s="1"/>
  <c r="AW4" i="33"/>
  <c r="AW3" i="33"/>
  <c r="AW2" i="33"/>
  <c r="AI4" i="33"/>
  <c r="AI3" i="33"/>
  <c r="AI2" i="33"/>
  <c r="AB2" i="33"/>
  <c r="BD2" i="33"/>
  <c r="AB3" i="33"/>
  <c r="BD3" i="33"/>
  <c r="AB4" i="33"/>
  <c r="BD4" i="33"/>
  <c r="E5" i="32"/>
  <c r="Q5" i="32" s="1"/>
  <c r="N2" i="32"/>
  <c r="B2" i="32"/>
  <c r="L2" i="32" s="1"/>
  <c r="AG2" i="33" l="1"/>
  <c r="AU2" i="33"/>
  <c r="Z4" i="33"/>
  <c r="BB3" i="33"/>
  <c r="AU3" i="34"/>
  <c r="H8" i="32"/>
  <c r="H4" i="32"/>
  <c r="H2" i="32"/>
  <c r="R2" i="32"/>
  <c r="S7" i="32" s="1"/>
  <c r="B2" i="34"/>
  <c r="F9" i="34" s="1"/>
  <c r="B2" i="33"/>
  <c r="A21" i="32"/>
  <c r="X7" i="32" s="1"/>
  <c r="A14" i="32"/>
  <c r="V7" i="32" s="1"/>
  <c r="A17" i="32"/>
  <c r="V2" i="32" s="1"/>
  <c r="B6" i="34"/>
  <c r="F5" i="34" s="1"/>
  <c r="B6" i="33"/>
  <c r="A6" i="32"/>
  <c r="E6" i="32" s="1"/>
  <c r="Q6" i="32" s="1"/>
  <c r="B8" i="34"/>
  <c r="F3" i="34" s="1"/>
  <c r="B8" i="33"/>
  <c r="A8" i="32"/>
  <c r="E8" i="32" s="1"/>
  <c r="Q8" i="32" s="1"/>
  <c r="B3" i="34"/>
  <c r="F8" i="34" s="1"/>
  <c r="B3" i="33"/>
  <c r="A3" i="32"/>
  <c r="B9" i="34"/>
  <c r="F2" i="34" s="1"/>
  <c r="B9" i="33"/>
  <c r="A9" i="32"/>
  <c r="E9" i="32" s="1"/>
  <c r="Q9" i="32" s="1"/>
  <c r="H5" i="32"/>
  <c r="H7" i="32"/>
  <c r="H9" i="32"/>
  <c r="H6" i="32"/>
  <c r="H3" i="32"/>
  <c r="E7" i="34"/>
  <c r="E8" i="34"/>
  <c r="E6" i="34"/>
  <c r="E2" i="34"/>
  <c r="BB2" i="34"/>
  <c r="AU2" i="34"/>
  <c r="E9" i="34"/>
  <c r="E3" i="34"/>
  <c r="BB3" i="34"/>
  <c r="E4" i="34"/>
  <c r="E5" i="34"/>
  <c r="AU4" i="34"/>
  <c r="AG4" i="33"/>
  <c r="BB4" i="33"/>
  <c r="AU3" i="33"/>
  <c r="Z3" i="33"/>
  <c r="Z2" i="33"/>
  <c r="AU4" i="33"/>
  <c r="BB2" i="33"/>
  <c r="AG3" i="33"/>
  <c r="S8" i="32" l="1"/>
  <c r="S5" i="32"/>
  <c r="Y5" i="32" s="1"/>
  <c r="F5" i="32" s="1"/>
  <c r="S4" i="32"/>
  <c r="Y4" i="32" s="1"/>
  <c r="F4" i="32" s="1"/>
  <c r="S2" i="32"/>
  <c r="Y2" i="32" s="1"/>
  <c r="F2" i="32" s="1"/>
  <c r="Y7" i="32"/>
  <c r="F7" i="32" s="1"/>
  <c r="E3" i="32"/>
  <c r="Q3" i="32" s="1"/>
  <c r="K2" i="32"/>
  <c r="S6" i="32"/>
  <c r="A23" i="32"/>
  <c r="X9" i="32" s="1"/>
  <c r="A16" i="32"/>
  <c r="V9" i="32" s="1"/>
  <c r="S3" i="32"/>
  <c r="A22" i="32"/>
  <c r="X8" i="32" s="1"/>
  <c r="A15" i="32"/>
  <c r="V8" i="32" s="1"/>
  <c r="S9" i="32"/>
  <c r="A25" i="32"/>
  <c r="X3" i="32" s="1"/>
  <c r="A10" i="32"/>
  <c r="V3" i="32" s="1"/>
  <c r="A20" i="32"/>
  <c r="X6" i="32" s="1"/>
  <c r="A13" i="32"/>
  <c r="V6" i="32" s="1"/>
  <c r="Y8" i="32" l="1"/>
  <c r="F8" i="32" s="1"/>
  <c r="Y9" i="32"/>
  <c r="F9" i="32" s="1"/>
  <c r="M2" i="32"/>
  <c r="P2" i="32"/>
  <c r="Y3" i="32"/>
  <c r="F3" i="32" s="1"/>
  <c r="Y6" i="32"/>
  <c r="F6" i="32" s="1"/>
  <c r="G3" i="32" l="1"/>
  <c r="I3" i="32" s="1"/>
  <c r="J3" i="32" s="1"/>
  <c r="C3" i="33" s="1"/>
  <c r="A3" i="33" s="1"/>
  <c r="G6" i="32"/>
  <c r="I6" i="32" s="1"/>
  <c r="J6" i="32" s="1"/>
  <c r="C6" i="33" s="1"/>
  <c r="A6" i="33" s="1"/>
  <c r="O2" i="32"/>
  <c r="G7" i="32"/>
  <c r="I7" i="32" s="1"/>
  <c r="J7" i="32" s="1"/>
  <c r="C7" i="33" s="1"/>
  <c r="A7" i="33" s="1"/>
  <c r="G2" i="32"/>
  <c r="I2" i="32" s="1"/>
  <c r="J2" i="32" s="1"/>
  <c r="C2" i="33" s="1"/>
  <c r="A2" i="33" s="1"/>
  <c r="G5" i="32"/>
  <c r="I5" i="32" s="1"/>
  <c r="J5" i="32" s="1"/>
  <c r="C5" i="33" s="1"/>
  <c r="A5" i="33" s="1"/>
  <c r="G4" i="32"/>
  <c r="I4" i="32" s="1"/>
  <c r="J4" i="32" s="1"/>
  <c r="C4" i="33" s="1"/>
  <c r="A4" i="33" s="1"/>
  <c r="G9" i="32"/>
  <c r="I9" i="32" s="1"/>
  <c r="J9" i="32" s="1"/>
  <c r="C9" i="33" s="1"/>
  <c r="A9" i="33" s="1"/>
  <c r="G8" i="32"/>
  <c r="I8" i="32" s="1"/>
  <c r="J8" i="32" s="1"/>
  <c r="C8" i="33" s="1"/>
  <c r="A8" i="33" s="1"/>
  <c r="G3" i="33" l="1"/>
  <c r="G2" i="33"/>
  <c r="G7" i="33"/>
  <c r="G9" i="33"/>
  <c r="E9" i="33" s="1"/>
  <c r="G6" i="33"/>
  <c r="G8" i="33"/>
  <c r="F6" i="33"/>
  <c r="G5" i="33"/>
  <c r="G4" i="33"/>
  <c r="F4" i="33"/>
  <c r="F7" i="33"/>
  <c r="F2" i="33"/>
  <c r="F3" i="33"/>
  <c r="F9" i="33"/>
  <c r="F8" i="33"/>
  <c r="F5" i="33"/>
  <c r="L7" i="32" s="1"/>
  <c r="F1" i="18"/>
  <c r="DN6" i="18"/>
  <c r="DM5" i="18"/>
  <c r="DM6" i="18"/>
  <c r="DM4" i="18"/>
  <c r="DN4" i="18"/>
  <c r="DN5" i="18"/>
  <c r="L6" i="32" l="1"/>
  <c r="L10" i="32"/>
  <c r="L9" i="32"/>
  <c r="L5" i="32"/>
  <c r="L4" i="32"/>
  <c r="E2" i="33"/>
  <c r="E4" i="33"/>
  <c r="E5" i="33"/>
  <c r="L8" i="32"/>
  <c r="E8" i="33"/>
  <c r="E6" i="33"/>
  <c r="E7" i="33"/>
  <c r="E3" i="33"/>
  <c r="CU4" i="18"/>
  <c r="CU5" i="18"/>
  <c r="CU6" i="18"/>
  <c r="CI5" i="18"/>
  <c r="CI6" i="18"/>
  <c r="CI4" i="18"/>
  <c r="Q4" i="20" l="1"/>
  <c r="O4" i="20" s="1"/>
  <c r="Q5" i="20"/>
  <c r="O5" i="20" s="1"/>
  <c r="V5" i="20"/>
  <c r="Q6" i="20"/>
  <c r="O6" i="20" s="1"/>
  <c r="V6" i="20"/>
  <c r="BS3" i="36"/>
  <c r="BS18" i="36" s="1"/>
  <c r="AB1" i="12"/>
  <c r="BD3" i="36" s="1"/>
  <c r="BD18" i="36" s="1"/>
  <c r="AL3" i="36"/>
  <c r="AL18" i="36" s="1"/>
  <c r="AO3" i="36"/>
  <c r="AO18" i="36" s="1"/>
  <c r="AR3" i="36"/>
  <c r="AR18" i="36" s="1"/>
  <c r="AU3" i="36"/>
  <c r="AU18" i="36" s="1"/>
  <c r="AX3" i="36"/>
  <c r="AX18" i="36" s="1"/>
  <c r="BA3" i="36"/>
  <c r="BA18" i="36" s="1"/>
  <c r="P1" i="12"/>
  <c r="AQ1" i="12" s="1"/>
  <c r="CB3" i="36" s="1"/>
  <c r="CB18" i="36" s="1"/>
  <c r="AE1" i="12" l="1"/>
  <c r="BG3" i="36" s="1"/>
  <c r="BG18" i="36" s="1"/>
  <c r="BY3" i="36"/>
  <c r="BY18" i="36" s="1"/>
  <c r="BV3" i="36"/>
  <c r="BV18" i="36" s="1"/>
  <c r="BJ3" i="36"/>
  <c r="BJ18" i="36" s="1"/>
  <c r="BP3" i="36"/>
  <c r="BP18" i="36" s="1"/>
  <c r="BM3" i="36"/>
  <c r="BM18" i="36" s="1"/>
  <c r="CW13" i="18" l="1"/>
  <c r="CW14" i="18"/>
  <c r="CW15" i="18"/>
  <c r="CW16" i="18"/>
  <c r="CW17" i="18"/>
  <c r="CW18" i="18"/>
  <c r="CW19" i="18"/>
  <c r="CW20" i="18"/>
  <c r="CW21" i="18"/>
  <c r="CW22" i="18"/>
  <c r="CW23" i="18"/>
  <c r="CW24" i="18"/>
  <c r="CW25" i="18"/>
  <c r="CW26" i="18"/>
  <c r="CW27" i="18"/>
  <c r="CW28" i="18"/>
  <c r="CW6" i="18" l="1"/>
  <c r="CW7" i="18"/>
  <c r="CW8" i="18"/>
  <c r="CW11" i="18"/>
  <c r="CW12" i="18"/>
  <c r="CW5" i="18"/>
  <c r="C3" i="19" l="1"/>
  <c r="H5" i="18"/>
  <c r="G1" i="7"/>
  <c r="B1" i="7"/>
  <c r="AX156" i="18"/>
  <c r="AL156" i="18"/>
  <c r="AC156" i="18"/>
  <c r="CB150" i="18"/>
  <c r="BY150" i="18"/>
  <c r="BV150" i="18"/>
  <c r="BS150" i="18"/>
  <c r="BP150" i="18"/>
  <c r="BM150" i="18"/>
  <c r="BJ150" i="18"/>
  <c r="BG150" i="18"/>
  <c r="BD150" i="18"/>
  <c r="BA150" i="18"/>
  <c r="AX150" i="18"/>
  <c r="AU150" i="18"/>
  <c r="AR150" i="18"/>
  <c r="AO150" i="18"/>
  <c r="AL150" i="18"/>
  <c r="AI150" i="18"/>
  <c r="AF150" i="18"/>
  <c r="AC150" i="18"/>
  <c r="Z150" i="18"/>
  <c r="W150" i="18"/>
  <c r="T150" i="18"/>
  <c r="Q150" i="18"/>
  <c r="N150" i="18"/>
  <c r="K150" i="18"/>
  <c r="CB149" i="18"/>
  <c r="BY149" i="18"/>
  <c r="BV149" i="18"/>
  <c r="BS149" i="18"/>
  <c r="BP149" i="18"/>
  <c r="BM149" i="18"/>
  <c r="BJ149" i="18"/>
  <c r="BG149" i="18"/>
  <c r="BD149" i="18"/>
  <c r="BA149" i="18"/>
  <c r="AX149" i="18"/>
  <c r="AU149" i="18"/>
  <c r="AR149" i="18"/>
  <c r="AO149" i="18"/>
  <c r="AL149" i="18"/>
  <c r="AI149" i="18"/>
  <c r="AF149" i="18"/>
  <c r="AC149" i="18"/>
  <c r="Z149" i="18"/>
  <c r="W149" i="18"/>
  <c r="T149" i="18"/>
  <c r="Q149" i="18"/>
  <c r="N149" i="18"/>
  <c r="K149" i="18"/>
  <c r="CB148" i="18"/>
  <c r="BY148" i="18"/>
  <c r="BV148" i="18"/>
  <c r="BS148" i="18"/>
  <c r="BP148" i="18"/>
  <c r="BM148" i="18"/>
  <c r="BJ148" i="18"/>
  <c r="BG148" i="18"/>
  <c r="BD148" i="18"/>
  <c r="BA148" i="18"/>
  <c r="AX148" i="18"/>
  <c r="AU148" i="18"/>
  <c r="AR148" i="18"/>
  <c r="AO148" i="18"/>
  <c r="AL148" i="18"/>
  <c r="AI148" i="18"/>
  <c r="AF148" i="18"/>
  <c r="AC148" i="18"/>
  <c r="Z148" i="18"/>
  <c r="W148" i="18"/>
  <c r="T148" i="18"/>
  <c r="Q148" i="18"/>
  <c r="N148" i="18"/>
  <c r="K148" i="18"/>
  <c r="CB147" i="18"/>
  <c r="BY147" i="18"/>
  <c r="BV147" i="18"/>
  <c r="BS147" i="18"/>
  <c r="BP147" i="18"/>
  <c r="BM147" i="18"/>
  <c r="BJ147" i="18"/>
  <c r="BG147" i="18"/>
  <c r="BD147" i="18"/>
  <c r="BA147" i="18"/>
  <c r="AX147" i="18"/>
  <c r="AU147" i="18"/>
  <c r="AR147" i="18"/>
  <c r="AO147" i="18"/>
  <c r="AL147" i="18"/>
  <c r="AI147" i="18"/>
  <c r="AF147" i="18"/>
  <c r="AC147" i="18"/>
  <c r="Z147" i="18"/>
  <c r="W147" i="18"/>
  <c r="T147" i="18"/>
  <c r="Q147" i="18"/>
  <c r="N147" i="18"/>
  <c r="K147" i="18"/>
  <c r="CB146" i="18"/>
  <c r="BY146" i="18"/>
  <c r="BV146" i="18"/>
  <c r="BS146" i="18"/>
  <c r="BP146" i="18"/>
  <c r="BM146" i="18"/>
  <c r="BJ146" i="18"/>
  <c r="BG146" i="18"/>
  <c r="BD146" i="18"/>
  <c r="BA146" i="18"/>
  <c r="AX146" i="18"/>
  <c r="AU146" i="18"/>
  <c r="AR146" i="18"/>
  <c r="AO146" i="18"/>
  <c r="AL146" i="18"/>
  <c r="AI146" i="18"/>
  <c r="AF146" i="18"/>
  <c r="AC146" i="18"/>
  <c r="Z146" i="18"/>
  <c r="W146" i="18"/>
  <c r="T146" i="18"/>
  <c r="Q146" i="18"/>
  <c r="N146" i="18"/>
  <c r="K146" i="18"/>
  <c r="CB145" i="18"/>
  <c r="BY145" i="18"/>
  <c r="BV145" i="18"/>
  <c r="BS145" i="18"/>
  <c r="BP145" i="18"/>
  <c r="BM145" i="18"/>
  <c r="BJ145" i="18"/>
  <c r="BG145" i="18"/>
  <c r="BD145" i="18"/>
  <c r="BA145" i="18"/>
  <c r="AX145" i="18"/>
  <c r="AU145" i="18"/>
  <c r="AR145" i="18"/>
  <c r="AO145" i="18"/>
  <c r="AL145" i="18"/>
  <c r="AI145" i="18"/>
  <c r="AF145" i="18"/>
  <c r="AC145" i="18"/>
  <c r="Z145" i="18"/>
  <c r="W145" i="18"/>
  <c r="T145" i="18"/>
  <c r="Q145" i="18"/>
  <c r="N145" i="18"/>
  <c r="K145" i="18"/>
  <c r="CB144" i="18"/>
  <c r="BY144" i="18"/>
  <c r="BV144" i="18"/>
  <c r="BS144" i="18"/>
  <c r="BP144" i="18"/>
  <c r="BM144" i="18"/>
  <c r="BJ144" i="18"/>
  <c r="BG144" i="18"/>
  <c r="BD144" i="18"/>
  <c r="BA144" i="18"/>
  <c r="AX144" i="18"/>
  <c r="AU144" i="18"/>
  <c r="AR144" i="18"/>
  <c r="AO144" i="18"/>
  <c r="AL144" i="18"/>
  <c r="AI144" i="18"/>
  <c r="AF144" i="18"/>
  <c r="AC144" i="18"/>
  <c r="Z144" i="18"/>
  <c r="W144" i="18"/>
  <c r="T144" i="18"/>
  <c r="Q144" i="18"/>
  <c r="N144" i="18"/>
  <c r="K144" i="18"/>
  <c r="CB143" i="18"/>
  <c r="BY143" i="18"/>
  <c r="BV143" i="18"/>
  <c r="BS143" i="18"/>
  <c r="BP143" i="18"/>
  <c r="BM143" i="18"/>
  <c r="BJ143" i="18"/>
  <c r="BG143" i="18"/>
  <c r="BD143" i="18"/>
  <c r="BA143" i="18"/>
  <c r="AX143" i="18"/>
  <c r="AU143" i="18"/>
  <c r="AR143" i="18"/>
  <c r="AO143" i="18"/>
  <c r="AL143" i="18"/>
  <c r="AI143" i="18"/>
  <c r="AF143" i="18"/>
  <c r="AC143" i="18"/>
  <c r="Z143" i="18"/>
  <c r="W143" i="18"/>
  <c r="T143" i="18"/>
  <c r="Q143" i="18"/>
  <c r="N143" i="18"/>
  <c r="K143" i="18"/>
  <c r="CB142" i="18"/>
  <c r="BY142" i="18"/>
  <c r="BV142" i="18"/>
  <c r="BS142" i="18"/>
  <c r="BP142" i="18"/>
  <c r="BM142" i="18"/>
  <c r="BJ142" i="18"/>
  <c r="BG142" i="18"/>
  <c r="BD142" i="18"/>
  <c r="BA142" i="18"/>
  <c r="AX142" i="18"/>
  <c r="AU142" i="18"/>
  <c r="AR142" i="18"/>
  <c r="AO142" i="18"/>
  <c r="AL142" i="18"/>
  <c r="AI142" i="18"/>
  <c r="AF142" i="18"/>
  <c r="AC142" i="18"/>
  <c r="Z142" i="18"/>
  <c r="W142" i="18"/>
  <c r="T142" i="18"/>
  <c r="Q142" i="18"/>
  <c r="N142" i="18"/>
  <c r="K142" i="18"/>
  <c r="CB141" i="18"/>
  <c r="BY141" i="18"/>
  <c r="BV141" i="18"/>
  <c r="BS141" i="18"/>
  <c r="BP141" i="18"/>
  <c r="BM141" i="18"/>
  <c r="BJ141" i="18"/>
  <c r="BG141" i="18"/>
  <c r="BD141" i="18"/>
  <c r="BA141" i="18"/>
  <c r="AX141" i="18"/>
  <c r="AU141" i="18"/>
  <c r="AR141" i="18"/>
  <c r="AO141" i="18"/>
  <c r="AL141" i="18"/>
  <c r="AI141" i="18"/>
  <c r="AF141" i="18"/>
  <c r="AC141" i="18"/>
  <c r="Z141" i="18"/>
  <c r="W141" i="18"/>
  <c r="T141" i="18"/>
  <c r="Q141" i="18"/>
  <c r="N141" i="18"/>
  <c r="K141" i="18"/>
  <c r="CB140" i="18"/>
  <c r="BY140" i="18"/>
  <c r="BV140" i="18"/>
  <c r="BS140" i="18"/>
  <c r="BP140" i="18"/>
  <c r="BM140" i="18"/>
  <c r="BJ140" i="18"/>
  <c r="BG140" i="18"/>
  <c r="BD140" i="18"/>
  <c r="BA140" i="18"/>
  <c r="AX140" i="18"/>
  <c r="AU140" i="18"/>
  <c r="AR140" i="18"/>
  <c r="AO140" i="18"/>
  <c r="AL140" i="18"/>
  <c r="AI140" i="18"/>
  <c r="AF140" i="18"/>
  <c r="AC140" i="18"/>
  <c r="Z140" i="18"/>
  <c r="W140" i="18"/>
  <c r="T140" i="18"/>
  <c r="Q140" i="18"/>
  <c r="N140" i="18"/>
  <c r="K140" i="18"/>
  <c r="CB139" i="18"/>
  <c r="BY139" i="18"/>
  <c r="BV139" i="18"/>
  <c r="BS139" i="18"/>
  <c r="BP139" i="18"/>
  <c r="BM139" i="18"/>
  <c r="BJ139" i="18"/>
  <c r="BG139" i="18"/>
  <c r="BD139" i="18"/>
  <c r="BA139" i="18"/>
  <c r="AX139" i="18"/>
  <c r="AU139" i="18"/>
  <c r="AR139" i="18"/>
  <c r="AO139" i="18"/>
  <c r="AL139" i="18"/>
  <c r="AI139" i="18"/>
  <c r="AF139" i="18"/>
  <c r="AC139" i="18"/>
  <c r="Z139" i="18"/>
  <c r="W139" i="18"/>
  <c r="T139" i="18"/>
  <c r="Q139" i="18"/>
  <c r="N139" i="18"/>
  <c r="K139" i="18"/>
  <c r="CB138" i="18"/>
  <c r="BY138" i="18"/>
  <c r="BV138" i="18"/>
  <c r="BS138" i="18"/>
  <c r="BP138" i="18"/>
  <c r="BM138" i="18"/>
  <c r="BJ138" i="18"/>
  <c r="BG138" i="18"/>
  <c r="BD138" i="18"/>
  <c r="BA138" i="18"/>
  <c r="AX138" i="18"/>
  <c r="AU138" i="18"/>
  <c r="AR138" i="18"/>
  <c r="AO138" i="18"/>
  <c r="AL138" i="18"/>
  <c r="AI138" i="18"/>
  <c r="AF138" i="18"/>
  <c r="AC138" i="18"/>
  <c r="Z138" i="18"/>
  <c r="W138" i="18"/>
  <c r="T138" i="18"/>
  <c r="Q138" i="18"/>
  <c r="N138" i="18"/>
  <c r="K138" i="18"/>
  <c r="CB137" i="18"/>
  <c r="BY137" i="18"/>
  <c r="BV137" i="18"/>
  <c r="BS137" i="18"/>
  <c r="BP137" i="18"/>
  <c r="BM137" i="18"/>
  <c r="BJ137" i="18"/>
  <c r="BG137" i="18"/>
  <c r="BD137" i="18"/>
  <c r="BA137" i="18"/>
  <c r="AX137" i="18"/>
  <c r="AU137" i="18"/>
  <c r="AR137" i="18"/>
  <c r="AO137" i="18"/>
  <c r="AL137" i="18"/>
  <c r="AI137" i="18"/>
  <c r="AF137" i="18"/>
  <c r="AC137" i="18"/>
  <c r="Z137" i="18"/>
  <c r="W137" i="18"/>
  <c r="T137" i="18"/>
  <c r="Q137" i="18"/>
  <c r="N137" i="18"/>
  <c r="K137" i="18"/>
  <c r="CB136" i="18"/>
  <c r="BY136" i="18"/>
  <c r="BV136" i="18"/>
  <c r="BS136" i="18"/>
  <c r="BP136" i="18"/>
  <c r="BM136" i="18"/>
  <c r="BJ136" i="18"/>
  <c r="BG136" i="18"/>
  <c r="BD136" i="18"/>
  <c r="BA136" i="18"/>
  <c r="AX136" i="18"/>
  <c r="AU136" i="18"/>
  <c r="AR136" i="18"/>
  <c r="AO136" i="18"/>
  <c r="AL136" i="18"/>
  <c r="AI136" i="18"/>
  <c r="AF136" i="18"/>
  <c r="AC136" i="18"/>
  <c r="Z136" i="18"/>
  <c r="W136" i="18"/>
  <c r="T136" i="18"/>
  <c r="Q136" i="18"/>
  <c r="N136" i="18"/>
  <c r="K136" i="18"/>
  <c r="CB135" i="18"/>
  <c r="BY135" i="18"/>
  <c r="BV135" i="18"/>
  <c r="BS135" i="18"/>
  <c r="BP135" i="18"/>
  <c r="BM135" i="18"/>
  <c r="BJ135" i="18"/>
  <c r="BG135" i="18"/>
  <c r="BD135" i="18"/>
  <c r="BA135" i="18"/>
  <c r="AX135" i="18"/>
  <c r="AU135" i="18"/>
  <c r="AR135" i="18"/>
  <c r="AO135" i="18"/>
  <c r="AL135" i="18"/>
  <c r="AI135" i="18"/>
  <c r="AF135" i="18"/>
  <c r="AC135" i="18"/>
  <c r="Z135" i="18"/>
  <c r="W135" i="18"/>
  <c r="T135" i="18"/>
  <c r="Q135" i="18"/>
  <c r="N135" i="18"/>
  <c r="K135" i="18"/>
  <c r="CB134" i="18"/>
  <c r="BY134" i="18"/>
  <c r="BV134" i="18"/>
  <c r="BS134" i="18"/>
  <c r="BP134" i="18"/>
  <c r="BM134" i="18"/>
  <c r="BJ134" i="18"/>
  <c r="BG134" i="18"/>
  <c r="BD134" i="18"/>
  <c r="BA134" i="18"/>
  <c r="AX134" i="18"/>
  <c r="AU134" i="18"/>
  <c r="AR134" i="18"/>
  <c r="AO134" i="18"/>
  <c r="AL134" i="18"/>
  <c r="AI134" i="18"/>
  <c r="AF134" i="18"/>
  <c r="AC134" i="18"/>
  <c r="Z134" i="18"/>
  <c r="W134" i="18"/>
  <c r="T134" i="18"/>
  <c r="Q134" i="18"/>
  <c r="N134" i="18"/>
  <c r="K134" i="18"/>
  <c r="CB133" i="18"/>
  <c r="BY133" i="18"/>
  <c r="BV133" i="18"/>
  <c r="BS133" i="18"/>
  <c r="BP133" i="18"/>
  <c r="BM133" i="18"/>
  <c r="BJ133" i="18"/>
  <c r="BG133" i="18"/>
  <c r="BD133" i="18"/>
  <c r="BA133" i="18"/>
  <c r="AX133" i="18"/>
  <c r="AU133" i="18"/>
  <c r="AR133" i="18"/>
  <c r="AO133" i="18"/>
  <c r="AL133" i="18"/>
  <c r="AI133" i="18"/>
  <c r="AF133" i="18"/>
  <c r="AC133" i="18"/>
  <c r="Z133" i="18"/>
  <c r="W133" i="18"/>
  <c r="T133" i="18"/>
  <c r="Q133" i="18"/>
  <c r="N133" i="18"/>
  <c r="K133" i="18"/>
  <c r="CB132" i="18"/>
  <c r="BY132" i="18"/>
  <c r="BV132" i="18"/>
  <c r="BS132" i="18"/>
  <c r="BP132" i="18"/>
  <c r="BM132" i="18"/>
  <c r="BJ132" i="18"/>
  <c r="BG132" i="18"/>
  <c r="BD132" i="18"/>
  <c r="BA132" i="18"/>
  <c r="AX132" i="18"/>
  <c r="AU132" i="18"/>
  <c r="AR132" i="18"/>
  <c r="AO132" i="18"/>
  <c r="AL132" i="18"/>
  <c r="AI132" i="18"/>
  <c r="AF132" i="18"/>
  <c r="AC132" i="18"/>
  <c r="Z132" i="18"/>
  <c r="W132" i="18"/>
  <c r="T132" i="18"/>
  <c r="Q132" i="18"/>
  <c r="N132" i="18"/>
  <c r="K132" i="18"/>
  <c r="CB131" i="18"/>
  <c r="BY131" i="18"/>
  <c r="BV131" i="18"/>
  <c r="BS131" i="18"/>
  <c r="BP131" i="18"/>
  <c r="BM131" i="18"/>
  <c r="BJ131" i="18"/>
  <c r="BG131" i="18"/>
  <c r="BD131" i="18"/>
  <c r="BA131" i="18"/>
  <c r="AX131" i="18"/>
  <c r="AU131" i="18"/>
  <c r="AR131" i="18"/>
  <c r="AO131" i="18"/>
  <c r="AL131" i="18"/>
  <c r="AI131" i="18"/>
  <c r="AF131" i="18"/>
  <c r="AC131" i="18"/>
  <c r="Z131" i="18"/>
  <c r="W131" i="18"/>
  <c r="T131" i="18"/>
  <c r="Q131" i="18"/>
  <c r="N131" i="18"/>
  <c r="K131" i="18"/>
  <c r="CB130" i="18"/>
  <c r="BY130" i="18"/>
  <c r="BY151" i="18" s="1"/>
  <c r="BY8" i="18" s="1"/>
  <c r="BV130" i="18"/>
  <c r="BV151" i="18" s="1"/>
  <c r="BV8" i="18" s="1"/>
  <c r="BS130" i="18"/>
  <c r="BP130" i="18"/>
  <c r="BM130" i="18"/>
  <c r="BJ130" i="18"/>
  <c r="BG130" i="18"/>
  <c r="BD130" i="18"/>
  <c r="BA130" i="18"/>
  <c r="AX130" i="18"/>
  <c r="AU130" i="18"/>
  <c r="AR130" i="18"/>
  <c r="AA11" i="37" s="1"/>
  <c r="Z11" i="37" s="1"/>
  <c r="Y11" i="37" s="1"/>
  <c r="X11" i="37" s="1"/>
  <c r="W11" i="37" s="1"/>
  <c r="V11" i="37" s="1"/>
  <c r="U11" i="37" s="1"/>
  <c r="T11" i="37" s="1"/>
  <c r="AO130" i="18"/>
  <c r="M11" i="37" s="1"/>
  <c r="L11" i="37" s="1"/>
  <c r="K11" i="37" s="1"/>
  <c r="J11" i="37" s="1"/>
  <c r="I11" i="37" s="1"/>
  <c r="H11" i="37" s="1"/>
  <c r="G11" i="37" s="1"/>
  <c r="F11" i="37" s="1"/>
  <c r="AL130" i="18"/>
  <c r="AI130" i="18"/>
  <c r="AF130" i="18"/>
  <c r="AC130" i="18"/>
  <c r="Z130" i="18"/>
  <c r="W130" i="18"/>
  <c r="T130" i="18"/>
  <c r="Q130" i="18"/>
  <c r="N130" i="18"/>
  <c r="K130" i="18"/>
  <c r="CB128" i="18"/>
  <c r="CC5" i="18" s="1"/>
  <c r="CC8" i="18" s="1"/>
  <c r="BY128" i="18"/>
  <c r="BZ5" i="18" s="1"/>
  <c r="BV128" i="18"/>
  <c r="BW5" i="18" s="1"/>
  <c r="BW8" i="18" s="1"/>
  <c r="BS128" i="18"/>
  <c r="BT5" i="18" s="1"/>
  <c r="BP128" i="18"/>
  <c r="BQ5" i="18" s="1"/>
  <c r="BQ8" i="18" s="1"/>
  <c r="BM128" i="18"/>
  <c r="BN5" i="18" s="1"/>
  <c r="BJ128" i="18"/>
  <c r="BK5" i="18" s="1"/>
  <c r="BG128" i="18"/>
  <c r="BH5" i="18" s="1"/>
  <c r="BD128" i="18"/>
  <c r="BE5" i="18" s="1"/>
  <c r="BA128" i="18"/>
  <c r="BB5" i="18" s="1"/>
  <c r="P4" i="37" s="1"/>
  <c r="AX128" i="18"/>
  <c r="AY5" i="18" s="1"/>
  <c r="AU128" i="18"/>
  <c r="AV5" i="18" s="1"/>
  <c r="B18" i="37" s="1"/>
  <c r="AR128" i="18"/>
  <c r="AS5" i="18" s="1"/>
  <c r="AO128" i="18"/>
  <c r="AP5" i="18" s="1"/>
  <c r="AP8" i="18" s="1"/>
  <c r="AL128" i="18"/>
  <c r="AM5" i="18" s="1"/>
  <c r="AI128" i="18"/>
  <c r="AJ5" i="18" s="1"/>
  <c r="AF128" i="18"/>
  <c r="AG5" i="18" s="1"/>
  <c r="P10" i="37" s="1"/>
  <c r="AC128" i="18"/>
  <c r="AD5" i="18" s="1"/>
  <c r="Z128" i="18"/>
  <c r="AA5" i="18" s="1"/>
  <c r="AA8" i="18" s="1"/>
  <c r="W128" i="18"/>
  <c r="X5" i="18" s="1"/>
  <c r="T128" i="18"/>
  <c r="U5" i="18" s="1"/>
  <c r="Q128" i="18"/>
  <c r="R5" i="18" s="1"/>
  <c r="R8" i="18" s="1"/>
  <c r="N128" i="18"/>
  <c r="O5" i="18" s="1"/>
  <c r="K128" i="18"/>
  <c r="L5" i="18" s="1"/>
  <c r="J128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10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9" i="18"/>
  <c r="J78" i="18"/>
  <c r="J77" i="18"/>
  <c r="J76" i="18"/>
  <c r="J75" i="18"/>
  <c r="J74" i="18"/>
  <c r="J73" i="18"/>
  <c r="J72" i="18"/>
  <c r="J71" i="18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2" i="18"/>
  <c r="J21" i="18"/>
  <c r="J20" i="18"/>
  <c r="CB5" i="18"/>
  <c r="Q9" i="34" s="1"/>
  <c r="O9" i="34" s="1"/>
  <c r="BY5" i="18"/>
  <c r="Q8" i="34" s="1"/>
  <c r="O8" i="34" s="1"/>
  <c r="BV5" i="18"/>
  <c r="Q7" i="34" s="1"/>
  <c r="O7" i="34" s="1"/>
  <c r="BS5" i="18"/>
  <c r="Q6" i="34" s="1"/>
  <c r="O6" i="34" s="1"/>
  <c r="BP5" i="18"/>
  <c r="Q5" i="34" s="1"/>
  <c r="O5" i="34" s="1"/>
  <c r="BM5" i="18"/>
  <c r="Q4" i="34" s="1"/>
  <c r="O4" i="34" s="1"/>
  <c r="BJ5" i="18"/>
  <c r="Q3" i="34" s="1"/>
  <c r="O3" i="34" s="1"/>
  <c r="BG5" i="18"/>
  <c r="Q2" i="34" s="1"/>
  <c r="O2" i="34" s="1"/>
  <c r="BD5" i="18"/>
  <c r="BA5" i="18"/>
  <c r="DG11" i="18" s="1"/>
  <c r="X3" i="30" s="1"/>
  <c r="AX5" i="18"/>
  <c r="AU5" i="18"/>
  <c r="DG9" i="18" s="1"/>
  <c r="Q6" i="30" s="1"/>
  <c r="AR5" i="18"/>
  <c r="DG8" i="18" s="1"/>
  <c r="Q5" i="30" s="1"/>
  <c r="AO5" i="18"/>
  <c r="DG7" i="18" s="1"/>
  <c r="Q4" i="30" s="1"/>
  <c r="AL5" i="18"/>
  <c r="DG6" i="18" s="1"/>
  <c r="Q3" i="30" s="1"/>
  <c r="AI5" i="18"/>
  <c r="DG5" i="18" s="1"/>
  <c r="Q2" i="30" s="1"/>
  <c r="AF5" i="18"/>
  <c r="AC5" i="18"/>
  <c r="DB11" i="18" s="1"/>
  <c r="Z5" i="18"/>
  <c r="DB10" i="18" s="1"/>
  <c r="W5" i="18"/>
  <c r="DB9" i="18" s="1"/>
  <c r="C6" i="30" s="1"/>
  <c r="A6" i="30" s="1"/>
  <c r="T5" i="18"/>
  <c r="Q5" i="18"/>
  <c r="N5" i="18"/>
  <c r="K5" i="18"/>
  <c r="DB5" i="18" s="1"/>
  <c r="DA12" i="18"/>
  <c r="DA11" i="18"/>
  <c r="DA10" i="18"/>
  <c r="DA9" i="18"/>
  <c r="CB4" i="18"/>
  <c r="H11" i="18" l="1"/>
  <c r="AU151" i="18"/>
  <c r="AU8" i="18" s="1"/>
  <c r="M18" i="37"/>
  <c r="H12" i="18"/>
  <c r="H13" i="18"/>
  <c r="H14" i="18"/>
  <c r="J12" i="18"/>
  <c r="J11" i="18"/>
  <c r="J13" i="18"/>
  <c r="J14" i="18"/>
  <c r="M5" i="37"/>
  <c r="L5" i="37" s="1"/>
  <c r="K5" i="37" s="1"/>
  <c r="J5" i="37" s="1"/>
  <c r="I5" i="37" s="1"/>
  <c r="H5" i="37" s="1"/>
  <c r="G5" i="37" s="1"/>
  <c r="F5" i="37" s="1"/>
  <c r="L8" i="18"/>
  <c r="B9" i="37"/>
  <c r="B2" i="37"/>
  <c r="AJ8" i="18"/>
  <c r="B17" i="37"/>
  <c r="BH8" i="18"/>
  <c r="B19" i="37"/>
  <c r="M2" i="37"/>
  <c r="L2" i="37" s="1"/>
  <c r="K2" i="37" s="1"/>
  <c r="J2" i="37" s="1"/>
  <c r="I2" i="37" s="1"/>
  <c r="H2" i="37" s="1"/>
  <c r="G2" i="37" s="1"/>
  <c r="F2" i="37" s="1"/>
  <c r="M17" i="37"/>
  <c r="L17" i="37" s="1"/>
  <c r="K17" i="37" s="1"/>
  <c r="J17" i="37" s="1"/>
  <c r="I17" i="37" s="1"/>
  <c r="H17" i="37" s="1"/>
  <c r="G17" i="37" s="1"/>
  <c r="F17" i="37" s="1"/>
  <c r="AA10" i="37"/>
  <c r="Z10" i="37" s="1"/>
  <c r="Y10" i="37" s="1"/>
  <c r="X10" i="37" s="1"/>
  <c r="W10" i="37" s="1"/>
  <c r="V10" i="37" s="1"/>
  <c r="U10" i="37" s="1"/>
  <c r="T10" i="37" s="1"/>
  <c r="B10" i="37"/>
  <c r="B3" i="37"/>
  <c r="AA5" i="37"/>
  <c r="Z5" i="37" s="1"/>
  <c r="Y5" i="37" s="1"/>
  <c r="X5" i="37" s="1"/>
  <c r="W5" i="37" s="1"/>
  <c r="V5" i="37" s="1"/>
  <c r="U5" i="37" s="1"/>
  <c r="T5" i="37" s="1"/>
  <c r="M19" i="37"/>
  <c r="L19" i="37" s="1"/>
  <c r="K19" i="37" s="1"/>
  <c r="J19" i="37" s="1"/>
  <c r="I19" i="37" s="1"/>
  <c r="H19" i="37" s="1"/>
  <c r="G19" i="37" s="1"/>
  <c r="F19" i="37" s="1"/>
  <c r="M12" i="37"/>
  <c r="L12" i="37" s="1"/>
  <c r="K12" i="37" s="1"/>
  <c r="J12" i="37" s="1"/>
  <c r="I12" i="37" s="1"/>
  <c r="H12" i="37" s="1"/>
  <c r="G12" i="37" s="1"/>
  <c r="F12" i="37" s="1"/>
  <c r="O8" i="18"/>
  <c r="P2" i="37"/>
  <c r="AL151" i="18"/>
  <c r="AL8" i="18" s="1"/>
  <c r="M3" i="37"/>
  <c r="L3" i="37" s="1"/>
  <c r="K3" i="37" s="1"/>
  <c r="J3" i="37" s="1"/>
  <c r="I3" i="37" s="1"/>
  <c r="H3" i="37" s="1"/>
  <c r="G3" i="37" s="1"/>
  <c r="Q151" i="18"/>
  <c r="Q8" i="18" s="1"/>
  <c r="M9" i="37"/>
  <c r="AS8" i="18"/>
  <c r="P11" i="37"/>
  <c r="T151" i="18"/>
  <c r="T8" i="18" s="1"/>
  <c r="AA9" i="37"/>
  <c r="B16" i="37"/>
  <c r="P3" i="37"/>
  <c r="W151" i="18"/>
  <c r="W8" i="18" s="1"/>
  <c r="M16" i="37"/>
  <c r="L16" i="37" s="1"/>
  <c r="K16" i="37" s="1"/>
  <c r="J16" i="37" s="1"/>
  <c r="I16" i="37" s="1"/>
  <c r="H16" i="37" s="1"/>
  <c r="G16" i="37" s="1"/>
  <c r="F16" i="37" s="1"/>
  <c r="BE8" i="18"/>
  <c r="P12" i="37"/>
  <c r="AA2" i="37"/>
  <c r="Z2" i="37" s="1"/>
  <c r="U8" i="18"/>
  <c r="P9" i="37"/>
  <c r="AY8" i="18"/>
  <c r="B11" i="37"/>
  <c r="B4" i="37"/>
  <c r="Z151" i="18"/>
  <c r="Z8" i="18" s="1"/>
  <c r="AA3" i="37"/>
  <c r="Z3" i="37" s="1"/>
  <c r="Y3" i="37" s="1"/>
  <c r="X3" i="37" s="1"/>
  <c r="W3" i="37" s="1"/>
  <c r="V3" i="37" s="1"/>
  <c r="U3" i="37" s="1"/>
  <c r="T3" i="37" s="1"/>
  <c r="M4" i="37"/>
  <c r="L4" i="37" s="1"/>
  <c r="J4" i="37" s="1"/>
  <c r="K4" i="37"/>
  <c r="I4" i="37" s="1"/>
  <c r="B12" i="37"/>
  <c r="B5" i="37"/>
  <c r="BN8" i="18"/>
  <c r="P5" i="37"/>
  <c r="AC151" i="18"/>
  <c r="AC8" i="18" s="1"/>
  <c r="M10" i="37"/>
  <c r="L10" i="37" s="1"/>
  <c r="K10" i="37" s="1"/>
  <c r="J10" i="37" s="1"/>
  <c r="I10" i="37" s="1"/>
  <c r="H10" i="37" s="1"/>
  <c r="BA151" i="18"/>
  <c r="BA8" i="18" s="1"/>
  <c r="W4" i="37"/>
  <c r="V4" i="37" s="1"/>
  <c r="U4" i="37" s="1"/>
  <c r="T4" i="37" s="1"/>
  <c r="I2" i="20"/>
  <c r="I2" i="30"/>
  <c r="I3" i="20"/>
  <c r="I3" i="30"/>
  <c r="I4" i="20"/>
  <c r="I4" i="30"/>
  <c r="DG12" i="18"/>
  <c r="X4" i="30" s="1"/>
  <c r="DG14" i="18"/>
  <c r="X6" i="30" s="1"/>
  <c r="V6" i="30" s="1"/>
  <c r="X15" i="36" s="1"/>
  <c r="DG13" i="18"/>
  <c r="X5" i="30" s="1"/>
  <c r="V5" i="30" s="1"/>
  <c r="DB12" i="18"/>
  <c r="DB13" i="18"/>
  <c r="DB14" i="18"/>
  <c r="CG4" i="18"/>
  <c r="CI8" i="18"/>
  <c r="CJ5" i="18"/>
  <c r="AR151" i="18"/>
  <c r="AR8" i="18" s="1"/>
  <c r="U9" i="34"/>
  <c r="U3" i="34"/>
  <c r="U8" i="34"/>
  <c r="U7" i="34"/>
  <c r="U4" i="34"/>
  <c r="U2" i="34"/>
  <c r="U6" i="34"/>
  <c r="U5" i="34"/>
  <c r="J4" i="30"/>
  <c r="H4" i="30" s="1"/>
  <c r="X4" i="34"/>
  <c r="V4" i="34" s="1"/>
  <c r="J4" i="34"/>
  <c r="H4" i="34" s="1"/>
  <c r="J5" i="30"/>
  <c r="H5" i="30" s="1"/>
  <c r="AE2" i="34"/>
  <c r="AC2" i="34" s="1"/>
  <c r="J5" i="34"/>
  <c r="H5" i="34" s="1"/>
  <c r="J2" i="30"/>
  <c r="J2" i="34"/>
  <c r="H2" i="34" s="1"/>
  <c r="X2" i="34"/>
  <c r="V2" i="34" s="1"/>
  <c r="J3" i="30"/>
  <c r="X3" i="34"/>
  <c r="V3" i="34" s="1"/>
  <c r="J3" i="34"/>
  <c r="H3" i="34" s="1"/>
  <c r="J6" i="30"/>
  <c r="L15" i="36" s="1"/>
  <c r="AE3" i="34"/>
  <c r="AC3" i="34" s="1"/>
  <c r="J6" i="34"/>
  <c r="H6" i="34" s="1"/>
  <c r="J8" i="34"/>
  <c r="H8" i="34" s="1"/>
  <c r="O4" i="30"/>
  <c r="B20" i="19"/>
  <c r="R20" i="19" s="1"/>
  <c r="O5" i="30"/>
  <c r="B21" i="19"/>
  <c r="R21" i="19" s="1"/>
  <c r="O3" i="30"/>
  <c r="B19" i="19"/>
  <c r="R19" i="19" s="1"/>
  <c r="S15" i="36"/>
  <c r="B22" i="19"/>
  <c r="R22" i="19" s="1"/>
  <c r="DG10" i="18"/>
  <c r="X2" i="30" s="1"/>
  <c r="O2" i="30"/>
  <c r="B18" i="19"/>
  <c r="R18" i="19" s="1"/>
  <c r="CT4" i="18"/>
  <c r="AX151" i="18"/>
  <c r="AX8" i="18" s="1"/>
  <c r="BM151" i="18"/>
  <c r="BM8" i="18" s="1"/>
  <c r="K151" i="18"/>
  <c r="K8" i="18" s="1"/>
  <c r="AI151" i="18"/>
  <c r="AI8" i="18" s="1"/>
  <c r="BD151" i="18"/>
  <c r="BD8" i="18" s="1"/>
  <c r="A9" i="19"/>
  <c r="Q9" i="19" s="1"/>
  <c r="DA5" i="18"/>
  <c r="A2" i="19" s="1"/>
  <c r="T18" i="18"/>
  <c r="DA8" i="18"/>
  <c r="B6" i="20"/>
  <c r="A6" i="19"/>
  <c r="Q6" i="19" s="1"/>
  <c r="B6" i="30"/>
  <c r="A7" i="19"/>
  <c r="Q7" i="19" s="1"/>
  <c r="A8" i="19"/>
  <c r="Q8" i="19" s="1"/>
  <c r="BG151" i="18"/>
  <c r="BG8" i="18" s="1"/>
  <c r="AF151" i="18"/>
  <c r="AF8" i="18" s="1"/>
  <c r="BP151" i="18"/>
  <c r="BP8" i="18" s="1"/>
  <c r="CH4" i="18"/>
  <c r="N2" i="19"/>
  <c r="CS9" i="18"/>
  <c r="BJ151" i="18"/>
  <c r="BJ8" i="18" s="1"/>
  <c r="N151" i="18"/>
  <c r="N8" i="18" s="1"/>
  <c r="CB151" i="18"/>
  <c r="CB8" i="18" s="1"/>
  <c r="N18" i="18"/>
  <c r="AO151" i="18"/>
  <c r="AO8" i="18" s="1"/>
  <c r="Q18" i="18"/>
  <c r="CG7" i="18"/>
  <c r="BS151" i="18"/>
  <c r="BS8" i="18" s="1"/>
  <c r="DB7" i="18"/>
  <c r="C4" i="30" s="1"/>
  <c r="A4" i="30" s="1"/>
  <c r="B13" i="19"/>
  <c r="R13" i="19" s="1"/>
  <c r="B14" i="19"/>
  <c r="R14" i="19" s="1"/>
  <c r="B15" i="19"/>
  <c r="R15" i="19" s="1"/>
  <c r="B8" i="19"/>
  <c r="R8" i="19" s="1"/>
  <c r="CT9" i="18"/>
  <c r="CS10" i="18" s="1"/>
  <c r="DB8" i="18"/>
  <c r="C5" i="30" s="1"/>
  <c r="A5" i="30" s="1"/>
  <c r="B17" i="19"/>
  <c r="R17" i="19" s="1"/>
  <c r="B7" i="19"/>
  <c r="R7" i="19" s="1"/>
  <c r="AL18" i="18"/>
  <c r="BV18" i="18"/>
  <c r="DA6" i="18"/>
  <c r="DA7" i="18"/>
  <c r="AU18" i="18"/>
  <c r="CG9" i="18"/>
  <c r="CH9" i="18"/>
  <c r="CG10" i="18" s="1"/>
  <c r="AN4" i="18"/>
  <c r="P4" i="18"/>
  <c r="AG8" i="18"/>
  <c r="AH4" i="18"/>
  <c r="AT4" i="18"/>
  <c r="BR4" i="18"/>
  <c r="BX4" i="18"/>
  <c r="BX8" i="18" s="1"/>
  <c r="Y4" i="18"/>
  <c r="BL4" i="18"/>
  <c r="BK8" i="18"/>
  <c r="DB6" i="18"/>
  <c r="C3" i="30" s="1"/>
  <c r="A3" i="30" s="1"/>
  <c r="AQ4" i="18"/>
  <c r="N11" i="37" s="1"/>
  <c r="CD4" i="18"/>
  <c r="CC156" i="18" s="1"/>
  <c r="AM8" i="18"/>
  <c r="AZ4" i="18"/>
  <c r="AW4" i="18"/>
  <c r="CB6" i="18"/>
  <c r="CB1" i="18" s="1"/>
  <c r="AB4" i="18"/>
  <c r="AA156" i="18" s="1"/>
  <c r="BO4" i="18"/>
  <c r="AB5" i="37" s="1"/>
  <c r="S4" i="18"/>
  <c r="N9" i="37" s="1"/>
  <c r="BF4" i="18"/>
  <c r="BU4" i="18"/>
  <c r="BU8" i="18" s="1"/>
  <c r="V4" i="18"/>
  <c r="BD18" i="18"/>
  <c r="M157" i="18"/>
  <c r="AD8" i="18"/>
  <c r="AE4" i="18"/>
  <c r="N10" i="37" s="1"/>
  <c r="BB8" i="18"/>
  <c r="BC4" i="18"/>
  <c r="AB4" i="37" s="1"/>
  <c r="BZ8" i="18"/>
  <c r="CA4" i="18"/>
  <c r="W18" i="18"/>
  <c r="W4" i="18"/>
  <c r="W6" i="18" s="1"/>
  <c r="AU4" i="18"/>
  <c r="AU6" i="18" s="1"/>
  <c r="BG4" i="18"/>
  <c r="BG6" i="18" s="1"/>
  <c r="BS4" i="18"/>
  <c r="BS6" i="18" s="1"/>
  <c r="X8" i="18"/>
  <c r="AV8" i="18"/>
  <c r="BT8" i="18"/>
  <c r="Z18" i="18"/>
  <c r="K6" i="18"/>
  <c r="K1" i="18" s="1"/>
  <c r="AI4" i="18"/>
  <c r="AI6" i="18" s="1"/>
  <c r="M4" i="18"/>
  <c r="N2" i="37" s="1"/>
  <c r="AK4" i="18"/>
  <c r="N17" i="37" s="1"/>
  <c r="BI4" i="18"/>
  <c r="N19" i="37" s="1"/>
  <c r="AC18" i="18"/>
  <c r="N4" i="18"/>
  <c r="N6" i="18" s="1"/>
  <c r="Z4" i="18"/>
  <c r="Z6" i="18" s="1"/>
  <c r="AL4" i="18"/>
  <c r="AL6" i="18" s="1"/>
  <c r="AX4" i="18"/>
  <c r="AX6" i="18" s="1"/>
  <c r="BJ4" i="18"/>
  <c r="BJ6" i="18" s="1"/>
  <c r="BV4" i="18"/>
  <c r="BV6" i="18" s="1"/>
  <c r="AF18" i="18"/>
  <c r="K18" i="18"/>
  <c r="Q4" i="18"/>
  <c r="Q6" i="18" s="1"/>
  <c r="AC4" i="18"/>
  <c r="AC6" i="18" s="1"/>
  <c r="AO4" i="18"/>
  <c r="AO6" i="18" s="1"/>
  <c r="BA4" i="18"/>
  <c r="BA6" i="18" s="1"/>
  <c r="BM4" i="18"/>
  <c r="BM6" i="18" s="1"/>
  <c r="BY4" i="18"/>
  <c r="BY6" i="18" s="1"/>
  <c r="T4" i="18"/>
  <c r="T6" i="18" s="1"/>
  <c r="AF4" i="18"/>
  <c r="AF6" i="18" s="1"/>
  <c r="AR4" i="18"/>
  <c r="AR6" i="18" s="1"/>
  <c r="BD4" i="18"/>
  <c r="BD6" i="18" s="1"/>
  <c r="BP4" i="18"/>
  <c r="BP6" i="18" s="1"/>
  <c r="AA13" i="37" l="1"/>
  <c r="B20" i="37"/>
  <c r="Z9" i="37"/>
  <c r="Z13" i="37" s="1"/>
  <c r="J9" i="34"/>
  <c r="H9" i="34" s="1"/>
  <c r="G4" i="37"/>
  <c r="H4" i="37"/>
  <c r="F4" i="37" s="1"/>
  <c r="Y2" i="37"/>
  <c r="Z6" i="37"/>
  <c r="L9" i="37"/>
  <c r="M13" i="37"/>
  <c r="BR8" i="18"/>
  <c r="N12" i="37"/>
  <c r="N13" i="37" s="1"/>
  <c r="AA6" i="37"/>
  <c r="AS156" i="18"/>
  <c r="AB11" i="37"/>
  <c r="X156" i="18"/>
  <c r="N16" i="37"/>
  <c r="AB3" i="37"/>
  <c r="AH8" i="18"/>
  <c r="AB10" i="37"/>
  <c r="AM156" i="18"/>
  <c r="N3" i="37"/>
  <c r="N6" i="37" s="1"/>
  <c r="AZ8" i="18"/>
  <c r="N4" i="37"/>
  <c r="P6" i="37"/>
  <c r="B6" i="37"/>
  <c r="A7" i="37"/>
  <c r="BK156" i="18"/>
  <c r="N5" i="37"/>
  <c r="AV156" i="18"/>
  <c r="N18" i="37"/>
  <c r="V8" i="18"/>
  <c r="AB9" i="37"/>
  <c r="BE156" i="18"/>
  <c r="AB12" i="37"/>
  <c r="O156" i="18"/>
  <c r="AB2" i="37"/>
  <c r="P13" i="37"/>
  <c r="B13" i="37"/>
  <c r="M6" i="37"/>
  <c r="Q2" i="19"/>
  <c r="AK4" i="33"/>
  <c r="AO2" i="33" s="1"/>
  <c r="AK4" i="34"/>
  <c r="AO2" i="34" s="1"/>
  <c r="H6" i="30"/>
  <c r="I5" i="33"/>
  <c r="AD2" i="34"/>
  <c r="I5" i="34"/>
  <c r="AD2" i="33"/>
  <c r="AH4" i="33" s="1"/>
  <c r="I7" i="33"/>
  <c r="AD4" i="33"/>
  <c r="AH2" i="33" s="1"/>
  <c r="I7" i="34"/>
  <c r="AD4" i="34"/>
  <c r="S5" i="34"/>
  <c r="I6" i="34"/>
  <c r="AD3" i="34"/>
  <c r="AD3" i="33"/>
  <c r="AH3" i="33" s="1"/>
  <c r="I6" i="33"/>
  <c r="I8" i="33"/>
  <c r="AK2" i="34"/>
  <c r="AO4" i="34" s="1"/>
  <c r="I8" i="34"/>
  <c r="AK2" i="33"/>
  <c r="AO4" i="33" s="1"/>
  <c r="S2" i="34"/>
  <c r="S4" i="34"/>
  <c r="S7" i="34"/>
  <c r="AE4" i="34"/>
  <c r="AC4" i="34" s="1"/>
  <c r="AI3" i="34" s="1"/>
  <c r="J7" i="34"/>
  <c r="H7" i="34" s="1"/>
  <c r="N4" i="34" s="1"/>
  <c r="S8" i="34"/>
  <c r="S3" i="34"/>
  <c r="AB3" i="34"/>
  <c r="AB2" i="34"/>
  <c r="AB4" i="34"/>
  <c r="S6" i="34"/>
  <c r="S9" i="34"/>
  <c r="O6" i="30"/>
  <c r="E6" i="19"/>
  <c r="CK6" i="18"/>
  <c r="DK6" i="18"/>
  <c r="DR4" i="18" s="1"/>
  <c r="CJ4" i="18"/>
  <c r="B2" i="30"/>
  <c r="A13" i="19"/>
  <c r="Q13" i="19" s="1"/>
  <c r="A16" i="19"/>
  <c r="Q16" i="19" s="1"/>
  <c r="A15" i="19"/>
  <c r="Q15" i="19" s="1"/>
  <c r="A14" i="19"/>
  <c r="Q14" i="19" s="1"/>
  <c r="K15" i="36"/>
  <c r="B5" i="30"/>
  <c r="B5" i="20"/>
  <c r="A5" i="19"/>
  <c r="Q5" i="19" s="1"/>
  <c r="CH8" i="18"/>
  <c r="CT8" i="18"/>
  <c r="B3" i="20"/>
  <c r="A3" i="19"/>
  <c r="Q3" i="19" s="1"/>
  <c r="B3" i="30"/>
  <c r="B4" i="20"/>
  <c r="A4" i="19"/>
  <c r="Q4" i="19" s="1"/>
  <c r="B4" i="30"/>
  <c r="B4" i="19"/>
  <c r="R4" i="19" s="1"/>
  <c r="V3" i="30"/>
  <c r="B12" i="19"/>
  <c r="R12" i="19" s="1"/>
  <c r="B5" i="19"/>
  <c r="R5" i="19" s="1"/>
  <c r="H2" i="30"/>
  <c r="B10" i="19"/>
  <c r="R10" i="19" s="1"/>
  <c r="V4" i="30"/>
  <c r="B9" i="19"/>
  <c r="R9" i="19" s="1"/>
  <c r="B16" i="19"/>
  <c r="R16" i="19" s="1"/>
  <c r="H3" i="30"/>
  <c r="V2" i="30"/>
  <c r="B11" i="19"/>
  <c r="R11" i="19" s="1"/>
  <c r="B6" i="19"/>
  <c r="R6" i="19" s="1"/>
  <c r="B3" i="19"/>
  <c r="R3" i="19" s="1"/>
  <c r="B2" i="20"/>
  <c r="BA18" i="18"/>
  <c r="CB18" i="18"/>
  <c r="AI18" i="18"/>
  <c r="BL8" i="18"/>
  <c r="BW156" i="18"/>
  <c r="AN8" i="18"/>
  <c r="AW8" i="18"/>
  <c r="P8" i="18"/>
  <c r="AG156" i="18"/>
  <c r="Y8" i="18"/>
  <c r="AY156" i="18"/>
  <c r="AT8" i="18"/>
  <c r="U156" i="18"/>
  <c r="BQ156" i="18"/>
  <c r="AB8" i="18"/>
  <c r="AP156" i="18"/>
  <c r="AQ8" i="18"/>
  <c r="BF8" i="18"/>
  <c r="R156" i="18"/>
  <c r="S8" i="18"/>
  <c r="BN156" i="18"/>
  <c r="BO8" i="18"/>
  <c r="CD8" i="18"/>
  <c r="BT156" i="18"/>
  <c r="BM1" i="18"/>
  <c r="BI8" i="18"/>
  <c r="BH156" i="18"/>
  <c r="BS1" i="18"/>
  <c r="AX18" i="18"/>
  <c r="BJ1" i="18"/>
  <c r="AI1" i="18"/>
  <c r="BZ156" i="18"/>
  <c r="CA8" i="18"/>
  <c r="AX1" i="18"/>
  <c r="BP1" i="18"/>
  <c r="BY1" i="18"/>
  <c r="AL1" i="18"/>
  <c r="BB156" i="18"/>
  <c r="BC8" i="18"/>
  <c r="BD1" i="18"/>
  <c r="Z1" i="18"/>
  <c r="DJ8" i="18"/>
  <c r="AR1" i="18"/>
  <c r="BA1" i="18"/>
  <c r="N1" i="18"/>
  <c r="AK8" i="18"/>
  <c r="AJ156" i="18"/>
  <c r="BG1" i="18"/>
  <c r="AE8" i="18"/>
  <c r="AD156" i="18"/>
  <c r="AF1" i="18"/>
  <c r="AO1" i="18"/>
  <c r="AR18" i="18"/>
  <c r="M8" i="18"/>
  <c r="L156" i="18"/>
  <c r="AU1" i="18"/>
  <c r="T1" i="18"/>
  <c r="AC1" i="18"/>
  <c r="AO18" i="18"/>
  <c r="W1" i="18"/>
  <c r="Q1" i="18"/>
  <c r="BV1" i="18"/>
  <c r="BY18" i="18"/>
  <c r="K157" i="18" l="1"/>
  <c r="L157" i="18" s="1"/>
  <c r="Y9" i="37"/>
  <c r="Y13" i="37" s="1"/>
  <c r="CG8" i="18"/>
  <c r="AB6" i="37"/>
  <c r="K9" i="37"/>
  <c r="L13" i="37"/>
  <c r="O7" i="37"/>
  <c r="O21" i="37"/>
  <c r="A14" i="37"/>
  <c r="O14" i="37"/>
  <c r="A21" i="37"/>
  <c r="N20" i="37" s="1"/>
  <c r="X2" i="37"/>
  <c r="Y6" i="37"/>
  <c r="AB13" i="37"/>
  <c r="AA4" i="30"/>
  <c r="AA6" i="30"/>
  <c r="AD15" i="36" s="1"/>
  <c r="AB4" i="30"/>
  <c r="AB6" i="30"/>
  <c r="AB2" i="30"/>
  <c r="DD10" i="18" s="1"/>
  <c r="AA5" i="30"/>
  <c r="AB3" i="30"/>
  <c r="DD11" i="18" s="1"/>
  <c r="AB5" i="30"/>
  <c r="AA3" i="30"/>
  <c r="DC11" i="18" s="1"/>
  <c r="AA2" i="30"/>
  <c r="DC10" i="18" s="1"/>
  <c r="R15" i="36"/>
  <c r="U4" i="30"/>
  <c r="M5" i="34"/>
  <c r="AH3" i="34"/>
  <c r="N2" i="34"/>
  <c r="N9" i="34"/>
  <c r="AH4" i="34"/>
  <c r="P6" i="34"/>
  <c r="T5" i="34" s="1"/>
  <c r="P6" i="33"/>
  <c r="AY3" i="34"/>
  <c r="BC3" i="34" s="1"/>
  <c r="AY3" i="33"/>
  <c r="BC3" i="33" s="1"/>
  <c r="W3" i="34"/>
  <c r="I3" i="34"/>
  <c r="W3" i="33"/>
  <c r="AA3" i="33" s="1"/>
  <c r="I3" i="33"/>
  <c r="I4" i="34"/>
  <c r="M7" i="34" s="1"/>
  <c r="I4" i="33"/>
  <c r="W4" i="33"/>
  <c r="AA2" i="33" s="1"/>
  <c r="W4" i="34"/>
  <c r="AA2" i="34" s="1"/>
  <c r="I2" i="33"/>
  <c r="I2" i="34"/>
  <c r="M9" i="34" s="1"/>
  <c r="W2" i="33"/>
  <c r="AA4" i="33" s="1"/>
  <c r="W2" i="34"/>
  <c r="AA4" i="34" s="1"/>
  <c r="P4" i="34"/>
  <c r="T7" i="34" s="1"/>
  <c r="P4" i="33"/>
  <c r="AR4" i="34"/>
  <c r="AV2" i="34" s="1"/>
  <c r="AR4" i="33"/>
  <c r="AV2" i="33" s="1"/>
  <c r="P5" i="33"/>
  <c r="AY2" i="34"/>
  <c r="BC4" i="34" s="1"/>
  <c r="AY2" i="33"/>
  <c r="BC4" i="33" s="1"/>
  <c r="P5" i="34"/>
  <c r="T6" i="34" s="1"/>
  <c r="AY4" i="34"/>
  <c r="BC2" i="34" s="1"/>
  <c r="AY4" i="33"/>
  <c r="BC2" i="33" s="1"/>
  <c r="P7" i="34"/>
  <c r="T4" i="34" s="1"/>
  <c r="P7" i="33"/>
  <c r="M3" i="30"/>
  <c r="CX11" i="18" s="1"/>
  <c r="AK3" i="33"/>
  <c r="AO3" i="33" s="1"/>
  <c r="AK3" i="34"/>
  <c r="AO3" i="34" s="1"/>
  <c r="I9" i="33"/>
  <c r="I9" i="34"/>
  <c r="Z3" i="34"/>
  <c r="M6" i="34"/>
  <c r="N3" i="34"/>
  <c r="AI2" i="34"/>
  <c r="U5" i="30"/>
  <c r="N7" i="34"/>
  <c r="N8" i="34"/>
  <c r="AI4" i="34"/>
  <c r="U2" i="30"/>
  <c r="N5" i="34"/>
  <c r="AH2" i="34"/>
  <c r="U3" i="30"/>
  <c r="Z4" i="34"/>
  <c r="N6" i="34"/>
  <c r="M4" i="34"/>
  <c r="U6" i="30"/>
  <c r="Z2" i="34"/>
  <c r="M3" i="34"/>
  <c r="E4" i="19"/>
  <c r="E5" i="19"/>
  <c r="A17" i="19"/>
  <c r="Q17" i="19" s="1"/>
  <c r="A22" i="19"/>
  <c r="Q22" i="19" s="1"/>
  <c r="A21" i="19"/>
  <c r="Q21" i="19" s="1"/>
  <c r="M4" i="30"/>
  <c r="CX12" i="18" s="1"/>
  <c r="A12" i="19"/>
  <c r="Q12" i="19" s="1"/>
  <c r="A20" i="19"/>
  <c r="Q20" i="19" s="1"/>
  <c r="T4" i="30"/>
  <c r="M2" i="19"/>
  <c r="E3" i="19"/>
  <c r="M6" i="30"/>
  <c r="N6" i="30"/>
  <c r="N2" i="30"/>
  <c r="CY10" i="18" s="1"/>
  <c r="N4" i="30"/>
  <c r="CY12" i="18" s="1"/>
  <c r="M5" i="30"/>
  <c r="CX13" i="18" s="1"/>
  <c r="M2" i="30"/>
  <c r="CX10" i="18" s="1"/>
  <c r="N5" i="30"/>
  <c r="CY13" i="18" s="1"/>
  <c r="CZ13" i="18" s="1"/>
  <c r="N3" i="30"/>
  <c r="CY11" i="18" s="1"/>
  <c r="CS8" i="18"/>
  <c r="BG18" i="18"/>
  <c r="E2" i="19"/>
  <c r="BP18" i="18"/>
  <c r="BS18" i="18"/>
  <c r="BM18" i="18"/>
  <c r="BJ18" i="18"/>
  <c r="X9" i="37" l="1"/>
  <c r="W9" i="37" s="1"/>
  <c r="W13" i="37" s="1"/>
  <c r="J9" i="37"/>
  <c r="J13" i="37" s="1"/>
  <c r="K13" i="37"/>
  <c r="W2" i="37"/>
  <c r="X6" i="37"/>
  <c r="Z3" i="30"/>
  <c r="Z6" i="30"/>
  <c r="AB15" i="36" s="1"/>
  <c r="Z5" i="30"/>
  <c r="Z4" i="30"/>
  <c r="Z2" i="30"/>
  <c r="O15" i="36"/>
  <c r="CX14" i="18"/>
  <c r="P15" i="36"/>
  <c r="CY14" i="18"/>
  <c r="CZ14" i="18" s="1"/>
  <c r="W15" i="36"/>
  <c r="AA3" i="34"/>
  <c r="M8" i="34"/>
  <c r="M2" i="34"/>
  <c r="AG2" i="34"/>
  <c r="S2" i="30"/>
  <c r="S4" i="30"/>
  <c r="S5" i="30"/>
  <c r="P2" i="33"/>
  <c r="P2" i="34"/>
  <c r="T9" i="34" s="1"/>
  <c r="AR2" i="34"/>
  <c r="AV4" i="34" s="1"/>
  <c r="AR2" i="33"/>
  <c r="AV4" i="33" s="1"/>
  <c r="AG4" i="34"/>
  <c r="T3" i="30"/>
  <c r="P8" i="34"/>
  <c r="T3" i="34" s="1"/>
  <c r="P8" i="33"/>
  <c r="S3" i="30"/>
  <c r="P9" i="33"/>
  <c r="P9" i="34"/>
  <c r="T2" i="34" s="1"/>
  <c r="AR3" i="34"/>
  <c r="AV3" i="34" s="1"/>
  <c r="P3" i="33"/>
  <c r="AR3" i="33"/>
  <c r="AV3" i="33" s="1"/>
  <c r="P3" i="34"/>
  <c r="T8" i="34" s="1"/>
  <c r="AG3" i="34"/>
  <c r="L5" i="34"/>
  <c r="L2" i="34"/>
  <c r="L3" i="34"/>
  <c r="L6" i="34"/>
  <c r="L8" i="34"/>
  <c r="S6" i="30"/>
  <c r="L9" i="34"/>
  <c r="L7" i="34"/>
  <c r="L4" i="34"/>
  <c r="A19" i="19"/>
  <c r="Q19" i="19" s="1"/>
  <c r="T5" i="30"/>
  <c r="T6" i="30"/>
  <c r="A18" i="19"/>
  <c r="Q18" i="19" s="1"/>
  <c r="T2" i="30"/>
  <c r="DC5" i="18" s="1"/>
  <c r="L6" i="30"/>
  <c r="L3" i="30"/>
  <c r="L5" i="30"/>
  <c r="L4" i="30"/>
  <c r="L2" i="30"/>
  <c r="X13" i="37" l="1"/>
  <c r="W6" i="37"/>
  <c r="V2" i="37"/>
  <c r="V9" i="37"/>
  <c r="I9" i="37"/>
  <c r="V15" i="36"/>
  <c r="H9" i="37" l="1"/>
  <c r="I13" i="37"/>
  <c r="U2" i="37"/>
  <c r="V6" i="37"/>
  <c r="U9" i="37"/>
  <c r="V13" i="37"/>
  <c r="V3" i="20"/>
  <c r="X2" i="20"/>
  <c r="V2" i="20" s="1"/>
  <c r="V4" i="20"/>
  <c r="O2" i="19"/>
  <c r="T9" i="37" l="1"/>
  <c r="T13" i="37" s="1"/>
  <c r="U13" i="37"/>
  <c r="T2" i="37"/>
  <c r="T6" i="37" s="1"/>
  <c r="U6" i="37"/>
  <c r="G9" i="37"/>
  <c r="H13" i="37"/>
  <c r="G10" i="37"/>
  <c r="F10" i="37" s="1"/>
  <c r="AA6" i="20"/>
  <c r="DC14" i="18" s="1"/>
  <c r="AA3" i="20"/>
  <c r="DC6" i="36" s="1"/>
  <c r="AB6" i="20"/>
  <c r="AB3" i="20"/>
  <c r="AB2" i="20"/>
  <c r="DD5" i="18" s="1"/>
  <c r="AA4" i="20"/>
  <c r="AA2" i="20"/>
  <c r="DC5" i="36" s="1"/>
  <c r="AB4" i="20"/>
  <c r="AA5" i="20"/>
  <c r="DC13" i="18" s="1"/>
  <c r="AB5" i="20"/>
  <c r="DD8" i="36"/>
  <c r="DE8" i="36" s="1"/>
  <c r="G13" i="37" l="1"/>
  <c r="F9" i="37"/>
  <c r="F13" i="37" s="1"/>
  <c r="DC7" i="36"/>
  <c r="DC12" i="18"/>
  <c r="DD7" i="18"/>
  <c r="DD12" i="18"/>
  <c r="DD6" i="36"/>
  <c r="DE6" i="36" s="1"/>
  <c r="DD6" i="18"/>
  <c r="DD5" i="36"/>
  <c r="DE5" i="36" s="1"/>
  <c r="DD9" i="18"/>
  <c r="DD14" i="18"/>
  <c r="DD13" i="18"/>
  <c r="DD8" i="18"/>
  <c r="Z4" i="20"/>
  <c r="Z2" i="20"/>
  <c r="DD7" i="36"/>
  <c r="DE7" i="36" s="1"/>
  <c r="Z3" i="20"/>
  <c r="Z6" i="20"/>
  <c r="Z5" i="20"/>
  <c r="DC8" i="36"/>
  <c r="DC8" i="18"/>
  <c r="DC9" i="36"/>
  <c r="DC9" i="18"/>
  <c r="DC7" i="18"/>
  <c r="DC6" i="18"/>
  <c r="DI8" i="36"/>
  <c r="DJ8" i="36" s="1"/>
  <c r="DH6" i="36"/>
  <c r="DI5" i="36"/>
  <c r="DJ5" i="36" s="1"/>
  <c r="DH7" i="36"/>
  <c r="DH5" i="36"/>
  <c r="DI6" i="36"/>
  <c r="DJ6" i="36" s="1"/>
  <c r="DI7" i="36"/>
  <c r="DJ7" i="36" s="1"/>
  <c r="C2" i="30" l="1"/>
  <c r="A2" i="30" s="1"/>
  <c r="B2" i="19"/>
  <c r="R2" i="19" s="1"/>
  <c r="S2" i="19" s="1"/>
  <c r="F2" i="19" s="1"/>
  <c r="L2" i="19" l="1"/>
  <c r="G4" i="30"/>
  <c r="CY7" i="18" s="1"/>
  <c r="G5" i="30"/>
  <c r="CY8" i="18" s="1"/>
  <c r="G6" i="30"/>
  <c r="CY9" i="18" s="1"/>
  <c r="G2" i="30"/>
  <c r="CY5" i="18" s="1"/>
  <c r="F3" i="30"/>
  <c r="G3" i="30"/>
  <c r="CY6" i="18" s="1"/>
  <c r="F6" i="30"/>
  <c r="F4" i="30"/>
  <c r="F5" i="30"/>
  <c r="F2" i="30"/>
  <c r="H14" i="36" l="1"/>
  <c r="CX8" i="36"/>
  <c r="CY5" i="36"/>
  <c r="CZ5" i="36" s="1"/>
  <c r="I11" i="36"/>
  <c r="CH12" i="36"/>
  <c r="CY11" i="36"/>
  <c r="CZ11" i="36" s="1"/>
  <c r="CY10" i="36"/>
  <c r="CZ10" i="36" s="1"/>
  <c r="CH11" i="36"/>
  <c r="CG12" i="36"/>
  <c r="CX11" i="36"/>
  <c r="CX10" i="36"/>
  <c r="CG11" i="36"/>
  <c r="I15" i="36"/>
  <c r="CY9" i="36"/>
  <c r="CZ9" i="36" s="1"/>
  <c r="CY12" i="36"/>
  <c r="CZ12" i="36" s="1"/>
  <c r="CH13" i="36"/>
  <c r="H15" i="36"/>
  <c r="CX9" i="36"/>
  <c r="I14" i="36"/>
  <c r="CY8" i="36"/>
  <c r="CZ8" i="36" s="1"/>
  <c r="H13" i="36"/>
  <c r="CX7" i="36"/>
  <c r="CY6" i="36"/>
  <c r="CZ6" i="36" s="1"/>
  <c r="I12" i="36"/>
  <c r="I13" i="36"/>
  <c r="CY7" i="36"/>
  <c r="CZ7" i="36" s="1"/>
  <c r="CX5" i="36"/>
  <c r="H11" i="36"/>
  <c r="CG13" i="36"/>
  <c r="CX12" i="36"/>
  <c r="H12" i="36"/>
  <c r="CX6" i="36"/>
  <c r="CZ12" i="18"/>
  <c r="CZ11" i="18"/>
  <c r="CZ10" i="18"/>
  <c r="CZ9" i="18"/>
  <c r="CX9" i="18"/>
  <c r="CZ8" i="18"/>
  <c r="CX8" i="18"/>
  <c r="S6" i="19"/>
  <c r="S3" i="19"/>
  <c r="S4" i="19"/>
  <c r="S5" i="19"/>
  <c r="J13" i="36"/>
  <c r="CX5" i="18"/>
  <c r="CX6" i="18"/>
  <c r="CX7" i="18"/>
  <c r="J12" i="36"/>
  <c r="CZ5" i="18"/>
  <c r="E2" i="30"/>
  <c r="G11" i="36" s="1"/>
  <c r="J11" i="36"/>
  <c r="E6" i="30"/>
  <c r="G15" i="36" s="1"/>
  <c r="E5" i="30"/>
  <c r="G14" i="36" s="1"/>
  <c r="CZ6" i="18"/>
  <c r="E3" i="30"/>
  <c r="G12" i="36" s="1"/>
  <c r="CZ7" i="18"/>
  <c r="E4" i="30"/>
  <c r="G13" i="36" s="1"/>
  <c r="H5" i="19"/>
  <c r="H6" i="19"/>
  <c r="P2" i="19"/>
  <c r="H3" i="19"/>
  <c r="H4" i="19"/>
  <c r="H2" i="19"/>
  <c r="G2" i="19" l="1"/>
  <c r="I2" i="19" s="1"/>
  <c r="J2" i="19" s="1"/>
  <c r="C2" i="20" s="1"/>
  <c r="J4" i="33"/>
  <c r="H4" i="33" s="1"/>
  <c r="F5" i="19"/>
  <c r="G5" i="19" s="1"/>
  <c r="I5" i="19" s="1"/>
  <c r="J5" i="19" s="1"/>
  <c r="F4" i="19"/>
  <c r="G4" i="19" s="1"/>
  <c r="F3" i="19"/>
  <c r="G3" i="19" s="1"/>
  <c r="I3" i="19" s="1"/>
  <c r="J3" i="19" s="1"/>
  <c r="F6" i="19"/>
  <c r="G6" i="19" s="1"/>
  <c r="I6" i="19" s="1"/>
  <c r="J6" i="19" s="1"/>
  <c r="J2" i="33" l="1"/>
  <c r="H2" i="33" s="1"/>
  <c r="C5" i="20"/>
  <c r="A5" i="20" s="1"/>
  <c r="J3" i="33"/>
  <c r="H3" i="33" s="1"/>
  <c r="C6" i="20"/>
  <c r="A6" i="20" s="1"/>
  <c r="C3" i="20"/>
  <c r="A3" i="20" s="1"/>
  <c r="J5" i="33"/>
  <c r="H5" i="33" s="1"/>
  <c r="Q2" i="33"/>
  <c r="O2" i="33" s="1"/>
  <c r="Q3" i="33"/>
  <c r="O3" i="33" s="1"/>
  <c r="J6" i="33"/>
  <c r="H6" i="33" s="1"/>
  <c r="J5" i="20"/>
  <c r="H5" i="20" s="1"/>
  <c r="Q2" i="20"/>
  <c r="O2" i="20" s="1"/>
  <c r="J2" i="20"/>
  <c r="H2" i="20" s="1"/>
  <c r="Q3" i="20"/>
  <c r="O3" i="20" s="1"/>
  <c r="J6" i="20"/>
  <c r="H6" i="20" s="1"/>
  <c r="J4" i="20"/>
  <c r="H4" i="20" s="1"/>
  <c r="J3" i="20"/>
  <c r="H3" i="20" s="1"/>
  <c r="A2" i="20"/>
  <c r="I4" i="19"/>
  <c r="J4" i="19" s="1"/>
  <c r="C4" i="20" s="1"/>
  <c r="M5" i="33" l="1"/>
  <c r="M4" i="33"/>
  <c r="M6" i="33"/>
  <c r="N7" i="33"/>
  <c r="N8" i="33"/>
  <c r="M2" i="33"/>
  <c r="N9" i="33"/>
  <c r="L9" i="33" s="1"/>
  <c r="M3" i="33"/>
  <c r="M6" i="20"/>
  <c r="N6" i="33"/>
  <c r="N5" i="33"/>
  <c r="N5" i="20"/>
  <c r="M2" i="20"/>
  <c r="M4" i="20"/>
  <c r="M7" i="33"/>
  <c r="N2" i="33"/>
  <c r="T6" i="20"/>
  <c r="M3" i="20"/>
  <c r="N4" i="33"/>
  <c r="U6" i="20"/>
  <c r="N4" i="20"/>
  <c r="U5" i="20"/>
  <c r="T5" i="20"/>
  <c r="T2" i="20"/>
  <c r="U6" i="33"/>
  <c r="T5" i="33"/>
  <c r="T6" i="33"/>
  <c r="T4" i="33"/>
  <c r="U8" i="33"/>
  <c r="T3" i="33"/>
  <c r="T8" i="33"/>
  <c r="T2" i="33"/>
  <c r="U5" i="33"/>
  <c r="U7" i="33"/>
  <c r="T7" i="33"/>
  <c r="U4" i="33"/>
  <c r="U9" i="33"/>
  <c r="U3" i="33"/>
  <c r="T9" i="33"/>
  <c r="U2" i="33"/>
  <c r="M9" i="33"/>
  <c r="N3" i="33"/>
  <c r="N3" i="20"/>
  <c r="N6" i="20"/>
  <c r="T3" i="20"/>
  <c r="U3" i="20"/>
  <c r="M8" i="33"/>
  <c r="U2" i="20"/>
  <c r="T4" i="20"/>
  <c r="M5" i="20"/>
  <c r="N2" i="20"/>
  <c r="U4" i="20"/>
  <c r="A4" i="20"/>
  <c r="G4" i="20" s="1"/>
  <c r="L4" i="33" l="1"/>
  <c r="L5" i="33"/>
  <c r="L6" i="20"/>
  <c r="L3" i="33"/>
  <c r="L6" i="33"/>
  <c r="S4" i="33"/>
  <c r="L8" i="33"/>
  <c r="L7" i="33"/>
  <c r="S9" i="33"/>
  <c r="S8" i="33"/>
  <c r="S7" i="33"/>
  <c r="S5" i="33"/>
  <c r="S6" i="33"/>
  <c r="S2" i="33"/>
  <c r="S2" i="20"/>
  <c r="L2" i="20"/>
  <c r="S3" i="33"/>
  <c r="L2" i="33"/>
  <c r="L5" i="20"/>
  <c r="S3" i="20"/>
  <c r="S5" i="20"/>
  <c r="S6" i="20"/>
  <c r="S4" i="20"/>
  <c r="L4" i="20"/>
  <c r="L3" i="20"/>
  <c r="F3" i="20"/>
  <c r="G2" i="20"/>
  <c r="F2" i="20"/>
  <c r="G5" i="20"/>
  <c r="G3" i="20"/>
  <c r="F4" i="20"/>
  <c r="DT10" i="36" s="1"/>
  <c r="F5" i="20"/>
  <c r="F6" i="20"/>
  <c r="G6" i="20"/>
  <c r="DT11" i="36" l="1"/>
  <c r="DT9" i="36"/>
  <c r="DT14" i="36"/>
  <c r="DT13" i="36"/>
  <c r="DT12" i="36"/>
  <c r="DT15" i="36"/>
  <c r="DT8" i="36"/>
  <c r="CJ13" i="18"/>
  <c r="CJ12" i="18"/>
  <c r="L8" i="19"/>
  <c r="L7" i="19"/>
  <c r="E5" i="20"/>
  <c r="E3" i="20"/>
  <c r="CJ9" i="18"/>
  <c r="L4" i="19"/>
  <c r="E2" i="20"/>
  <c r="CJ10" i="18"/>
  <c r="L5" i="19"/>
  <c r="CJ11" i="18"/>
  <c r="L6" i="19"/>
  <c r="E4" i="20"/>
  <c r="E6" i="20"/>
  <c r="G6" i="37"/>
  <c r="L6" i="37"/>
  <c r="J6" i="37"/>
  <c r="K6" i="37"/>
  <c r="I6" i="37"/>
  <c r="H6" i="37"/>
  <c r="F3" i="37"/>
  <c r="F6" i="37" s="1"/>
  <c r="M20" i="37"/>
  <c r="M22" i="37" s="1"/>
  <c r="L18" i="37"/>
  <c r="K18" i="37" s="1"/>
  <c r="J18" i="37" l="1"/>
  <c r="K20" i="37"/>
  <c r="K22" i="37" s="1"/>
  <c r="L20" i="37"/>
  <c r="L22" i="37" s="1"/>
  <c r="J20" i="37" l="1"/>
  <c r="J22" i="37" s="1"/>
  <c r="I18" i="37"/>
  <c r="H18" i="37" l="1"/>
  <c r="I20" i="37"/>
  <c r="I22" i="37" s="1"/>
  <c r="G18" i="37" l="1"/>
  <c r="H20" i="37"/>
  <c r="H22" i="37" s="1"/>
  <c r="F18" i="37" l="1"/>
  <c r="F20" i="37" s="1"/>
  <c r="F22" i="37" s="1"/>
  <c r="G20" i="37"/>
  <c r="G22" i="37" s="1"/>
</calcChain>
</file>

<file path=xl/sharedStrings.xml><?xml version="1.0" encoding="utf-8"?>
<sst xmlns="http://schemas.openxmlformats.org/spreadsheetml/2006/main" count="2300" uniqueCount="457">
  <si>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</si>
  <si>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</si>
  <si>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</si>
  <si>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</si>
  <si>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</si>
  <si>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</si>
  <si>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</si>
  <si>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</si>
  <si>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</si>
  <si>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</si>
  <si>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</si>
  <si>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</si>
  <si>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</si>
  <si>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</si>
  <si>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</si>
  <si>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</si>
  <si>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</si>
  <si>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</si>
  <si>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</si>
  <si>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</si>
  <si>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</si>
  <si>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</si>
  <si>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</si>
  <si>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</si>
  <si>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</si>
  <si>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</si>
  <si>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</si>
  <si>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</si>
  <si>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</si>
  <si>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</si>
  <si>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</si>
  <si>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</si>
  <si>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</si>
  <si>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</si>
  <si>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</si>
  <si>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</si>
  <si>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</si>
  <si>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</si>
  <si>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</si>
  <si>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</si>
  <si>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</si>
  <si>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</si>
  <si>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</si>
  <si>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</si>
  <si>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</si>
  <si>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</si>
  <si>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</si>
  <si>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</si>
  <si>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</si>
  <si>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</si>
  <si>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</si>
  <si>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</si>
  <si>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</si>
  <si>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</si>
  <si>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</si>
  <si>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</si>
  <si>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</si>
  <si>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</si>
  <si>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</si>
  <si>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</si>
  <si>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</si>
  <si>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</si>
  <si>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</si>
  <si>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</si>
  <si>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</si>
  <si>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</si>
  <si>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</si>
  <si>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</si>
  <si>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</si>
  <si>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</si>
  <si>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</si>
  <si>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</si>
  <si>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</si>
  <si>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</si>
  <si>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</si>
  <si>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</si>
  <si>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</si>
  <si>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</si>
  <si>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</si>
  <si>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</si>
  <si>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</si>
  <si>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</si>
  <si>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</si>
  <si>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</si>
  <si>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</si>
  <si>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</si>
  <si>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</si>
  <si>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</si>
  <si>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</si>
  <si>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</si>
  <si>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</si>
  <si>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</si>
  <si>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</si>
  <si>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</si>
  <si>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</si>
  <si>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</si>
  <si>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</si>
  <si>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</si>
  <si>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</si>
  <si>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</si>
  <si>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</si>
  <si>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</si>
  <si>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</si>
  <si>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</si>
  <si>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</si>
  <si>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</si>
  <si>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</si>
  <si>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</si>
  <si>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</si>
  <si>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</si>
  <si>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</si>
  <si>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</si>
  <si>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</si>
  <si>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</si>
  <si>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</si>
  <si>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</si>
  <si>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</si>
  <si>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</si>
  <si>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</si>
  <si>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</si>
  <si>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</si>
  <si>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</si>
  <si>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</si>
  <si>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</si>
  <si>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</si>
  <si>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</si>
  <si>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</si>
  <si>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</si>
  <si>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</si>
  <si>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</si>
  <si>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</si>
  <si>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</si>
  <si>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</si>
  <si>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</si>
  <si>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</si>
  <si>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</si>
  <si>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</si>
  <si>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</si>
  <si>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</si>
  <si>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</si>
  <si>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</si>
  <si>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</si>
  <si>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</si>
  <si>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</si>
  <si>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</si>
  <si>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</si>
  <si>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</si>
  <si>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</si>
  <si>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</si>
  <si>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</si>
  <si>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</si>
  <si>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</si>
  <si>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</si>
  <si>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</si>
  <si>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</si>
  <si>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</si>
  <si>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</si>
  <si>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</si>
  <si>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</si>
  <si>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</si>
  <si>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</si>
  <si>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</si>
  <si>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</si>
  <si>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</si>
  <si>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</si>
  <si>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</si>
  <si>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</si>
  <si>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</si>
  <si>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</si>
  <si>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</si>
  <si>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</si>
  <si>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</si>
  <si>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Anzahl Würfe</t>
  </si>
  <si>
    <t>Tipple</t>
  </si>
  <si>
    <t>Dopple</t>
  </si>
  <si>
    <t xml:space="preserve"> Dopple Checkout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</si>
  <si>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</si>
  <si>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</si>
  <si>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</si>
  <si>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</si>
  <si>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</si>
  <si>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</si>
  <si>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</si>
  <si>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</si>
  <si>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</si>
  <si>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</si>
  <si>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</si>
  <si>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</si>
  <si>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</si>
  <si>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</si>
  <si>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</si>
  <si>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</si>
  <si>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</si>
  <si>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</si>
  <si>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</si>
  <si>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</si>
  <si>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</si>
  <si>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</si>
  <si>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</si>
  <si>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</si>
  <si>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</si>
  <si>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</si>
  <si>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</si>
  <si>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</si>
  <si>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</si>
  <si>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</si>
  <si>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</si>
  <si>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</si>
  <si>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</si>
  <si>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</si>
  <si>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</si>
  <si>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</si>
  <si>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</si>
  <si>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</si>
  <si>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</si>
  <si>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</si>
  <si>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</si>
  <si>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</si>
  <si>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</si>
  <si>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</si>
  <si>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</si>
  <si>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</si>
  <si>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</si>
  <si>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</si>
  <si>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</si>
  <si>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</si>
  <si>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</si>
  <si>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</si>
  <si>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</si>
  <si>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</si>
  <si>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</si>
  <si>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</si>
  <si>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</si>
  <si>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</si>
  <si>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</si>
  <si>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</si>
  <si>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</si>
  <si>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</si>
  <si>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</si>
  <si>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</si>
  <si>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</si>
  <si>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</si>
  <si>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</si>
  <si>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</si>
  <si>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</si>
  <si>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</si>
  <si>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</si>
  <si>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Sp72</t>
  </si>
  <si>
    <t>Sp73</t>
  </si>
  <si>
    <t>Sp74</t>
  </si>
  <si>
    <t>Sp75</t>
  </si>
  <si>
    <t>Sp76</t>
  </si>
  <si>
    <t>Sp77</t>
  </si>
  <si>
    <t>Sp78</t>
  </si>
  <si>
    <t>Sp79</t>
  </si>
  <si>
    <t>Sp80</t>
  </si>
  <si>
    <t>Sp81</t>
  </si>
  <si>
    <t>Sp82</t>
  </si>
  <si>
    <t>Sp83</t>
  </si>
  <si>
    <t>Sp84</t>
  </si>
  <si>
    <t>Sp85</t>
  </si>
  <si>
    <t>Sp86</t>
  </si>
  <si>
    <t>Sp87</t>
  </si>
  <si>
    <t>Sp88</t>
  </si>
  <si>
    <t>Sp89</t>
  </si>
  <si>
    <t>Sp90</t>
  </si>
  <si>
    <t>Sp91</t>
  </si>
  <si>
    <t>Sp92</t>
  </si>
  <si>
    <t>Sp93</t>
  </si>
  <si>
    <t>Sp94</t>
  </si>
  <si>
    <t>Sp95</t>
  </si>
  <si>
    <t>Sp96</t>
  </si>
  <si>
    <t>Sp97</t>
  </si>
  <si>
    <t>Sp98</t>
  </si>
  <si>
    <t>Sp99</t>
  </si>
  <si>
    <t>Sp100</t>
  </si>
  <si>
    <t>Sp101</t>
  </si>
  <si>
    <t>Sp102</t>
  </si>
  <si>
    <t>Sp103</t>
  </si>
  <si>
    <t>Sp104</t>
  </si>
  <si>
    <t>Sp105</t>
  </si>
  <si>
    <t>Sp106</t>
  </si>
  <si>
    <t>Sp107</t>
  </si>
  <si>
    <t>Sp108</t>
  </si>
  <si>
    <t>Sp109</t>
  </si>
  <si>
    <t>Sp110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</si>
  <si>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</si>
  <si>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</si>
  <si>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</si>
  <si>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</si>
  <si>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</si>
  <si>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</si>
  <si>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</si>
  <si>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</si>
  <si>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letzten Wurf zurück nehmen</t>
  </si>
  <si>
    <t>Alle Eingaben löschen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</si>
  <si>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</si>
  <si>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</si>
  <si>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</si>
  <si>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</si>
  <si>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</si>
  <si>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</si>
  <si>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</si>
  <si>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</si>
  <si>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Spiel 17</t>
  </si>
  <si>
    <t>Spiel 18</t>
  </si>
  <si>
    <t>Spiel 19</t>
  </si>
  <si>
    <t>Spiel 20</t>
  </si>
  <si>
    <t>Eingabe 301 oder 501</t>
  </si>
  <si>
    <t>Spiel 21</t>
  </si>
  <si>
    <t>Spiel 22</t>
  </si>
  <si>
    <t>Spiel 23</t>
  </si>
  <si>
    <t>Spiel 24</t>
  </si>
  <si>
    <t>Höchster Wurf</t>
  </si>
  <si>
    <t>Durch schnitt</t>
  </si>
  <si>
    <t>Hilfsspalte</t>
  </si>
  <si>
    <t>Name</t>
  </si>
  <si>
    <t>Punkte</t>
  </si>
  <si>
    <t>Gedachte Platzierung:</t>
  </si>
  <si>
    <t>Platzierung</t>
  </si>
  <si>
    <t>Rest</t>
  </si>
  <si>
    <t>Rommet</t>
  </si>
  <si>
    <t xml:space="preserve">Dieter </t>
  </si>
  <si>
    <t>Durchgang 1</t>
  </si>
  <si>
    <t>Durchgang 2</t>
  </si>
  <si>
    <t>Durchgang 3</t>
  </si>
  <si>
    <t>Anzahl Spiele 8 Teilnehmer</t>
  </si>
  <si>
    <t>Runden Anzahl</t>
  </si>
  <si>
    <t>Anzahl Spieler</t>
  </si>
  <si>
    <t>Gewinn</t>
  </si>
  <si>
    <t>Spieler Namen</t>
  </si>
  <si>
    <t xml:space="preserve">Ist gewonnnene Runden </t>
  </si>
  <si>
    <t xml:space="preserve"> Brutto Gewinn</t>
  </si>
  <si>
    <t>Einsatz pro Spieler mal Runden</t>
  </si>
  <si>
    <t>Gewinn pro Runde Brutto</t>
  </si>
  <si>
    <t>Mein Einsatz pro Runde</t>
  </si>
  <si>
    <t>Gewinn pro Runde Netto</t>
  </si>
  <si>
    <t>Gesamt Gewinnsumme</t>
  </si>
  <si>
    <t>Einsatz Eingabe</t>
  </si>
  <si>
    <t>ROT</t>
  </si>
  <si>
    <t>Muß</t>
  </si>
  <si>
    <t>Zahlen</t>
  </si>
  <si>
    <t>Eingabe Anzahl an Runden</t>
  </si>
  <si>
    <t>Wer gewinnt wieviel</t>
  </si>
  <si>
    <t>Gewinn Netto</t>
  </si>
  <si>
    <t>Spiel ein satz</t>
  </si>
  <si>
    <t>Anzahl Runden</t>
  </si>
  <si>
    <t>Runde 1</t>
  </si>
  <si>
    <t>Runde 2</t>
  </si>
  <si>
    <t>Runde 3</t>
  </si>
  <si>
    <t xml:space="preserve">Runde 1 </t>
  </si>
  <si>
    <t>Rang</t>
  </si>
  <si>
    <r>
      <t>Gewinner wenn</t>
    </r>
    <r>
      <rPr>
        <b/>
        <sz val="14"/>
        <color theme="1"/>
        <rFont val="Calibri"/>
        <family val="2"/>
        <scheme val="minor"/>
      </rPr>
      <t xml:space="preserve"> 1</t>
    </r>
  </si>
  <si>
    <t>Rang- folge</t>
  </si>
  <si>
    <t>Adde</t>
  </si>
  <si>
    <t>Restpunkte</t>
  </si>
  <si>
    <t>Würfe zum Checkout</t>
  </si>
  <si>
    <t>Punkteingabe mit Doppel Klick</t>
  </si>
  <si>
    <t>Vorschlag Checkout</t>
  </si>
  <si>
    <t>Nach Verein barung</t>
  </si>
  <si>
    <t>Geworfene Punktzahl</t>
  </si>
  <si>
    <t>Rainer</t>
  </si>
  <si>
    <t>Thomas</t>
  </si>
  <si>
    <t>Sven</t>
  </si>
  <si>
    <t>Gerd</t>
  </si>
  <si>
    <t>Marco</t>
  </si>
  <si>
    <t>Geworfene Punkte pro Wurf</t>
  </si>
  <si>
    <t>Maximal 8 Runden</t>
  </si>
  <si>
    <t>Doppel</t>
  </si>
  <si>
    <t>Tripple</t>
  </si>
  <si>
    <t>Ø</t>
  </si>
  <si>
    <t>Average</t>
  </si>
  <si>
    <t>Eingabe Einsatz</t>
  </si>
  <si>
    <t>Ziel</t>
  </si>
  <si>
    <t>ist Spiel Nummer</t>
  </si>
  <si>
    <t>Summe</t>
  </si>
  <si>
    <t>Single</t>
  </si>
  <si>
    <t>Runde 4</t>
  </si>
  <si>
    <t>Würfe über 80 Punkte</t>
  </si>
  <si>
    <t>Würfe über 90 Punkte</t>
  </si>
  <si>
    <t>Würfe über 100 Punkte</t>
  </si>
  <si>
    <t>180 Würfe</t>
  </si>
  <si>
    <t>Meine Anzahl Würfe</t>
  </si>
  <si>
    <t>Meine Checkout`s</t>
  </si>
  <si>
    <t>Meine Doppel</t>
  </si>
  <si>
    <t>Meine Tripple</t>
  </si>
  <si>
    <t>Meine Würfe über 40</t>
  </si>
  <si>
    <t>Meine Würfe über 50</t>
  </si>
  <si>
    <t>Meine Würfe über 60</t>
  </si>
  <si>
    <t>Meine Würfe über 70</t>
  </si>
  <si>
    <t>Meine Würfe über 80</t>
  </si>
  <si>
    <t>Meine Würfe über 90</t>
  </si>
  <si>
    <t>Meine Würfe über 100 +</t>
  </si>
  <si>
    <t xml:space="preserve">Meine 180 Würfe </t>
  </si>
  <si>
    <t>Mein Average</t>
  </si>
  <si>
    <t>Spieler 1</t>
  </si>
  <si>
    <t>Spieler 2</t>
  </si>
  <si>
    <t>Spieler 3</t>
  </si>
  <si>
    <t>Spieler 4</t>
  </si>
  <si>
    <t>Spieler 5</t>
  </si>
  <si>
    <t>Anzahl aller Runden</t>
  </si>
  <si>
    <t>Spieler 6</t>
  </si>
  <si>
    <t>K</t>
  </si>
  <si>
    <t>AR</t>
  </si>
  <si>
    <t>BG</t>
  </si>
  <si>
    <t>BV</t>
  </si>
  <si>
    <t>N</t>
  </si>
  <si>
    <t>AC</t>
  </si>
  <si>
    <t>BJ</t>
  </si>
  <si>
    <t>BY</t>
  </si>
  <si>
    <t>Q</t>
  </si>
  <si>
    <t>AF</t>
  </si>
  <si>
    <t>AU</t>
  </si>
  <si>
    <t>CB</t>
  </si>
  <si>
    <t>T</t>
  </si>
  <si>
    <t>AI</t>
  </si>
  <si>
    <t>AX</t>
  </si>
  <si>
    <t>BM</t>
  </si>
  <si>
    <t>W</t>
  </si>
  <si>
    <t>AL</t>
  </si>
  <si>
    <t>BA</t>
  </si>
  <si>
    <t>BP</t>
  </si>
  <si>
    <t>Z</t>
  </si>
  <si>
    <t>AO</t>
  </si>
  <si>
    <t>BD</t>
  </si>
  <si>
    <t>BS</t>
  </si>
  <si>
    <t>SUMMENPRODUKT((K130:K150&gt;49)*(K130:K150&lt;61))</t>
  </si>
  <si>
    <t>SUMMENPRODUKT(($N$130:$N$150&gt;49)*($N$130:$N$150&lt;61))</t>
  </si>
  <si>
    <t>SUMMENPRODUKT(($Q$130:$Q$150&gt;49)*(Q130:Q150&lt;61))</t>
  </si>
  <si>
    <t>SUMMENPRODUKT((T130:T150&gt;49)*(T130:T150&lt;61))</t>
  </si>
  <si>
    <t>SUMMENPRODUKT((W130:W150&gt;49)*(W130:W150&lt;61))</t>
  </si>
  <si>
    <t>SUMMENPRODUKT(($Z$130:$Z$150&gt;49)*($Z$130:$Z$150&lt;61))</t>
  </si>
  <si>
    <t>SUMMENPRODUKT(($AC$130:$AC$150&gt;49)*($AC$130:$AC$150&lt;61))</t>
  </si>
  <si>
    <t>SUMMENPRODUKT((AF130:AF150&gt;49)*(AF130:AF150&lt;61))</t>
  </si>
  <si>
    <t>SUMMENPRODUKT((AI130:AI150&gt;49)*(AI130:AI150&lt;61))</t>
  </si>
  <si>
    <t>SUMMENPRODUKT(($AL$130:$AL$150&gt;49)*($AL$130:$AL$150&lt;61))</t>
  </si>
  <si>
    <t>SUMMENPRODUKT(($AO$130:$AO$150&gt;49)*($AO$130:$AO$150&lt;61))</t>
  </si>
  <si>
    <t>SUMMENPRODUKT((AR130:AR150&gt;49)*(AR130:AR150&lt;61))</t>
  </si>
  <si>
    <t>SUMMENPRODUKT((AU130:AU150&gt;80)*(AU130:AU150&lt;91))</t>
  </si>
  <si>
    <t>SUMMENPRODUKT(($AX$130:$AX$150&gt;49)*($AX$130:$AX$150&lt;61))</t>
  </si>
  <si>
    <t>SUMMENPRODUKT(($Ba$130:$Ba$150&gt;49)*($Ba$130:$Ba$150&lt;61))</t>
  </si>
  <si>
    <t>SUMMENPRODUKT((BD130:BD150&gt;49)*(BD130:BD150&lt;61))</t>
  </si>
  <si>
    <t>SUMMENPRODUKT((BG130:BG150&gt;49)*(BG130:BG150&lt;61))</t>
  </si>
  <si>
    <t>SUMMENPRODUKT(($BJ$130:$BJ$150&gt;49)*($BJ$130:$BJ$150&lt;61))</t>
  </si>
  <si>
    <t>SUMMENPRODUKT(($BM$130:$BM$150&gt;49)*($BM$130:$BM$150&lt;61))</t>
  </si>
  <si>
    <t>SUMMENPRODUKT((BP130:BP150&gt;49)*(BP130:BP150&lt;61))</t>
  </si>
  <si>
    <t>SUMMENPRODUKT((BS130:BS150&gt;49)*(BS130:BS150&lt;61))</t>
  </si>
  <si>
    <t>SUMMENPRODUKT(($BV$130:$BV$150&gt;49)*($BV$130:$BV$150&lt;61))</t>
  </si>
  <si>
    <t>SUMMENPRODUKT(($BY$130:$BY$150&gt;49)*($BY$130:$BY$150&lt;61))</t>
  </si>
  <si>
    <t>SUMMENPRODUKT((CB130:CB150&gt;49)*(CB130:CB150&lt;61))</t>
  </si>
  <si>
    <t>Würfe über 40 Punkte</t>
  </si>
  <si>
    <t>Würfe über 50 Punkte</t>
  </si>
  <si>
    <t>Würfe über 70 Punkte</t>
  </si>
  <si>
    <t>Würfe über 60 Punkte</t>
  </si>
  <si>
    <t>Spieler ist am</t>
  </si>
  <si>
    <t>Maximal 4 Runden</t>
  </si>
  <si>
    <t>Geworfen: 73
Rest: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</si>
</sst>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0;;;@"/>
    <numFmt numFmtId="165" formatCode="0.0;;;@"/>
    <numFmt numFmtId="166" formatCode="0.00;;;@"/>
    <numFmt numFmtId="167" formatCode="0.0"/>
    <numFmt numFmtId="168" formatCode="\ #,##0.00\ &quot;€&quot;;[Green]General"/>
  </numFmts>
  <fonts count="71">
    <font>
      <sz val="11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2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sz val="8"/>
      <color rgb="FF000000"/>
      <name val="Verdana"/>
      <family val="2"/>
    </font>
    <font>
      <sz val="8"/>
      <color rgb="FFFFFFFF"/>
      <name val="Verdana"/>
      <family val="2"/>
    </font>
    <font>
      <sz val="8"/>
      <color rgb="FF222222"/>
      <name val="Verdana"/>
      <family val="2"/>
    </font>
    <font>
      <sz val="18"/>
      <color theme="1"/>
      <name val="Alien Encounters"/>
    </font>
    <font>
      <b/>
      <sz val="11"/>
      <color theme="0"/>
      <name val="Arial"/>
      <family val="2"/>
    </font>
    <font>
      <b/>
      <sz val="11"/>
      <color rgb="FF002060"/>
      <name val="Arial"/>
      <family val="2"/>
    </font>
    <font>
      <u/>
      <sz val="11"/>
      <color theme="10"/>
      <name val="Arial"/>
      <family val="2"/>
    </font>
    <font>
      <b/>
      <sz val="8"/>
      <color rgb="FF00B050"/>
      <name val="Verdana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24"/>
      <name val="Arial"/>
      <family val="2"/>
    </font>
    <font>
      <sz val="48"/>
      <color theme="1"/>
      <name val="Arial"/>
      <family val="2"/>
    </font>
    <font>
      <b/>
      <sz val="12"/>
      <color rgb="FF002060"/>
      <name val="Arial"/>
      <family val="2"/>
    </font>
    <font>
      <sz val="28"/>
      <name val="Arial"/>
      <family val="2"/>
    </font>
    <font>
      <b/>
      <sz val="24"/>
      <color rgb="FF005C2A"/>
      <name val="Arial"/>
      <family val="2"/>
    </font>
    <font>
      <b/>
      <sz val="14"/>
      <color rgb="FFC00000"/>
      <name val="Calibri"/>
      <family val="2"/>
      <scheme val="minor"/>
    </font>
    <font>
      <b/>
      <sz val="20"/>
      <color rgb="FF33333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26"/>
      <color theme="0"/>
      <name val="Arial"/>
      <family val="2"/>
    </font>
    <font>
      <b/>
      <sz val="20"/>
      <color rgb="FF002060"/>
      <name val="Arial"/>
      <family val="2"/>
    </font>
    <font>
      <b/>
      <sz val="18"/>
      <color theme="0"/>
      <name val="Arial"/>
      <family val="2"/>
    </font>
    <font>
      <sz val="48"/>
      <color theme="0"/>
      <name val="Calibri"/>
      <family val="2"/>
      <scheme val="minor"/>
    </font>
    <font>
      <u/>
      <sz val="48"/>
      <color theme="0"/>
      <name val="Arial"/>
      <family val="2"/>
    </font>
    <font>
      <b/>
      <sz val="36"/>
      <color rgb="FF005C2A"/>
      <name val="Arial"/>
      <family val="2"/>
    </font>
    <font>
      <b/>
      <sz val="22"/>
      <color theme="1"/>
      <name val="Arial"/>
      <family val="2"/>
    </font>
    <font>
      <sz val="14"/>
      <color theme="1"/>
      <name val="Alien Encounters"/>
    </font>
    <font>
      <b/>
      <sz val="14"/>
      <color rgb="FF464646"/>
      <name val="Times New Roman"/>
      <family val="1"/>
    </font>
    <font>
      <b/>
      <sz val="9"/>
      <color theme="0"/>
      <name val="Arial"/>
      <family val="2"/>
    </font>
    <font>
      <b/>
      <sz val="22"/>
      <color theme="0"/>
      <name val="Arial"/>
      <family val="2"/>
    </font>
    <font>
      <sz val="11"/>
      <color theme="0"/>
      <name val="Arial"/>
      <family val="2"/>
    </font>
    <font>
      <sz val="18"/>
      <color theme="0"/>
      <name val="Arial"/>
      <family val="2"/>
    </font>
    <font>
      <b/>
      <sz val="8"/>
      <color theme="1"/>
      <name val="Arial"/>
      <family val="2"/>
    </font>
    <font>
      <b/>
      <sz val="14"/>
      <color theme="0"/>
      <name val="Arial"/>
      <family val="2"/>
    </font>
    <font>
      <b/>
      <sz val="28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4"/>
      <color theme="5" tint="-0.249977111117893"/>
      <name val="Arial"/>
      <family val="2"/>
    </font>
    <font>
      <sz val="36"/>
      <color theme="1"/>
      <name val="Arial"/>
      <family val="2"/>
    </font>
    <font>
      <b/>
      <sz val="14"/>
      <color rgb="FF00B05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6"/>
      <color theme="5" tint="-0.249977111117893"/>
      <name val="Arial"/>
      <family val="2"/>
    </font>
    <font>
      <b/>
      <sz val="12"/>
      <color theme="5" tint="-0.249977111117893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  <font>
      <sz val="48"/>
      <color rgb="FF002060"/>
      <name val="Calibri"/>
      <family val="2"/>
      <scheme val="minor"/>
    </font>
    <font>
      <b/>
      <sz val="12"/>
      <name val="Arial"/>
      <family val="2"/>
    </font>
    <font>
      <sz val="18"/>
      <color theme="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patternFill patternType="solid">
        <fgColor theme="0" tint="-0.34998626667073579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degree="180">
        <stop position="0">
          <color theme="0"/>
        </stop>
        <stop position="1">
          <color theme="4"/>
        </stop>
      </gradientFill>
    </fill>
    <fill>
      <gradientFill degree="180">
        <stop position="0">
          <color theme="0"/>
        </stop>
        <stop position="1">
          <color rgb="FF0070C0"/>
        </stop>
      </gradientFill>
    </fill>
    <fill>
      <gradientFill degree="180">
        <stop position="0">
          <color theme="0"/>
        </stop>
        <stop position="1">
          <color rgb="FF00B0F0"/>
        </stop>
      </gradientFill>
    </fill>
    <fill>
      <gradientFill degree="18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2D69A"/>
        <bgColor indexed="64"/>
      </patternFill>
    </fill>
    <fill>
      <gradientFill degree="270">
        <stop position="0">
          <color theme="7" tint="-0.25098422193060094"/>
        </stop>
        <stop position="1">
          <color rgb="FF0070C0"/>
        </stop>
      </gradientFill>
    </fill>
    <fill>
      <gradientFill degree="270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339966"/>
        </stop>
      </gradientFill>
    </fill>
    <fill>
      <gradientFill type="path" left="0.5" right="0.5" top="0.5" bottom="0.5">
        <stop position="0">
          <color theme="0"/>
        </stop>
        <stop position="1">
          <color rgb="FF7030A0"/>
        </stop>
      </gradient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auto="1"/>
      </patternFill>
    </fill>
    <fill>
      <patternFill patternType="solid">
        <fgColor rgb="FFFFC00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002060"/>
        </stop>
      </gradientFill>
    </fill>
    <fill>
      <gradientFill type="path" top="1" bottom="1">
        <stop position="0">
          <color theme="0"/>
        </stop>
        <stop position="1">
          <color rgb="FF002060"/>
        </stop>
      </gradientFill>
    </fill>
    <fill>
      <patternFill patternType="solid">
        <fgColor rgb="FF00206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8" tint="0.59999389629810485"/>
        </stop>
        <stop position="1">
          <color theme="4" tint="-0.25098422193060094"/>
        </stop>
      </gradientFill>
    </fill>
    <fill>
      <patternFill patternType="solid">
        <fgColor rgb="FFFFC000"/>
        <bgColor auto="1"/>
      </patternFill>
    </fill>
    <fill>
      <gradientFill type="path" left="0.5" right="0.5" top="0.5" bottom="0.5">
        <stop position="0">
          <color theme="0"/>
        </stop>
        <stop position="1">
          <color theme="0" tint="-0.34900967436750391"/>
        </stop>
      </gradientFill>
    </fill>
    <fill>
      <gradientFill type="path" left="0.5" right="0.5" top="0.5" bottom="0.5">
        <stop position="0">
          <color theme="0"/>
        </stop>
        <stop position="1">
          <color theme="7" tint="-0.25098422193060094"/>
        </stop>
      </gradientFill>
    </fill>
    <fill>
      <gradientFill degree="45">
        <stop position="0">
          <color theme="7" tint="0.40000610370189521"/>
        </stop>
        <stop position="0.5">
          <color rgb="FF00B0F0"/>
        </stop>
        <stop position="1">
          <color theme="7" tint="0.40000610370189521"/>
        </stop>
      </gradientFill>
    </fill>
    <fill>
      <gradientFill type="path" left="1" right="1">
        <stop position="0">
          <color theme="0"/>
        </stop>
        <stop position="1">
          <color theme="5" tint="0.40000610370189521"/>
        </stop>
      </gradientFill>
    </fill>
    <fill>
      <gradientFill degree="180">
        <stop position="0">
          <color theme="9" tint="0.59999389629810485"/>
        </stop>
        <stop position="1">
          <color theme="9" tint="-0.49803155613879818"/>
        </stop>
      </gradientFill>
    </fill>
    <fill>
      <gradientFill degree="180">
        <stop position="0">
          <color rgb="FFFFFF00"/>
        </stop>
        <stop position="1">
          <color rgb="FF7030A0"/>
        </stop>
      </gradientFill>
    </fill>
    <fill>
      <gradientFill degree="180">
        <stop position="0">
          <color theme="9" tint="0.40000610370189521"/>
        </stop>
        <stop position="1">
          <color theme="5" tint="-0.25098422193060094"/>
        </stop>
      </gradientFill>
    </fill>
    <fill>
      <gradientFill>
        <stop position="0">
          <color rgb="FF7030A0"/>
        </stop>
        <stop position="1">
          <color rgb="FFFFFF00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slantDashDot">
        <color auto="1"/>
      </left>
      <right/>
      <top/>
      <bottom/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/>
      <top/>
      <bottom style="slantDashDot">
        <color rgb="FF002060"/>
      </bottom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/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mediumDashDot">
        <color rgb="FFC00000"/>
      </left>
      <right style="mediumDashDot">
        <color rgb="FFC00000"/>
      </right>
      <top style="mediumDashDot">
        <color rgb="FFC00000"/>
      </top>
      <bottom style="mediumDashDot">
        <color rgb="FFC00000"/>
      </bottom>
      <diagonal/>
    </border>
    <border>
      <left/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DashDot">
        <color indexed="64"/>
      </left>
      <right/>
      <top style="mediumDashDot">
        <color indexed="64"/>
      </top>
      <bottom style="mediumDashDot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slantDashDot">
        <color rgb="FF002060"/>
      </left>
      <right/>
      <top style="slantDashDot">
        <color rgb="FF002060"/>
      </top>
      <bottom style="slantDashDot">
        <color rgb="FF002060"/>
      </bottom>
      <diagonal/>
    </border>
    <border>
      <left/>
      <right/>
      <top style="slantDashDot">
        <color rgb="FF002060"/>
      </top>
      <bottom style="slantDashDot">
        <color rgb="FF002060"/>
      </bottom>
      <diagonal/>
    </border>
    <border>
      <left/>
      <right/>
      <top/>
      <bottom style="slantDashDot">
        <color rgb="FF002060"/>
      </bottom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 style="slantDashDot">
        <color theme="0"/>
      </left>
      <right/>
      <top style="slantDashDot">
        <color theme="0"/>
      </top>
      <bottom style="slantDashDot">
        <color theme="0"/>
      </bottom>
      <diagonal/>
    </border>
    <border>
      <left style="mediumDashDot">
        <color rgb="FFC00000"/>
      </left>
      <right style="mediumDashDot">
        <color rgb="FFC00000"/>
      </right>
      <top/>
      <bottom style="mediumDashDot">
        <color rgb="FFC00000"/>
      </bottom>
      <diagonal/>
    </border>
    <border>
      <left style="slantDashDot">
        <color theme="0"/>
      </left>
      <right style="slantDashDot">
        <color theme="0"/>
      </right>
      <top/>
      <bottom style="slantDashDot">
        <color theme="0"/>
      </bottom>
      <diagonal/>
    </border>
    <border>
      <left/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 style="slantDashDot">
        <color theme="0"/>
      </left>
      <right style="slantDashDot">
        <color theme="0"/>
      </right>
      <top/>
      <bottom/>
      <diagonal/>
    </border>
    <border>
      <left/>
      <right style="slantDashDot">
        <color theme="0"/>
      </right>
      <top/>
      <bottom style="slantDashDot">
        <color theme="0"/>
      </bottom>
      <diagonal/>
    </border>
    <border>
      <left style="slantDashDot">
        <color theme="0"/>
      </left>
      <right/>
      <top style="slantDashDot">
        <color theme="0"/>
      </top>
      <bottom/>
      <diagonal/>
    </border>
    <border>
      <left style="slantDashDot">
        <color theme="0"/>
      </left>
      <right/>
      <top/>
      <bottom style="slantDashDot">
        <color theme="0"/>
      </bottom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theme="0"/>
      </top>
      <bottom/>
      <diagonal/>
    </border>
    <border>
      <left/>
      <right style="slantDashDot">
        <color theme="0"/>
      </right>
      <top style="slantDashDot">
        <color theme="0"/>
      </top>
      <bottom/>
      <diagonal/>
    </border>
    <border>
      <left/>
      <right/>
      <top/>
      <bottom style="slantDashDot">
        <color theme="0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 style="slantDashDot">
        <color auto="1"/>
      </bottom>
      <diagonal/>
    </border>
    <border>
      <left/>
      <right style="double">
        <color rgb="FF0070C0"/>
      </right>
      <top/>
      <bottom/>
      <diagonal/>
    </border>
    <border>
      <left/>
      <right/>
      <top/>
      <bottom style="slantDashDot">
        <color auto="1"/>
      </bottom>
      <diagonal/>
    </border>
    <border>
      <left/>
      <right style="slantDashDot">
        <color rgb="FF002060"/>
      </right>
      <top style="slantDashDot">
        <color rgb="FF002060"/>
      </top>
      <bottom style="slantDashDot">
        <color auto="1"/>
      </bottom>
      <diagonal/>
    </border>
    <border>
      <left style="slantDashDot">
        <color auto="1"/>
      </left>
      <right/>
      <top/>
      <bottom style="slantDashDot">
        <color theme="0"/>
      </bottom>
      <diagonal/>
    </border>
    <border>
      <left/>
      <right style="double">
        <color rgb="FF0070C0"/>
      </right>
      <top style="double">
        <color rgb="FF0070C0"/>
      </top>
      <bottom style="slantDashDot">
        <color theme="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slantDashDot">
        <color theme="0"/>
      </bottom>
      <diagonal/>
    </border>
    <border>
      <left style="slantDashDot">
        <color auto="1"/>
      </left>
      <right/>
      <top style="slantDashDot">
        <color theme="0"/>
      </top>
      <bottom/>
      <diagonal/>
    </border>
    <border>
      <left/>
      <right style="slantDashDot">
        <color rgb="FF002060"/>
      </right>
      <top/>
      <bottom/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 style="mediumDashDot">
        <color rgb="FFC00000"/>
      </left>
      <right style="mediumDashDot">
        <color rgb="FFC00000"/>
      </right>
      <top style="mediumDashDot">
        <color rgb="FFC00000"/>
      </top>
      <bottom style="slantDashDot">
        <color auto="1"/>
      </bottom>
      <diagonal/>
    </border>
    <border>
      <left style="slantDashDot">
        <color rgb="FFC00000"/>
      </left>
      <right/>
      <top style="slantDashDot">
        <color rgb="FFC00000"/>
      </top>
      <bottom style="slantDashDot">
        <color auto="1"/>
      </bottom>
      <diagonal/>
    </border>
    <border>
      <left/>
      <right style="slantDashDot">
        <color rgb="FFC00000"/>
      </right>
      <top style="slantDashDot">
        <color rgb="FFC00000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/>
      <bottom/>
      <diagonal/>
    </border>
    <border>
      <left style="slantDashDot">
        <color rgb="FFC00000"/>
      </left>
      <right/>
      <top style="slantDashDot">
        <color rgb="FFC00000"/>
      </top>
      <bottom style="slantDashDot">
        <color rgb="FFC00000"/>
      </bottom>
      <diagonal/>
    </border>
    <border>
      <left/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 style="slantDashDot">
        <color indexed="64"/>
      </left>
      <right style="slantDashDot">
        <color indexed="64"/>
      </right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theme="0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double">
        <color rgb="FF0070C0"/>
      </left>
      <right/>
      <top style="double">
        <color rgb="FF0070C0"/>
      </top>
      <bottom style="double">
        <color rgb="FF0070C0"/>
      </bottom>
      <diagonal/>
    </border>
  </borders>
  <cellStyleXfs count="4">
    <xf numFmtId="0" fontId="0" fillId="0" borderId="0"/>
    <xf numFmtId="0" fontId="2" fillId="0" borderId="0"/>
    <xf numFmtId="44" fontId="11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359">
    <xf numFmtId="0" fontId="0" fillId="0" borderId="0" xfId="0"/>
    <xf numFmtId="0" fontId="3" fillId="0" borderId="1" xfId="1" applyFont="1" applyBorder="1" applyAlignment="1">
      <alignment horizontal="left" wrapText="1"/>
    </xf>
    <xf numFmtId="0" fontId="4" fillId="0" borderId="1" xfId="1" applyFont="1" applyBorder="1" applyAlignment="1">
      <alignment horizontal="left" wrapText="1"/>
    </xf>
    <xf numFmtId="0" fontId="2" fillId="0" borderId="0" xfId="1"/>
    <xf numFmtId="0" fontId="5" fillId="0" borderId="1" xfId="1" applyFont="1" applyBorder="1" applyAlignment="1">
      <alignment horizontal="left" wrapText="1"/>
    </xf>
    <xf numFmtId="0" fontId="5" fillId="0" borderId="1" xfId="1" applyFont="1" applyFill="1" applyBorder="1" applyAlignment="1">
      <alignment horizontal="left" wrapText="1"/>
    </xf>
    <xf numFmtId="0" fontId="2" fillId="0" borderId="1" xfId="1" applyBorder="1" applyAlignment="1">
      <alignment horizontal="left"/>
    </xf>
    <xf numFmtId="0" fontId="3" fillId="0" borderId="1" xfId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2" fillId="9" borderId="1" xfId="2" applyNumberFormat="1" applyFont="1" applyFill="1" applyBorder="1" applyAlignment="1">
      <alignment horizontal="center" vertical="center"/>
    </xf>
    <xf numFmtId="164" fontId="12" fillId="9" borderId="1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/>
    <xf numFmtId="164" fontId="8" fillId="0" borderId="10" xfId="0" applyNumberFormat="1" applyFont="1" applyBorder="1" applyAlignment="1">
      <alignment horizontal="center" vertical="center"/>
    </xf>
    <xf numFmtId="164" fontId="1" fillId="16" borderId="3" xfId="0" applyNumberFormat="1" applyFont="1" applyFill="1" applyBorder="1" applyAlignment="1">
      <alignment horizontal="center" vertical="center"/>
    </xf>
    <xf numFmtId="164" fontId="0" fillId="0" borderId="0" xfId="0" applyNumberFormat="1"/>
    <xf numFmtId="167" fontId="0" fillId="0" borderId="0" xfId="0" applyNumberFormat="1" applyAlignment="1"/>
    <xf numFmtId="0" fontId="0" fillId="0" borderId="0" xfId="0" applyNumberFormat="1" applyAlignment="1"/>
    <xf numFmtId="165" fontId="0" fillId="0" borderId="0" xfId="0" applyNumberFormat="1"/>
    <xf numFmtId="0" fontId="10" fillId="0" borderId="16" xfId="0" applyFont="1" applyBorder="1" applyAlignment="1">
      <alignment horizontal="left" vertical="center"/>
    </xf>
    <xf numFmtId="164" fontId="10" fillId="0" borderId="16" xfId="0" applyNumberFormat="1" applyFont="1" applyBorder="1" applyAlignment="1">
      <alignment horizontal="center" vertical="center"/>
    </xf>
    <xf numFmtId="0" fontId="21" fillId="17" borderId="17" xfId="0" applyFont="1" applyFill="1" applyBorder="1" applyAlignment="1">
      <alignment horizontal="left" vertical="center" wrapText="1"/>
    </xf>
    <xf numFmtId="0" fontId="22" fillId="18" borderId="17" xfId="0" applyFont="1" applyFill="1" applyBorder="1" applyAlignment="1">
      <alignment horizontal="center" vertical="center" wrapText="1"/>
    </xf>
    <xf numFmtId="0" fontId="21" fillId="19" borderId="17" xfId="0" applyFont="1" applyFill="1" applyBorder="1" applyAlignment="1">
      <alignment horizontal="center" vertical="center" wrapText="1"/>
    </xf>
    <xf numFmtId="0" fontId="23" fillId="17" borderId="18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0" fillId="0" borderId="0" xfId="0" applyBorder="1"/>
    <xf numFmtId="164" fontId="26" fillId="0" borderId="20" xfId="0" applyNumberFormat="1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1" xfId="0" applyBorder="1"/>
    <xf numFmtId="0" fontId="0" fillId="0" borderId="19" xfId="0" applyBorder="1"/>
    <xf numFmtId="0" fontId="0" fillId="0" borderId="27" xfId="0" applyBorder="1" applyAlignment="1">
      <alignment horizontal="center" vertical="center" wrapText="1"/>
    </xf>
    <xf numFmtId="44" fontId="21" fillId="17" borderId="17" xfId="0" applyNumberFormat="1" applyFont="1" applyFill="1" applyBorder="1" applyAlignment="1">
      <alignment horizontal="left" vertical="center" wrapText="1"/>
    </xf>
    <xf numFmtId="44" fontId="28" fillId="17" borderId="18" xfId="2" applyFont="1" applyFill="1" applyBorder="1" applyAlignment="1">
      <alignment vertical="center" wrapText="1"/>
    </xf>
    <xf numFmtId="0" fontId="29" fillId="22" borderId="14" xfId="0" applyFont="1" applyFill="1" applyBorder="1" applyAlignment="1">
      <alignment horizontal="center" vertical="center" textRotation="45"/>
    </xf>
    <xf numFmtId="0" fontId="8" fillId="4" borderId="29" xfId="0" applyFont="1" applyFill="1" applyBorder="1" applyAlignment="1">
      <alignment horizontal="center" textRotation="45" wrapText="1"/>
    </xf>
    <xf numFmtId="0" fontId="20" fillId="11" borderId="30" xfId="0" applyFont="1" applyFill="1" applyBorder="1" applyAlignment="1">
      <alignment horizontal="right"/>
    </xf>
    <xf numFmtId="0" fontId="0" fillId="11" borderId="31" xfId="0" applyFill="1" applyBorder="1" applyAlignment="1"/>
    <xf numFmtId="0" fontId="18" fillId="22" borderId="32" xfId="0" applyFont="1" applyFill="1" applyBorder="1" applyAlignment="1">
      <alignment horizontal="center" vertical="center" textRotation="135" wrapText="1"/>
    </xf>
    <xf numFmtId="0" fontId="30" fillId="22" borderId="14" xfId="0" applyFont="1" applyFill="1" applyBorder="1" applyAlignment="1">
      <alignment horizontal="center" vertical="center" textRotation="135" wrapText="1"/>
    </xf>
    <xf numFmtId="0" fontId="31" fillId="11" borderId="33" xfId="0" applyFont="1" applyFill="1" applyBorder="1" applyAlignment="1">
      <alignment horizontal="center" vertical="center" textRotation="135" wrapText="1"/>
    </xf>
    <xf numFmtId="0" fontId="30" fillId="10" borderId="33" xfId="0" applyFont="1" applyFill="1" applyBorder="1" applyAlignment="1">
      <alignment horizontal="center" vertical="center" textRotation="135" wrapText="1"/>
    </xf>
    <xf numFmtId="0" fontId="12" fillId="11" borderId="14" xfId="0" applyFont="1" applyFill="1" applyBorder="1" applyAlignment="1">
      <alignment horizontal="center" vertical="center" textRotation="135"/>
    </xf>
    <xf numFmtId="0" fontId="18" fillId="22" borderId="34" xfId="0" applyFont="1" applyFill="1" applyBorder="1" applyAlignment="1">
      <alignment horizontal="center" vertical="center" textRotation="135" wrapText="1"/>
    </xf>
    <xf numFmtId="0" fontId="31" fillId="5" borderId="33" xfId="0" applyFont="1" applyFill="1" applyBorder="1" applyAlignment="1">
      <alignment horizontal="right" vertical="top" textRotation="135" wrapText="1"/>
    </xf>
    <xf numFmtId="164" fontId="32" fillId="22" borderId="35" xfId="0" applyNumberFormat="1" applyFont="1" applyFill="1" applyBorder="1" applyAlignment="1">
      <alignment horizontal="left" vertical="center"/>
    </xf>
    <xf numFmtId="0" fontId="33" fillId="0" borderId="14" xfId="0" applyFont="1" applyBorder="1" applyAlignment="1">
      <alignment horizontal="center" vertical="center"/>
    </xf>
    <xf numFmtId="44" fontId="36" fillId="22" borderId="14" xfId="0" applyNumberFormat="1" applyFont="1" applyFill="1" applyBorder="1" applyAlignment="1">
      <alignment vertical="center"/>
    </xf>
    <xf numFmtId="44" fontId="37" fillId="0" borderId="14" xfId="0" applyNumberFormat="1" applyFont="1" applyBorder="1" applyAlignment="1">
      <alignment horizontal="center" vertical="center"/>
    </xf>
    <xf numFmtId="44" fontId="18" fillId="0" borderId="30" xfId="0" applyNumberFormat="1" applyFont="1" applyBorder="1" applyAlignment="1">
      <alignment vertical="center"/>
    </xf>
    <xf numFmtId="44" fontId="38" fillId="0" borderId="14" xfId="2" applyFont="1" applyBorder="1" applyAlignment="1">
      <alignment vertical="center"/>
    </xf>
    <xf numFmtId="164" fontId="39" fillId="8" borderId="35" xfId="0" applyNumberFormat="1" applyFont="1" applyFill="1" applyBorder="1" applyAlignment="1">
      <alignment horizontal="center" vertical="center"/>
    </xf>
    <xf numFmtId="0" fontId="39" fillId="8" borderId="14" xfId="0" applyNumberFormat="1" applyFont="1" applyFill="1" applyBorder="1" applyAlignment="1">
      <alignment horizontal="center" vertical="center"/>
    </xf>
    <xf numFmtId="44" fontId="40" fillId="8" borderId="14" xfId="0" applyNumberFormat="1" applyFont="1" applyFill="1" applyBorder="1" applyAlignment="1">
      <alignment vertical="center"/>
    </xf>
    <xf numFmtId="44" fontId="40" fillId="5" borderId="14" xfId="0" applyNumberFormat="1" applyFont="1" applyFill="1" applyBorder="1" applyAlignment="1">
      <alignment vertical="center"/>
    </xf>
    <xf numFmtId="44" fontId="18" fillId="8" borderId="14" xfId="0" applyNumberFormat="1" applyFont="1" applyFill="1" applyBorder="1" applyAlignment="1">
      <alignment horizontal="center" vertical="center"/>
    </xf>
    <xf numFmtId="0" fontId="31" fillId="5" borderId="33" xfId="0" applyFont="1" applyFill="1" applyBorder="1" applyAlignment="1">
      <alignment horizontal="center" vertical="center" textRotation="45" wrapText="1"/>
    </xf>
    <xf numFmtId="0" fontId="31" fillId="5" borderId="36" xfId="0" applyFont="1" applyFill="1" applyBorder="1" applyAlignment="1">
      <alignment horizontal="center" vertical="center" textRotation="45" wrapText="1"/>
    </xf>
    <xf numFmtId="0" fontId="19" fillId="0" borderId="0" xfId="0" applyFont="1"/>
    <xf numFmtId="0" fontId="30" fillId="22" borderId="14" xfId="0" applyFont="1" applyFill="1" applyBorder="1" applyAlignment="1">
      <alignment horizontal="center" vertical="top" textRotation="135" wrapText="1"/>
    </xf>
    <xf numFmtId="0" fontId="14" fillId="25" borderId="13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25" borderId="1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0" xfId="0" quotePrefix="1"/>
    <xf numFmtId="0" fontId="0" fillId="25" borderId="0" xfId="0" applyFill="1"/>
    <xf numFmtId="0" fontId="10" fillId="2" borderId="16" xfId="0" applyFont="1" applyFill="1" applyBorder="1" applyAlignment="1">
      <alignment horizontal="left" vertical="center"/>
    </xf>
    <xf numFmtId="164" fontId="32" fillId="3" borderId="35" xfId="0" applyNumberFormat="1" applyFont="1" applyFill="1" applyBorder="1" applyAlignment="1">
      <alignment horizontal="left" vertical="center"/>
    </xf>
    <xf numFmtId="164" fontId="32" fillId="27" borderId="35" xfId="0" applyNumberFormat="1" applyFont="1" applyFill="1" applyBorder="1" applyAlignment="1">
      <alignment horizontal="left" vertical="center"/>
    </xf>
    <xf numFmtId="164" fontId="25" fillId="20" borderId="16" xfId="0" applyNumberFormat="1" applyFont="1" applyFill="1" applyBorder="1" applyAlignment="1">
      <alignment horizontal="center" vertical="center"/>
    </xf>
    <xf numFmtId="0" fontId="21" fillId="17" borderId="17" xfId="0" applyNumberFormat="1" applyFont="1" applyFill="1" applyBorder="1" applyAlignment="1">
      <alignment horizontal="left" vertical="center" wrapText="1"/>
    </xf>
    <xf numFmtId="0" fontId="28" fillId="17" borderId="18" xfId="2" applyNumberFormat="1" applyFont="1" applyFill="1" applyBorder="1" applyAlignment="1">
      <alignment vertical="center" wrapText="1"/>
    </xf>
    <xf numFmtId="164" fontId="26" fillId="28" borderId="16" xfId="0" applyNumberFormat="1" applyFont="1" applyFill="1" applyBorder="1" applyAlignment="1">
      <alignment horizontal="center" vertical="center"/>
    </xf>
    <xf numFmtId="0" fontId="14" fillId="25" borderId="13" xfId="0" applyFont="1" applyFill="1" applyBorder="1" applyAlignment="1" applyProtection="1">
      <alignment horizontal="left" vertical="center"/>
      <protection locked="0"/>
    </xf>
    <xf numFmtId="0" fontId="44" fillId="25" borderId="45" xfId="0" applyFont="1" applyFill="1" applyBorder="1" applyAlignment="1">
      <alignment horizontal="center" vertical="center"/>
    </xf>
    <xf numFmtId="164" fontId="43" fillId="25" borderId="48" xfId="0" applyNumberFormat="1" applyFont="1" applyFill="1" applyBorder="1" applyAlignment="1">
      <alignment horizontal="center"/>
    </xf>
    <xf numFmtId="0" fontId="0" fillId="25" borderId="52" xfId="0" applyFill="1" applyBorder="1"/>
    <xf numFmtId="0" fontId="44" fillId="25" borderId="53" xfId="0" applyFont="1" applyFill="1" applyBorder="1" applyAlignment="1">
      <alignment horizontal="center" vertical="center"/>
    </xf>
    <xf numFmtId="0" fontId="16" fillId="0" borderId="55" xfId="0" applyFont="1" applyBorder="1" applyAlignment="1">
      <alignment horizontal="center" vertical="center" textRotation="45" wrapText="1"/>
    </xf>
    <xf numFmtId="44" fontId="6" fillId="29" borderId="47" xfId="2" applyFont="1" applyFill="1" applyBorder="1" applyAlignment="1">
      <alignment horizontal="center" vertical="center" textRotation="45"/>
    </xf>
    <xf numFmtId="0" fontId="0" fillId="0" borderId="14" xfId="0" applyBorder="1"/>
    <xf numFmtId="44" fontId="30" fillId="11" borderId="33" xfId="2" applyFont="1" applyFill="1" applyBorder="1" applyAlignment="1" applyProtection="1">
      <alignment horizontal="center" vertical="center" textRotation="60"/>
      <protection locked="0"/>
    </xf>
    <xf numFmtId="164" fontId="35" fillId="22" borderId="14" xfId="0" applyNumberFormat="1" applyFont="1" applyFill="1" applyBorder="1" applyAlignment="1" applyProtection="1">
      <alignment horizontal="left" vertical="center"/>
    </xf>
    <xf numFmtId="164" fontId="47" fillId="22" borderId="14" xfId="0" applyNumberFormat="1" applyFont="1" applyFill="1" applyBorder="1" applyAlignment="1" applyProtection="1">
      <alignment horizontal="center" vertical="center"/>
      <protection locked="0"/>
    </xf>
    <xf numFmtId="0" fontId="0" fillId="25" borderId="57" xfId="0" applyFill="1" applyBorder="1"/>
    <xf numFmtId="164" fontId="42" fillId="25" borderId="0" xfId="0" applyNumberFormat="1" applyFont="1" applyFill="1" applyBorder="1" applyAlignment="1">
      <alignment horizontal="center" vertical="center"/>
    </xf>
    <xf numFmtId="164" fontId="52" fillId="25" borderId="52" xfId="0" applyNumberFormat="1" applyFont="1" applyFill="1" applyBorder="1" applyAlignment="1">
      <alignment horizontal="center" vertical="center" wrapText="1"/>
    </xf>
    <xf numFmtId="0" fontId="51" fillId="25" borderId="53" xfId="0" applyFont="1" applyFill="1" applyBorder="1" applyAlignment="1">
      <alignment horizontal="center" vertical="top" wrapText="1"/>
    </xf>
    <xf numFmtId="0" fontId="25" fillId="30" borderId="51" xfId="0" applyFont="1" applyFill="1" applyBorder="1" applyAlignment="1">
      <alignment horizontal="center" vertical="top" textRotation="120" wrapText="1"/>
    </xf>
    <xf numFmtId="0" fontId="57" fillId="25" borderId="54" xfId="0" applyFont="1" applyFill="1" applyBorder="1" applyAlignment="1">
      <alignment horizontal="center" vertical="center"/>
    </xf>
    <xf numFmtId="0" fontId="0" fillId="0" borderId="0" xfId="0" applyFill="1"/>
    <xf numFmtId="0" fontId="0" fillId="2" borderId="0" xfId="0" applyFill="1" applyAlignment="1"/>
    <xf numFmtId="0" fontId="57" fillId="25" borderId="45" xfId="0" applyFont="1" applyFill="1" applyBorder="1" applyAlignment="1">
      <alignment horizontal="center" vertical="center"/>
    </xf>
    <xf numFmtId="0" fontId="58" fillId="25" borderId="13" xfId="0" applyFont="1" applyFill="1" applyBorder="1" applyAlignment="1" applyProtection="1">
      <alignment horizontal="center"/>
      <protection locked="0"/>
    </xf>
    <xf numFmtId="164" fontId="42" fillId="25" borderId="45" xfId="0" applyNumberFormat="1" applyFont="1" applyFill="1" applyBorder="1" applyAlignment="1">
      <alignment horizontal="center" vertical="center"/>
    </xf>
    <xf numFmtId="164" fontId="41" fillId="25" borderId="45" xfId="0" applyNumberFormat="1" applyFont="1" applyFill="1" applyBorder="1" applyAlignment="1">
      <alignment horizontal="center" vertical="center"/>
    </xf>
    <xf numFmtId="0" fontId="0" fillId="0" borderId="58" xfId="0" applyBorder="1"/>
    <xf numFmtId="0" fontId="60" fillId="13" borderId="16" xfId="0" applyFont="1" applyFill="1" applyBorder="1" applyAlignment="1">
      <alignment horizontal="right" vertical="center"/>
    </xf>
    <xf numFmtId="0" fontId="59" fillId="25" borderId="48" xfId="0" applyFont="1" applyFill="1" applyBorder="1" applyAlignment="1">
      <alignment horizontal="center" vertical="center" textRotation="120" wrapText="1"/>
    </xf>
    <xf numFmtId="0" fontId="8" fillId="0" borderId="6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45" wrapText="1"/>
    </xf>
    <xf numFmtId="164" fontId="26" fillId="0" borderId="24" xfId="0" applyNumberFormat="1" applyFont="1" applyBorder="1" applyAlignment="1">
      <alignment horizontal="center" vertical="center"/>
    </xf>
    <xf numFmtId="164" fontId="31" fillId="12" borderId="21" xfId="0" applyNumberFormat="1" applyFont="1" applyFill="1" applyBorder="1" applyAlignment="1">
      <alignment horizontal="center" vertical="center"/>
    </xf>
    <xf numFmtId="164" fontId="25" fillId="20" borderId="21" xfId="0" applyNumberFormat="1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/>
    </xf>
    <xf numFmtId="164" fontId="10" fillId="0" borderId="21" xfId="0" applyNumberFormat="1" applyFont="1" applyBorder="1" applyAlignment="1">
      <alignment horizontal="center" vertical="center"/>
    </xf>
    <xf numFmtId="164" fontId="26" fillId="12" borderId="21" xfId="0" applyNumberFormat="1" applyFont="1" applyFill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44" fillId="25" borderId="0" xfId="0" applyFont="1" applyFill="1" applyBorder="1" applyAlignment="1">
      <alignment horizontal="center" vertical="center"/>
    </xf>
    <xf numFmtId="164" fontId="26" fillId="0" borderId="62" xfId="0" applyNumberFormat="1" applyFont="1" applyBorder="1" applyAlignment="1">
      <alignment horizontal="center" vertical="center"/>
    </xf>
    <xf numFmtId="164" fontId="31" fillId="22" borderId="59" xfId="0" applyNumberFormat="1" applyFont="1" applyFill="1" applyBorder="1" applyAlignment="1">
      <alignment horizontal="center" vertical="center"/>
    </xf>
    <xf numFmtId="164" fontId="25" fillId="20" borderId="59" xfId="0" applyNumberFormat="1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left" vertical="center"/>
    </xf>
    <xf numFmtId="164" fontId="10" fillId="0" borderId="59" xfId="0" applyNumberFormat="1" applyFont="1" applyBorder="1" applyAlignment="1">
      <alignment horizontal="center" vertical="center"/>
    </xf>
    <xf numFmtId="164" fontId="26" fillId="22" borderId="59" xfId="0" applyNumberFormat="1" applyFont="1" applyFill="1" applyBorder="1" applyAlignment="1">
      <alignment horizontal="center" vertical="center"/>
    </xf>
    <xf numFmtId="0" fontId="10" fillId="0" borderId="59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53" fillId="0" borderId="0" xfId="0" applyFont="1"/>
    <xf numFmtId="0" fontId="48" fillId="0" borderId="15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164" fontId="1" fillId="0" borderId="64" xfId="0" applyNumberFormat="1" applyFont="1" applyBorder="1" applyAlignment="1">
      <alignment vertical="center"/>
    </xf>
    <xf numFmtId="0" fontId="1" fillId="0" borderId="65" xfId="0" applyFont="1" applyBorder="1" applyAlignment="1">
      <alignment vertical="center"/>
    </xf>
    <xf numFmtId="164" fontId="1" fillId="0" borderId="65" xfId="0" applyNumberFormat="1" applyFont="1" applyBorder="1" applyAlignment="1">
      <alignment vertical="center"/>
    </xf>
    <xf numFmtId="0" fontId="0" fillId="25" borderId="53" xfId="0" applyFill="1" applyBorder="1"/>
    <xf numFmtId="0" fontId="0" fillId="25" borderId="51" xfId="0" applyFill="1" applyBorder="1"/>
    <xf numFmtId="0" fontId="57" fillId="25" borderId="0" xfId="0" applyFont="1" applyFill="1" applyBorder="1" applyAlignment="1">
      <alignment horizontal="center" vertical="center"/>
    </xf>
    <xf numFmtId="164" fontId="41" fillId="25" borderId="0" xfId="0" applyNumberFormat="1" applyFont="1" applyFill="1" applyBorder="1" applyAlignment="1">
      <alignment horizontal="center"/>
    </xf>
    <xf numFmtId="0" fontId="62" fillId="0" borderId="0" xfId="0" applyFont="1" applyAlignment="1">
      <alignment horizontal="center" vertical="center"/>
    </xf>
    <xf numFmtId="0" fontId="0" fillId="0" borderId="0" xfId="0" applyBorder="1" applyAlignment="1"/>
    <xf numFmtId="0" fontId="16" fillId="21" borderId="20" xfId="0" applyFont="1" applyFill="1" applyBorder="1" applyAlignment="1">
      <alignment horizontal="center" vertical="center"/>
    </xf>
    <xf numFmtId="0" fontId="16" fillId="21" borderId="16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wrapText="1"/>
    </xf>
    <xf numFmtId="0" fontId="61" fillId="0" borderId="0" xfId="0" applyFont="1" applyBorder="1" applyAlignment="1">
      <alignment horizontal="center" vertical="center"/>
    </xf>
    <xf numFmtId="0" fontId="0" fillId="0" borderId="61" xfId="0" applyBorder="1" applyAlignment="1"/>
    <xf numFmtId="0" fontId="0" fillId="0" borderId="58" xfId="0" applyBorder="1" applyAlignment="1"/>
    <xf numFmtId="0" fontId="59" fillId="25" borderId="48" xfId="0" applyFont="1" applyFill="1" applyBorder="1" applyAlignment="1">
      <alignment horizontal="center" vertical="center" wrapText="1"/>
    </xf>
    <xf numFmtId="0" fontId="20" fillId="13" borderId="67" xfId="0" applyFont="1" applyFill="1" applyBorder="1" applyAlignment="1">
      <alignment horizontal="center" vertical="center" wrapText="1"/>
    </xf>
    <xf numFmtId="0" fontId="63" fillId="25" borderId="45" xfId="0" applyFont="1" applyFill="1" applyBorder="1" applyAlignment="1">
      <alignment horizontal="center" vertical="center"/>
    </xf>
    <xf numFmtId="164" fontId="57" fillId="25" borderId="45" xfId="0" applyNumberFormat="1" applyFont="1" applyFill="1" applyBorder="1" applyAlignment="1">
      <alignment horizontal="center" vertical="center"/>
    </xf>
    <xf numFmtId="164" fontId="57" fillId="25" borderId="46" xfId="0" applyNumberFormat="1" applyFont="1" applyFill="1" applyBorder="1" applyAlignment="1">
      <alignment horizontal="center" vertical="center"/>
    </xf>
    <xf numFmtId="0" fontId="0" fillId="0" borderId="70" xfId="0" applyBorder="1"/>
    <xf numFmtId="0" fontId="10" fillId="0" borderId="71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top" textRotation="120" wrapText="1"/>
    </xf>
    <xf numFmtId="0" fontId="25" fillId="30" borderId="45" xfId="0" applyFont="1" applyFill="1" applyBorder="1" applyAlignment="1">
      <alignment horizontal="center" vertical="top" textRotation="120" wrapText="1"/>
    </xf>
    <xf numFmtId="0" fontId="63" fillId="25" borderId="45" xfId="0" applyFont="1" applyFill="1" applyBorder="1" applyAlignment="1">
      <alignment horizontal="center" vertical="center" textRotation="135"/>
    </xf>
    <xf numFmtId="0" fontId="65" fillId="30" borderId="0" xfId="0" applyFont="1" applyFill="1" applyBorder="1" applyAlignment="1">
      <alignment horizontal="center" vertical="top" textRotation="45" wrapText="1"/>
    </xf>
    <xf numFmtId="0" fontId="60" fillId="0" borderId="45" xfId="0" applyFont="1" applyFill="1" applyBorder="1" applyAlignment="1">
      <alignment horizontal="right" vertical="center"/>
    </xf>
    <xf numFmtId="0" fontId="63" fillId="25" borderId="48" xfId="0" applyFont="1" applyFill="1" applyBorder="1" applyAlignment="1">
      <alignment horizontal="center" vertical="center"/>
    </xf>
    <xf numFmtId="164" fontId="52" fillId="25" borderId="53" xfId="0" applyNumberFormat="1" applyFont="1" applyFill="1" applyBorder="1" applyAlignment="1">
      <alignment horizontal="center" vertical="center" wrapText="1"/>
    </xf>
    <xf numFmtId="166" fontId="54" fillId="25" borderId="45" xfId="0" applyNumberFormat="1" applyFont="1" applyFill="1" applyBorder="1" applyAlignment="1">
      <alignment horizontal="center" vertical="center"/>
    </xf>
    <xf numFmtId="0" fontId="66" fillId="25" borderId="45" xfId="0" applyFont="1" applyFill="1" applyBorder="1" applyAlignment="1">
      <alignment horizontal="center" vertical="top" textRotation="45" wrapText="1"/>
    </xf>
    <xf numFmtId="0" fontId="57" fillId="25" borderId="52" xfId="0" applyFont="1" applyFill="1" applyBorder="1" applyAlignment="1">
      <alignment horizontal="center" vertical="center"/>
    </xf>
    <xf numFmtId="0" fontId="61" fillId="0" borderId="75" xfId="0" applyFont="1" applyBorder="1" applyAlignment="1">
      <alignment horizontal="center" vertical="center"/>
    </xf>
    <xf numFmtId="2" fontId="56" fillId="25" borderId="76" xfId="0" applyNumberFormat="1" applyFont="1" applyFill="1" applyBorder="1" applyAlignment="1">
      <alignment horizontal="center" vertical="center" wrapText="1"/>
    </xf>
    <xf numFmtId="0" fontId="20" fillId="13" borderId="4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textRotation="255"/>
    </xf>
    <xf numFmtId="0" fontId="51" fillId="25" borderId="45" xfId="0" applyFont="1" applyFill="1" applyBorder="1" applyAlignment="1">
      <alignment horizontal="center" wrapText="1"/>
    </xf>
    <xf numFmtId="164" fontId="42" fillId="25" borderId="54" xfId="0" applyNumberFormat="1" applyFont="1" applyFill="1" applyBorder="1" applyAlignment="1">
      <alignment horizontal="center" vertical="center"/>
    </xf>
    <xf numFmtId="164" fontId="43" fillId="25" borderId="45" xfId="0" applyNumberFormat="1" applyFont="1" applyFill="1" applyBorder="1" applyAlignment="1">
      <alignment horizontal="center"/>
    </xf>
    <xf numFmtId="164" fontId="57" fillId="25" borderId="51" xfId="0" applyNumberFormat="1" applyFont="1" applyFill="1" applyBorder="1" applyAlignment="1">
      <alignment horizontal="center" vertical="center"/>
    </xf>
    <xf numFmtId="164" fontId="57" fillId="25" borderId="49" xfId="0" applyNumberFormat="1" applyFont="1" applyFill="1" applyBorder="1" applyAlignment="1">
      <alignment horizontal="center" vertical="center"/>
    </xf>
    <xf numFmtId="164" fontId="41" fillId="25" borderId="54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41" fillId="0" borderId="0" xfId="0" applyFont="1" applyBorder="1" applyAlignment="1">
      <alignment horizontal="right" vertical="center"/>
    </xf>
    <xf numFmtId="0" fontId="45" fillId="32" borderId="68" xfId="0" applyFont="1" applyFill="1" applyBorder="1" applyAlignment="1" applyProtection="1">
      <alignment horizontal="center" vertical="center"/>
      <protection locked="0"/>
    </xf>
    <xf numFmtId="0" fontId="45" fillId="32" borderId="13" xfId="0" applyFont="1" applyFill="1" applyBorder="1" applyAlignment="1" applyProtection="1">
      <alignment horizontal="center" vertical="center"/>
      <protection locked="0"/>
    </xf>
    <xf numFmtId="0" fontId="45" fillId="32" borderId="74" xfId="0" applyFont="1" applyFill="1" applyBorder="1" applyAlignment="1" applyProtection="1">
      <alignment horizontal="center" vertical="center"/>
      <protection locked="0"/>
    </xf>
    <xf numFmtId="0" fontId="60" fillId="13" borderId="46" xfId="0" applyFont="1" applyFill="1" applyBorder="1" applyAlignment="1">
      <alignment horizontal="right" vertical="center"/>
    </xf>
    <xf numFmtId="0" fontId="45" fillId="32" borderId="81" xfId="0" applyFont="1" applyFill="1" applyBorder="1" applyAlignment="1" applyProtection="1">
      <alignment horizontal="center" vertical="center"/>
      <protection locked="0"/>
    </xf>
    <xf numFmtId="0" fontId="45" fillId="32" borderId="55" xfId="0" applyFont="1" applyFill="1" applyBorder="1" applyAlignment="1" applyProtection="1">
      <alignment horizontal="center" vertical="center"/>
      <protection locked="0"/>
    </xf>
    <xf numFmtId="0" fontId="1" fillId="0" borderId="80" xfId="0" applyFont="1" applyBorder="1" applyAlignment="1">
      <alignment horizontal="center" vertical="center"/>
    </xf>
    <xf numFmtId="0" fontId="9" fillId="0" borderId="0" xfId="0" applyFont="1" applyAlignment="1">
      <alignment horizontal="left" textRotation="255"/>
    </xf>
    <xf numFmtId="164" fontId="15" fillId="30" borderId="28" xfId="0" applyNumberFormat="1" applyFont="1" applyFill="1" applyBorder="1" applyAlignment="1">
      <alignment horizontal="center" vertical="center"/>
    </xf>
    <xf numFmtId="164" fontId="15" fillId="30" borderId="3" xfId="0" applyNumberFormat="1" applyFont="1" applyFill="1" applyBorder="1" applyAlignment="1">
      <alignment horizontal="center" vertical="center"/>
    </xf>
    <xf numFmtId="166" fontId="15" fillId="30" borderId="3" xfId="0" applyNumberFormat="1" applyFont="1" applyFill="1" applyBorder="1" applyAlignment="1">
      <alignment horizontal="center" vertical="center"/>
    </xf>
    <xf numFmtId="0" fontId="55" fillId="25" borderId="0" xfId="0" applyFont="1" applyFill="1" applyAlignment="1">
      <alignment vertical="top" wrapText="1"/>
    </xf>
    <xf numFmtId="0" fontId="0" fillId="25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5" fillId="25" borderId="1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4" fillId="26" borderId="42" xfId="0" applyNumberFormat="1" applyFont="1" applyFill="1" applyBorder="1" applyAlignment="1"/>
    <xf numFmtId="0" fontId="24" fillId="26" borderId="43" xfId="0" applyNumberFormat="1" applyFont="1" applyFill="1" applyBorder="1" applyAlignment="1"/>
    <xf numFmtId="0" fontId="24" fillId="2" borderId="42" xfId="0" applyNumberFormat="1" applyFont="1" applyFill="1" applyBorder="1" applyAlignment="1"/>
    <xf numFmtId="0" fontId="24" fillId="2" borderId="43" xfId="0" applyNumberFormat="1" applyFont="1" applyFill="1" applyBorder="1" applyAlignment="1"/>
    <xf numFmtId="164" fontId="32" fillId="33" borderId="35" xfId="0" applyNumberFormat="1" applyFont="1" applyFill="1" applyBorder="1" applyAlignment="1">
      <alignment horizontal="left" vertical="center"/>
    </xf>
    <xf numFmtId="164" fontId="0" fillId="27" borderId="0" xfId="0" applyNumberFormat="1" applyFill="1"/>
    <xf numFmtId="0" fontId="51" fillId="25" borderId="52" xfId="0" applyFont="1" applyFill="1" applyBorder="1" applyAlignment="1">
      <alignment horizontal="center" wrapText="1"/>
    </xf>
    <xf numFmtId="0" fontId="6" fillId="12" borderId="80" xfId="0" applyFont="1" applyFill="1" applyBorder="1" applyAlignment="1">
      <alignment horizontal="left" vertical="center" textRotation="45"/>
    </xf>
    <xf numFmtId="0" fontId="6" fillId="34" borderId="80" xfId="0" applyFont="1" applyFill="1" applyBorder="1" applyAlignment="1">
      <alignment horizontal="left" vertical="center" textRotation="45"/>
    </xf>
    <xf numFmtId="0" fontId="6" fillId="35" borderId="80" xfId="0" applyFont="1" applyFill="1" applyBorder="1" applyAlignment="1">
      <alignment horizontal="left" vertical="center" textRotation="45"/>
    </xf>
    <xf numFmtId="0" fontId="68" fillId="12" borderId="81" xfId="0" applyFont="1" applyFill="1" applyBorder="1" applyAlignment="1" applyProtection="1">
      <alignment horizontal="center" vertical="center"/>
      <protection locked="0"/>
    </xf>
    <xf numFmtId="0" fontId="68" fillId="34" borderId="55" xfId="0" applyFont="1" applyFill="1" applyBorder="1" applyAlignment="1" applyProtection="1">
      <alignment horizontal="center" vertical="center"/>
      <protection locked="0"/>
    </xf>
    <xf numFmtId="0" fontId="68" fillId="35" borderId="55" xfId="0" applyFont="1" applyFill="1" applyBorder="1" applyAlignment="1" applyProtection="1">
      <alignment horizontal="center" vertical="center"/>
      <protection locked="0"/>
    </xf>
    <xf numFmtId="0" fontId="68" fillId="12" borderId="55" xfId="0" applyFont="1" applyFill="1" applyBorder="1" applyAlignment="1" applyProtection="1">
      <alignment horizontal="center" vertical="center"/>
      <protection locked="0"/>
    </xf>
    <xf numFmtId="0" fontId="68" fillId="12" borderId="13" xfId="0" applyFont="1" applyFill="1" applyBorder="1" applyAlignment="1" applyProtection="1">
      <alignment horizontal="center" vertical="center"/>
      <protection locked="0"/>
    </xf>
    <xf numFmtId="0" fontId="68" fillId="34" borderId="13" xfId="0" applyFont="1" applyFill="1" applyBorder="1" applyAlignment="1" applyProtection="1">
      <alignment horizontal="center" vertical="center"/>
      <protection locked="0"/>
    </xf>
    <xf numFmtId="0" fontId="68" fillId="35" borderId="13" xfId="0" applyFont="1" applyFill="1" applyBorder="1" applyAlignment="1" applyProtection="1">
      <alignment horizontal="center" vertical="center"/>
      <protection locked="0"/>
    </xf>
    <xf numFmtId="0" fontId="68" fillId="12" borderId="68" xfId="0" applyFont="1" applyFill="1" applyBorder="1" applyAlignment="1" applyProtection="1">
      <alignment horizontal="center" vertical="center"/>
      <protection locked="0"/>
    </xf>
    <xf numFmtId="0" fontId="68" fillId="35" borderId="74" xfId="0" applyFont="1" applyFill="1" applyBorder="1" applyAlignment="1" applyProtection="1">
      <alignment horizontal="center" vertical="center"/>
      <protection locked="0"/>
    </xf>
    <xf numFmtId="0" fontId="16" fillId="36" borderId="3" xfId="0" applyFont="1" applyFill="1" applyBorder="1" applyAlignment="1">
      <alignment horizontal="center" vertical="center" textRotation="45"/>
    </xf>
    <xf numFmtId="0" fontId="20" fillId="37" borderId="3" xfId="0" applyFont="1" applyFill="1" applyBorder="1" applyAlignment="1">
      <alignment horizontal="right" textRotation="45" wrapText="1"/>
    </xf>
    <xf numFmtId="0" fontId="20" fillId="38" borderId="3" xfId="0" applyFont="1" applyFill="1" applyBorder="1" applyAlignment="1">
      <alignment horizontal="right" vertical="center" textRotation="45" wrapText="1"/>
    </xf>
    <xf numFmtId="0" fontId="20" fillId="39" borderId="3" xfId="0" applyFont="1" applyFill="1" applyBorder="1" applyAlignment="1">
      <alignment horizontal="center" textRotation="45" wrapText="1"/>
    </xf>
    <xf numFmtId="0" fontId="20" fillId="40" borderId="3" xfId="0" applyFont="1" applyFill="1" applyBorder="1" applyAlignment="1">
      <alignment horizontal="center" textRotation="45" wrapText="1"/>
    </xf>
    <xf numFmtId="0" fontId="20" fillId="41" borderId="3" xfId="0" applyFont="1" applyFill="1" applyBorder="1" applyAlignment="1">
      <alignment horizontal="right" textRotation="45" wrapText="1"/>
    </xf>
    <xf numFmtId="0" fontId="20" fillId="41" borderId="3" xfId="0" applyFont="1" applyFill="1" applyBorder="1" applyAlignment="1">
      <alignment horizontal="right" vertical="center" textRotation="45" wrapText="1"/>
    </xf>
    <xf numFmtId="0" fontId="20" fillId="13" borderId="82" xfId="0" applyFont="1" applyFill="1" applyBorder="1" applyAlignment="1">
      <alignment horizontal="center" vertical="center" textRotation="45" wrapText="1"/>
    </xf>
    <xf numFmtId="0" fontId="20" fillId="39" borderId="3" xfId="0" applyFont="1" applyFill="1" applyBorder="1" applyAlignment="1">
      <alignment horizontal="center" vertical="center" textRotation="45" wrapText="1"/>
    </xf>
    <xf numFmtId="0" fontId="20" fillId="40" borderId="3" xfId="0" applyFont="1" applyFill="1" applyBorder="1" applyAlignment="1">
      <alignment horizontal="center" vertical="center" textRotation="45" wrapText="1"/>
    </xf>
    <xf numFmtId="0" fontId="20" fillId="13" borderId="3" xfId="0" applyFont="1" applyFill="1" applyBorder="1" applyAlignment="1">
      <alignment horizontal="center" vertical="center" textRotation="45" wrapText="1"/>
    </xf>
    <xf numFmtId="0" fontId="0" fillId="0" borderId="3" xfId="0" applyBorder="1"/>
    <xf numFmtId="0" fontId="20" fillId="37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textRotation="255"/>
    </xf>
    <xf numFmtId="0" fontId="20" fillId="2" borderId="3" xfId="0" applyFont="1" applyFill="1" applyBorder="1" applyAlignment="1">
      <alignment horizontal="center" vertical="center" textRotation="255"/>
    </xf>
    <xf numFmtId="0" fontId="20" fillId="0" borderId="3" xfId="0" applyFont="1" applyFill="1" applyBorder="1" applyAlignment="1">
      <alignment horizontal="center" vertical="center" textRotation="255"/>
    </xf>
    <xf numFmtId="2" fontId="20" fillId="0" borderId="3" xfId="0" applyNumberFormat="1" applyFont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 wrapText="1"/>
    </xf>
    <xf numFmtId="0" fontId="6" fillId="37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69" fillId="8" borderId="4" xfId="0" applyFont="1" applyFill="1" applyBorder="1" applyAlignment="1">
      <alignment horizontal="center" vertical="center"/>
    </xf>
    <xf numFmtId="0" fontId="69" fillId="8" borderId="3" xfId="0" applyFont="1" applyFill="1" applyBorder="1" applyAlignment="1">
      <alignment horizontal="center" vertical="center"/>
    </xf>
    <xf numFmtId="0" fontId="0" fillId="42" borderId="0" xfId="0" applyFill="1"/>
    <xf numFmtId="0" fontId="0" fillId="2" borderId="0" xfId="0" applyFill="1"/>
    <xf numFmtId="0" fontId="0" fillId="0" borderId="0" xfId="0" applyAlignment="1">
      <alignment horizontal="right"/>
    </xf>
    <xf numFmtId="0" fontId="0" fillId="43" borderId="0" xfId="0" applyFill="1"/>
    <xf numFmtId="0" fontId="0" fillId="7" borderId="0" xfId="0" applyFill="1"/>
    <xf numFmtId="0" fontId="0" fillId="0" borderId="0" xfId="0" applyFont="1" applyAlignment="1">
      <alignment vertical="center"/>
    </xf>
    <xf numFmtId="0" fontId="16" fillId="0" borderId="0" xfId="0" applyFont="1" applyAlignment="1">
      <alignment vertical="center" textRotation="255"/>
    </xf>
    <xf numFmtId="0" fontId="0" fillId="44" borderId="0" xfId="0" applyFill="1"/>
    <xf numFmtId="0" fontId="0" fillId="45" borderId="0" xfId="0" applyFill="1"/>
    <xf numFmtId="0" fontId="0" fillId="46" borderId="0" xfId="0" applyFill="1"/>
    <xf numFmtId="0" fontId="16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164" fontId="41" fillId="25" borderId="46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left" vertical="center" textRotation="45" wrapText="1"/>
    </xf>
    <xf numFmtId="0" fontId="24" fillId="0" borderId="16" xfId="0" applyFont="1" applyFill="1" applyBorder="1" applyAlignment="1">
      <alignment horizontal="center"/>
    </xf>
    <xf numFmtId="0" fontId="49" fillId="0" borderId="16" xfId="0" applyFont="1" applyFill="1" applyBorder="1" applyAlignment="1">
      <alignment horizontal="center"/>
    </xf>
    <xf numFmtId="0" fontId="24" fillId="2" borderId="42" xfId="0" applyNumberFormat="1" applyFont="1" applyFill="1" applyBorder="1" applyAlignment="1">
      <alignment horizontal="center"/>
    </xf>
    <xf numFmtId="0" fontId="24" fillId="2" borderId="43" xfId="0" applyNumberFormat="1" applyFont="1" applyFill="1" applyBorder="1" applyAlignment="1">
      <alignment horizontal="center"/>
    </xf>
    <xf numFmtId="0" fontId="24" fillId="2" borderId="20" xfId="0" applyNumberFormat="1" applyFont="1" applyFill="1" applyBorder="1" applyAlignment="1">
      <alignment horizontal="center"/>
    </xf>
    <xf numFmtId="0" fontId="24" fillId="2" borderId="23" xfId="0" applyNumberFormat="1" applyFont="1" applyFill="1" applyBorder="1" applyAlignment="1">
      <alignment horizontal="center"/>
    </xf>
    <xf numFmtId="0" fontId="24" fillId="2" borderId="44" xfId="0" applyNumberFormat="1" applyFont="1" applyFill="1" applyBorder="1" applyAlignment="1">
      <alignment horizontal="center"/>
    </xf>
    <xf numFmtId="0" fontId="24" fillId="2" borderId="24" xfId="0" applyNumberFormat="1" applyFont="1" applyFill="1" applyBorder="1" applyAlignment="1">
      <alignment horizontal="center"/>
    </xf>
    <xf numFmtId="0" fontId="24" fillId="26" borderId="42" xfId="0" applyNumberFormat="1" applyFont="1" applyFill="1" applyBorder="1" applyAlignment="1">
      <alignment horizontal="center"/>
    </xf>
    <xf numFmtId="0" fontId="24" fillId="26" borderId="4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0" xfId="0" applyFont="1" applyBorder="1" applyAlignment="1">
      <alignment horizontal="center" vertical="center" textRotation="75" wrapText="1"/>
    </xf>
    <xf numFmtId="0" fontId="0" fillId="0" borderId="9" xfId="0" applyBorder="1" applyAlignment="1">
      <alignment horizontal="center" vertical="center"/>
    </xf>
    <xf numFmtId="0" fontId="45" fillId="25" borderId="13" xfId="0" applyFont="1" applyFill="1" applyBorder="1" applyAlignment="1" applyProtection="1">
      <alignment horizontal="center" vertical="center"/>
      <protection locked="0"/>
    </xf>
    <xf numFmtId="0" fontId="46" fillId="25" borderId="13" xfId="3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 textRotation="60" wrapText="1"/>
    </xf>
    <xf numFmtId="0" fontId="9" fillId="0" borderId="6" xfId="0" applyFont="1" applyBorder="1" applyAlignment="1">
      <alignment horizontal="center" vertical="center" textRotation="60" wrapText="1"/>
    </xf>
    <xf numFmtId="0" fontId="9" fillId="0" borderId="4" xfId="0" applyFont="1" applyBorder="1" applyAlignment="1">
      <alignment horizontal="center" vertical="center" textRotation="60" wrapText="1"/>
    </xf>
    <xf numFmtId="165" fontId="6" fillId="6" borderId="3" xfId="0" applyNumberFormat="1" applyFont="1" applyFill="1" applyBorder="1" applyAlignment="1">
      <alignment horizontal="center" vertical="center" textRotation="60"/>
    </xf>
    <xf numFmtId="165" fontId="6" fillId="6" borderId="65" xfId="0" applyNumberFormat="1" applyFont="1" applyFill="1" applyBorder="1" applyAlignment="1">
      <alignment horizontal="center" vertical="center" textRotation="60"/>
    </xf>
    <xf numFmtId="0" fontId="10" fillId="7" borderId="3" xfId="0" applyFont="1" applyFill="1" applyBorder="1" applyAlignment="1">
      <alignment horizontal="center" vertical="center"/>
    </xf>
    <xf numFmtId="0" fontId="0" fillId="14" borderId="3" xfId="0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67" fillId="0" borderId="28" xfId="0" applyFont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13" borderId="12" xfId="0" applyNumberForma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53" fillId="25" borderId="46" xfId="0" applyFont="1" applyFill="1" applyBorder="1" applyAlignment="1">
      <alignment horizontal="center" vertical="center" textRotation="135" wrapText="1"/>
    </xf>
    <xf numFmtId="0" fontId="53" fillId="25" borderId="49" xfId="0" applyFont="1" applyFill="1" applyBorder="1" applyAlignment="1">
      <alignment horizontal="center" vertical="center" textRotation="135" wrapText="1"/>
    </xf>
    <xf numFmtId="0" fontId="55" fillId="0" borderId="66" xfId="0" applyFont="1" applyBorder="1" applyAlignment="1">
      <alignment horizontal="center" vertical="top" wrapText="1"/>
    </xf>
    <xf numFmtId="0" fontId="55" fillId="0" borderId="56" xfId="0" applyFont="1" applyBorder="1" applyAlignment="1">
      <alignment horizontal="center" vertical="top" wrapText="1"/>
    </xf>
    <xf numFmtId="0" fontId="20" fillId="0" borderId="63" xfId="0" applyFont="1" applyBorder="1" applyAlignment="1">
      <alignment horizontal="center" vertical="top" wrapText="1"/>
    </xf>
    <xf numFmtId="0" fontId="20" fillId="0" borderId="58" xfId="0" applyFont="1" applyBorder="1" applyAlignment="1">
      <alignment horizontal="center" vertical="top" wrapText="1"/>
    </xf>
    <xf numFmtId="0" fontId="0" fillId="0" borderId="15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68" fillId="5" borderId="74" xfId="0" applyFont="1" applyFill="1" applyBorder="1" applyAlignment="1" applyProtection="1">
      <alignment horizontal="center" vertical="center"/>
      <protection locked="0"/>
    </xf>
    <xf numFmtId="0" fontId="68" fillId="5" borderId="68" xfId="0" applyFont="1" applyFill="1" applyBorder="1" applyAlignment="1" applyProtection="1">
      <alignment horizontal="center" vertical="center"/>
      <protection locked="0"/>
    </xf>
    <xf numFmtId="0" fontId="68" fillId="34" borderId="74" xfId="0" applyFont="1" applyFill="1" applyBorder="1" applyAlignment="1" applyProtection="1">
      <alignment horizontal="center" vertical="center"/>
      <protection locked="0"/>
    </xf>
    <xf numFmtId="0" fontId="68" fillId="34" borderId="68" xfId="0" applyFont="1" applyFill="1" applyBorder="1" applyAlignment="1" applyProtection="1">
      <alignment horizontal="center" vertical="center"/>
      <protection locked="0"/>
    </xf>
    <xf numFmtId="0" fontId="68" fillId="12" borderId="74" xfId="0" applyFont="1" applyFill="1" applyBorder="1" applyAlignment="1" applyProtection="1">
      <alignment horizontal="center" vertical="center"/>
      <protection locked="0"/>
    </xf>
    <xf numFmtId="0" fontId="68" fillId="12" borderId="68" xfId="0" applyFont="1" applyFill="1" applyBorder="1" applyAlignment="1" applyProtection="1">
      <alignment horizontal="center" vertical="center"/>
      <protection locked="0"/>
    </xf>
    <xf numFmtId="0" fontId="53" fillId="25" borderId="52" xfId="0" applyFont="1" applyFill="1" applyBorder="1" applyAlignment="1">
      <alignment horizontal="center" vertical="center" textRotation="135" wrapText="1"/>
    </xf>
    <xf numFmtId="0" fontId="53" fillId="25" borderId="57" xfId="0" applyFont="1" applyFill="1" applyBorder="1" applyAlignment="1">
      <alignment horizontal="center" vertical="center" textRotation="135" wrapText="1"/>
    </xf>
    <xf numFmtId="0" fontId="9" fillId="0" borderId="8" xfId="0" applyFont="1" applyBorder="1" applyAlignment="1">
      <alignment horizontal="center" vertical="center" textRotation="60" wrapText="1"/>
    </xf>
    <xf numFmtId="0" fontId="9" fillId="0" borderId="5" xfId="0" applyFont="1" applyBorder="1" applyAlignment="1">
      <alignment horizontal="center" vertical="top" textRotation="60" wrapText="1"/>
    </xf>
    <xf numFmtId="0" fontId="9" fillId="0" borderId="6" xfId="0" applyFont="1" applyBorder="1" applyAlignment="1">
      <alignment horizontal="center" vertical="top" textRotation="60" wrapText="1"/>
    </xf>
    <xf numFmtId="164" fontId="53" fillId="25" borderId="46" xfId="0" applyNumberFormat="1" applyFont="1" applyFill="1" applyBorder="1" applyAlignment="1">
      <alignment horizontal="center" vertical="center" textRotation="135" wrapText="1"/>
    </xf>
    <xf numFmtId="164" fontId="53" fillId="25" borderId="49" xfId="0" applyNumberFormat="1" applyFont="1" applyFill="1" applyBorder="1" applyAlignment="1">
      <alignment horizontal="center" vertical="center" textRotation="135" wrapText="1"/>
    </xf>
    <xf numFmtId="0" fontId="25" fillId="25" borderId="54" xfId="0" applyFont="1" applyFill="1" applyBorder="1" applyAlignment="1">
      <alignment horizontal="center" vertical="center" wrapText="1"/>
    </xf>
    <xf numFmtId="0" fontId="25" fillId="25" borderId="50" xfId="0" applyFont="1" applyFill="1" applyBorder="1" applyAlignment="1">
      <alignment horizontal="center" vertical="center" wrapText="1"/>
    </xf>
    <xf numFmtId="0" fontId="25" fillId="25" borderId="48" xfId="0" applyFont="1" applyFill="1" applyBorder="1" applyAlignment="1">
      <alignment horizontal="center" vertical="center" wrapText="1"/>
    </xf>
    <xf numFmtId="0" fontId="64" fillId="25" borderId="52" xfId="0" applyFont="1" applyFill="1" applyBorder="1" applyAlignment="1">
      <alignment horizontal="center" vertical="center" textRotation="45" wrapText="1"/>
    </xf>
    <xf numFmtId="0" fontId="64" fillId="25" borderId="48" xfId="0" applyFont="1" applyFill="1" applyBorder="1" applyAlignment="1">
      <alignment horizontal="center" vertical="center" textRotation="45" wrapText="1"/>
    </xf>
    <xf numFmtId="0" fontId="7" fillId="0" borderId="72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0" fontId="53" fillId="25" borderId="53" xfId="0" applyFont="1" applyFill="1" applyBorder="1" applyAlignment="1">
      <alignment horizontal="center" vertical="center" textRotation="135" wrapText="1"/>
    </xf>
    <xf numFmtId="0" fontId="53" fillId="25" borderId="51" xfId="0" applyFont="1" applyFill="1" applyBorder="1" applyAlignment="1">
      <alignment horizontal="center" vertical="center" textRotation="135" wrapText="1"/>
    </xf>
    <xf numFmtId="0" fontId="59" fillId="25" borderId="54" xfId="0" applyFont="1" applyFill="1" applyBorder="1" applyAlignment="1">
      <alignment horizontal="center" vertical="center" textRotation="45" wrapText="1"/>
    </xf>
    <xf numFmtId="0" fontId="59" fillId="25" borderId="48" xfId="0" applyFont="1" applyFill="1" applyBorder="1" applyAlignment="1">
      <alignment horizontal="center" vertical="center" textRotation="45" wrapText="1"/>
    </xf>
    <xf numFmtId="0" fontId="53" fillId="25" borderId="77" xfId="0" applyFont="1" applyFill="1" applyBorder="1" applyAlignment="1">
      <alignment horizontal="center" vertical="center"/>
    </xf>
    <xf numFmtId="0" fontId="53" fillId="25" borderId="78" xfId="0" applyFont="1" applyFill="1" applyBorder="1" applyAlignment="1">
      <alignment horizontal="center" vertical="center"/>
    </xf>
    <xf numFmtId="0" fontId="10" fillId="31" borderId="3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/>
    </xf>
    <xf numFmtId="0" fontId="70" fillId="2" borderId="52" xfId="0" applyFont="1" applyFill="1" applyBorder="1" applyAlignment="1">
      <alignment horizontal="center" vertical="center" wrapText="1"/>
    </xf>
    <xf numFmtId="0" fontId="70" fillId="2" borderId="57" xfId="0" applyFont="1" applyFill="1" applyBorder="1" applyAlignment="1">
      <alignment horizontal="center" vertical="center"/>
    </xf>
    <xf numFmtId="0" fontId="70" fillId="2" borderId="53" xfId="0" applyFont="1" applyFill="1" applyBorder="1" applyAlignment="1">
      <alignment horizontal="center" vertical="center"/>
    </xf>
    <xf numFmtId="0" fontId="70" fillId="2" borderId="51" xfId="0" applyFont="1" applyFill="1" applyBorder="1" applyAlignment="1">
      <alignment horizontal="center" vertical="center"/>
    </xf>
    <xf numFmtId="168" fontId="12" fillId="23" borderId="74" xfId="0" applyNumberFormat="1" applyFont="1" applyFill="1" applyBorder="1" applyAlignment="1">
      <alignment horizontal="center" vertical="center"/>
    </xf>
    <xf numFmtId="168" fontId="12" fillId="23" borderId="68" xfId="0" applyNumberFormat="1" applyFont="1" applyFill="1" applyBorder="1" applyAlignment="1">
      <alignment horizontal="center" vertical="center"/>
    </xf>
    <xf numFmtId="0" fontId="16" fillId="0" borderId="69" xfId="0" applyFont="1" applyBorder="1" applyAlignment="1">
      <alignment horizontal="center" vertical="center" textRotation="255" wrapText="1"/>
    </xf>
    <xf numFmtId="0" fontId="16" fillId="0" borderId="79" xfId="0" applyFont="1" applyBorder="1" applyAlignment="1">
      <alignment horizontal="center" vertical="center" textRotation="255" wrapText="1"/>
    </xf>
    <xf numFmtId="0" fontId="16" fillId="0" borderId="55" xfId="0" applyFont="1" applyBorder="1" applyAlignment="1">
      <alignment horizontal="center" vertical="center" textRotation="255" wrapText="1"/>
    </xf>
    <xf numFmtId="168" fontId="12" fillId="23" borderId="37" xfId="0" applyNumberFormat="1" applyFont="1" applyFill="1" applyBorder="1" applyAlignment="1">
      <alignment horizontal="center" vertical="center"/>
    </xf>
    <xf numFmtId="168" fontId="12" fillId="23" borderId="38" xfId="0" applyNumberFormat="1" applyFont="1" applyFill="1" applyBorder="1" applyAlignment="1">
      <alignment horizontal="center" vertical="center"/>
    </xf>
    <xf numFmtId="168" fontId="12" fillId="23" borderId="35" xfId="0" applyNumberFormat="1" applyFont="1" applyFill="1" applyBorder="1" applyAlignment="1">
      <alignment horizontal="center" vertical="center"/>
    </xf>
    <xf numFmtId="44" fontId="50" fillId="24" borderId="39" xfId="0" applyNumberFormat="1" applyFont="1" applyFill="1" applyBorder="1" applyAlignment="1">
      <alignment vertical="center" textRotation="255" wrapText="1"/>
    </xf>
    <xf numFmtId="44" fontId="50" fillId="24" borderId="36" xfId="0" applyNumberFormat="1" applyFont="1" applyFill="1" applyBorder="1" applyAlignment="1">
      <alignment vertical="center" textRotation="255" wrapText="1"/>
    </xf>
    <xf numFmtId="0" fontId="34" fillId="11" borderId="40" xfId="0" applyFont="1" applyFill="1" applyBorder="1" applyAlignment="1">
      <alignment horizontal="center" vertical="center"/>
    </xf>
    <xf numFmtId="0" fontId="34" fillId="11" borderId="41" xfId="0" applyFont="1" applyFill="1" applyBorder="1" applyAlignment="1">
      <alignment horizontal="center" vertical="center"/>
    </xf>
    <xf numFmtId="0" fontId="17" fillId="22" borderId="37" xfId="0" applyFont="1" applyFill="1" applyBorder="1" applyAlignment="1">
      <alignment horizontal="center" vertical="center" wrapText="1"/>
    </xf>
    <xf numFmtId="0" fontId="17" fillId="22" borderId="3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right" vertical="center" wrapText="1"/>
    </xf>
    <xf numFmtId="0" fontId="45" fillId="32" borderId="74" xfId="0" applyFont="1" applyFill="1" applyBorder="1" applyAlignment="1" applyProtection="1">
      <alignment horizontal="center" vertical="center"/>
      <protection locked="0"/>
    </xf>
    <xf numFmtId="0" fontId="45" fillId="32" borderId="6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4">
    <cellStyle name="Link" xfId="3" builtinId="8"/>
    <cellStyle name="Standard" xfId="0" builtinId="0"/>
    <cellStyle name="Standard 2" xfId="1"/>
    <cellStyle name="Währung" xfId="2" builtinId="4"/>
  </cellStyles>
  <dxfs count="198"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4" tint="0.59996337778862885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rgb="FF00206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B050"/>
      </font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b/>
        <i val="0"/>
        <color rgb="FF005C2A"/>
      </font>
    </dxf>
    <dxf>
      <font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b/>
        <i val="0"/>
        <color rgb="FF005C2A"/>
      </font>
    </dxf>
    <dxf>
      <font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4" tint="0.59996337778862885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rgb="FF00206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B050"/>
      </font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emf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</xdr:row>
          <xdr:rowOff>0</xdr:rowOff>
        </xdr:from>
        <xdr:to>
          <xdr:col>8</xdr:col>
          <xdr:colOff>495300</xdr:colOff>
          <xdr:row>3</xdr:row>
          <xdr:rowOff>571500</xdr:rowOff>
        </xdr:to>
        <xdr:sp macro="" textlink="">
          <xdr:nvSpPr>
            <xdr:cNvPr id="13313" name="Spin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138111</xdr:colOff>
      <xdr:row>5</xdr:row>
      <xdr:rowOff>333374</xdr:rowOff>
    </xdr:from>
    <xdr:to>
      <xdr:col>8</xdr:col>
      <xdr:colOff>57150</xdr:colOff>
      <xdr:row>6</xdr:row>
      <xdr:rowOff>559592</xdr:rowOff>
    </xdr:to>
    <xdr:sp macro="[0]!Wurf_loeschen" textlink="">
      <xdr:nvSpPr>
        <xdr:cNvPr id="3" name="Nach rechts gekrümmter Pfeil 2"/>
        <xdr:cNvSpPr/>
      </xdr:nvSpPr>
      <xdr:spPr>
        <a:xfrm rot="10800000">
          <a:off x="5691186" y="1590674"/>
          <a:ext cx="557214" cy="902493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247650</xdr:colOff>
      <xdr:row>6</xdr:row>
      <xdr:rowOff>607218</xdr:rowOff>
    </xdr:from>
    <xdr:to>
      <xdr:col>7</xdr:col>
      <xdr:colOff>183356</xdr:colOff>
      <xdr:row>8</xdr:row>
      <xdr:rowOff>104774</xdr:rowOff>
    </xdr:to>
    <xdr:sp macro="[0]!alles_loeschen" textlink="">
      <xdr:nvSpPr>
        <xdr:cNvPr id="4" name="L-Form 3"/>
        <xdr:cNvSpPr/>
      </xdr:nvSpPr>
      <xdr:spPr>
        <a:xfrm>
          <a:off x="247650" y="2788443"/>
          <a:ext cx="469106" cy="1088231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15</xdr:col>
      <xdr:colOff>647700</xdr:colOff>
      <xdr:row>2</xdr:row>
      <xdr:rowOff>114300</xdr:rowOff>
    </xdr:from>
    <xdr:to>
      <xdr:col>16</xdr:col>
      <xdr:colOff>9525</xdr:colOff>
      <xdr:row>2</xdr:row>
      <xdr:rowOff>342900</xdr:rowOff>
    </xdr:to>
    <xdr:sp macro="" textlink="">
      <xdr:nvSpPr>
        <xdr:cNvPr id="11" name="Pfeil nach rechts 10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18</xdr:col>
      <xdr:colOff>647700</xdr:colOff>
      <xdr:row>2</xdr:row>
      <xdr:rowOff>114300</xdr:rowOff>
    </xdr:from>
    <xdr:to>
      <xdr:col>19</xdr:col>
      <xdr:colOff>9525</xdr:colOff>
      <xdr:row>2</xdr:row>
      <xdr:rowOff>342900</xdr:rowOff>
    </xdr:to>
    <xdr:sp macro="" textlink="">
      <xdr:nvSpPr>
        <xdr:cNvPr id="12" name="Pfeil nach rechts 11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21</xdr:col>
      <xdr:colOff>647700</xdr:colOff>
      <xdr:row>2</xdr:row>
      <xdr:rowOff>114300</xdr:rowOff>
    </xdr:from>
    <xdr:to>
      <xdr:col>22</xdr:col>
      <xdr:colOff>9525</xdr:colOff>
      <xdr:row>2</xdr:row>
      <xdr:rowOff>342900</xdr:rowOff>
    </xdr:to>
    <xdr:sp macro="" textlink="">
      <xdr:nvSpPr>
        <xdr:cNvPr id="13" name="Pfeil nach rechts 12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24</xdr:col>
      <xdr:colOff>647700</xdr:colOff>
      <xdr:row>2</xdr:row>
      <xdr:rowOff>114300</xdr:rowOff>
    </xdr:from>
    <xdr:to>
      <xdr:col>25</xdr:col>
      <xdr:colOff>9525</xdr:colOff>
      <xdr:row>2</xdr:row>
      <xdr:rowOff>342900</xdr:rowOff>
    </xdr:to>
    <xdr:sp macro="" textlink="">
      <xdr:nvSpPr>
        <xdr:cNvPr id="14" name="Pfeil nach rechts 13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27</xdr:col>
      <xdr:colOff>647700</xdr:colOff>
      <xdr:row>2</xdr:row>
      <xdr:rowOff>114300</xdr:rowOff>
    </xdr:from>
    <xdr:to>
      <xdr:col>28</xdr:col>
      <xdr:colOff>9525</xdr:colOff>
      <xdr:row>2</xdr:row>
      <xdr:rowOff>342900</xdr:rowOff>
    </xdr:to>
    <xdr:sp macro="" textlink="">
      <xdr:nvSpPr>
        <xdr:cNvPr id="15" name="Pfeil nach rechts 14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16" name="Pfeil nach rechts 15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33</xdr:col>
      <xdr:colOff>647700</xdr:colOff>
      <xdr:row>2</xdr:row>
      <xdr:rowOff>114300</xdr:rowOff>
    </xdr:from>
    <xdr:to>
      <xdr:col>34</xdr:col>
      <xdr:colOff>9525</xdr:colOff>
      <xdr:row>2</xdr:row>
      <xdr:rowOff>342900</xdr:rowOff>
    </xdr:to>
    <xdr:sp macro="" textlink="">
      <xdr:nvSpPr>
        <xdr:cNvPr id="17" name="Pfeil nach rechts 16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8" name="Pfeil nach rechts 17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0" name="Pfeil nach rechts 19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2" name="Pfeil nach rechts 21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23" name="Pfeil nach rechts 22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5" name="Pfeil nach rechts 24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7" name="Pfeil nach rechts 26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8" name="Pfeil nach rechts 27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9" name="Pfeil nach rechts 28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30" name="Pfeil nach rechts 29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1" name="Pfeil nach rechts 3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2" name="Pfeil nach rechts 3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3" name="Pfeil nach rechts 3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4" name="Pfeil nach rechts 3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6" name="Pfeil nach rechts 3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8" name="Pfeil nach rechts 3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9" name="Pfeil nach rechts 3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40" name="Pfeil nach rechts 3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1" name="Pfeil nach rechts 4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2" name="Pfeil nach rechts 4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3" name="Pfeil nach rechts 4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4" name="Pfeil nach rechts 4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5" name="Pfeil nach rechts 4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6" name="Pfeil nach rechts 4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7" name="Pfeil nach rechts 4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8" name="Pfeil nach rechts 4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9" name="Pfeil nach rechts 4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50" name="Pfeil nach rechts 4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51" name="Pfeil nach rechts 5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52" name="Pfeil nach rechts 5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3" name="Pfeil nach rechts 5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4" name="Pfeil nach rechts 5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5" name="Pfeil nach rechts 5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6" name="Pfeil nach rechts 5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7" name="Pfeil nach rechts 5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8" name="Pfeil nach rechts 5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9" name="Pfeil nach rechts 5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60" name="Pfeil nach rechts 5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1" name="Pfeil nach rechts 6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2" name="Pfeil nach rechts 6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3" name="Pfeil nach rechts 6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4" name="Pfeil nach rechts 6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5" name="Pfeil nach rechts 6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6" name="Pfeil nach rechts 6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7" name="Pfeil nach rechts 6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8" name="Pfeil nach rechts 6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9" name="Pfeil nach rechts 6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70" name="Pfeil nach rechts 6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71" name="Pfeil nach rechts 7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72" name="Pfeil nach rechts 7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3" name="Pfeil nach rechts 7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4" name="Pfeil nach rechts 7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5" name="Pfeil nach rechts 7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6" name="Pfeil nach rechts 7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7" name="Pfeil nach rechts 7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8" name="Pfeil nach rechts 7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9" name="Pfeil nach rechts 7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80" name="Pfeil nach rechts 7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1095376</xdr:colOff>
      <xdr:row>11</xdr:row>
      <xdr:rowOff>457199</xdr:rowOff>
    </xdr:from>
    <xdr:to>
      <xdr:col>97</xdr:col>
      <xdr:colOff>76868</xdr:colOff>
      <xdr:row>12</xdr:row>
      <xdr:rowOff>361188</xdr:rowOff>
    </xdr:to>
    <xdr:sp macro="" textlink="">
      <xdr:nvSpPr>
        <xdr:cNvPr id="83" name="Pfeil nach rechts 82"/>
        <xdr:cNvSpPr/>
      </xdr:nvSpPr>
      <xdr:spPr>
        <a:xfrm rot="18619068">
          <a:off x="12035553" y="6195297"/>
          <a:ext cx="580264" cy="419767"/>
        </a:xfrm>
        <a:prstGeom prst="rightArrow">
          <a:avLst/>
        </a:prstGeom>
        <a:solidFill>
          <a:srgbClr val="002060"/>
        </a:solidFill>
        <a:ln>
          <a:solidFill>
            <a:schemeClr val="bg1">
              <a:lumMod val="50000"/>
            </a:schemeClr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isometricLeftDown"/>
          <a:lightRig rig="soft" dir="t">
            <a:rot lat="0" lon="0" rev="0"/>
          </a:lightRig>
        </a:scene3d>
        <a:sp3d contourW="44450" prstMaterial="matte">
          <a:bevelT w="63500" h="63500" prst="relaxedInset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733425</xdr:colOff>
      <xdr:row>7</xdr:row>
      <xdr:rowOff>266700</xdr:rowOff>
    </xdr:from>
    <xdr:to>
      <xdr:col>9</xdr:col>
      <xdr:colOff>1076325</xdr:colOff>
      <xdr:row>7</xdr:row>
      <xdr:rowOff>438150</xdr:rowOff>
    </xdr:to>
    <xdr:sp macro="" textlink="">
      <xdr:nvSpPr>
        <xdr:cNvPr id="7" name="Pfeil nach rechts 6"/>
        <xdr:cNvSpPr/>
      </xdr:nvSpPr>
      <xdr:spPr>
        <a:xfrm>
          <a:off x="10153650" y="3200400"/>
          <a:ext cx="34290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742950</xdr:colOff>
      <xdr:row>8</xdr:row>
      <xdr:rowOff>266700</xdr:rowOff>
    </xdr:from>
    <xdr:to>
      <xdr:col>9</xdr:col>
      <xdr:colOff>1085850</xdr:colOff>
      <xdr:row>8</xdr:row>
      <xdr:rowOff>438150</xdr:rowOff>
    </xdr:to>
    <xdr:sp macro="" textlink="">
      <xdr:nvSpPr>
        <xdr:cNvPr id="86" name="Pfeil nach rechts 85"/>
        <xdr:cNvSpPr/>
      </xdr:nvSpPr>
      <xdr:spPr>
        <a:xfrm>
          <a:off x="10163175" y="3933825"/>
          <a:ext cx="34290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1085850</xdr:colOff>
      <xdr:row>8</xdr:row>
      <xdr:rowOff>171450</xdr:rowOff>
    </xdr:from>
    <xdr:to>
      <xdr:col>98</xdr:col>
      <xdr:colOff>295274</xdr:colOff>
      <xdr:row>8</xdr:row>
      <xdr:rowOff>361951</xdr:rowOff>
    </xdr:to>
    <xdr:sp macro="" textlink="">
      <xdr:nvSpPr>
        <xdr:cNvPr id="88" name="Pfeil nach rechts 87"/>
        <xdr:cNvSpPr/>
      </xdr:nvSpPr>
      <xdr:spPr>
        <a:xfrm flipH="1">
          <a:off x="12982575" y="3457575"/>
          <a:ext cx="1295399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1095375</xdr:colOff>
      <xdr:row>7</xdr:row>
      <xdr:rowOff>0</xdr:rowOff>
    </xdr:from>
    <xdr:to>
      <xdr:col>98</xdr:col>
      <xdr:colOff>304799</xdr:colOff>
      <xdr:row>7</xdr:row>
      <xdr:rowOff>190501</xdr:rowOff>
    </xdr:to>
    <xdr:sp macro="" textlink="">
      <xdr:nvSpPr>
        <xdr:cNvPr id="81" name="Pfeil nach rechts 80"/>
        <xdr:cNvSpPr/>
      </xdr:nvSpPr>
      <xdr:spPr>
        <a:xfrm flipH="1">
          <a:off x="14497050" y="2933700"/>
          <a:ext cx="1400174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97</xdr:col>
      <xdr:colOff>133350</xdr:colOff>
      <xdr:row>10</xdr:row>
      <xdr:rowOff>209550</xdr:rowOff>
    </xdr:from>
    <xdr:to>
      <xdr:col>98</xdr:col>
      <xdr:colOff>76200</xdr:colOff>
      <xdr:row>10</xdr:row>
      <xdr:rowOff>381000</xdr:rowOff>
    </xdr:to>
    <xdr:sp macro="" textlink="">
      <xdr:nvSpPr>
        <xdr:cNvPr id="5" name="Pfeil nach links 4"/>
        <xdr:cNvSpPr/>
      </xdr:nvSpPr>
      <xdr:spPr>
        <a:xfrm>
          <a:off x="13468350" y="4848225"/>
          <a:ext cx="590550" cy="171450"/>
        </a:xfrm>
        <a:prstGeom prst="leftArrow">
          <a:avLst/>
        </a:prstGeom>
        <a:solidFill>
          <a:schemeClr val="bg1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1085849</xdr:colOff>
      <xdr:row>9</xdr:row>
      <xdr:rowOff>9525</xdr:rowOff>
    </xdr:from>
    <xdr:to>
      <xdr:col>97</xdr:col>
      <xdr:colOff>323849</xdr:colOff>
      <xdr:row>9</xdr:row>
      <xdr:rowOff>190500</xdr:rowOff>
    </xdr:to>
    <xdr:sp macro="" textlink="">
      <xdr:nvSpPr>
        <xdr:cNvPr id="85" name="Pfeil nach rechts 84"/>
        <xdr:cNvSpPr/>
      </xdr:nvSpPr>
      <xdr:spPr>
        <a:xfrm flipH="1">
          <a:off x="13087349" y="3971925"/>
          <a:ext cx="676275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84</xdr:col>
      <xdr:colOff>1104900</xdr:colOff>
      <xdr:row>9</xdr:row>
      <xdr:rowOff>0</xdr:rowOff>
    </xdr:from>
    <xdr:to>
      <xdr:col>85</xdr:col>
      <xdr:colOff>333375</xdr:colOff>
      <xdr:row>9</xdr:row>
      <xdr:rowOff>180975</xdr:rowOff>
    </xdr:to>
    <xdr:sp macro="" textlink="">
      <xdr:nvSpPr>
        <xdr:cNvPr id="89" name="Pfeil nach rechts 88"/>
        <xdr:cNvSpPr/>
      </xdr:nvSpPr>
      <xdr:spPr>
        <a:xfrm flipH="1">
          <a:off x="8286750" y="3962400"/>
          <a:ext cx="676275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295274</xdr:colOff>
      <xdr:row>7</xdr:row>
      <xdr:rowOff>0</xdr:rowOff>
    </xdr:from>
    <xdr:to>
      <xdr:col>10</xdr:col>
      <xdr:colOff>9524</xdr:colOff>
      <xdr:row>7</xdr:row>
      <xdr:rowOff>200025</xdr:rowOff>
    </xdr:to>
    <xdr:sp macro="" textlink="">
      <xdr:nvSpPr>
        <xdr:cNvPr id="91" name="Pfeil nach rechts 90"/>
        <xdr:cNvSpPr/>
      </xdr:nvSpPr>
      <xdr:spPr>
        <a:xfrm>
          <a:off x="6734174" y="2609850"/>
          <a:ext cx="457200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257175</xdr:colOff>
      <xdr:row>8</xdr:row>
      <xdr:rowOff>0</xdr:rowOff>
    </xdr:from>
    <xdr:to>
      <xdr:col>9</xdr:col>
      <xdr:colOff>704851</xdr:colOff>
      <xdr:row>8</xdr:row>
      <xdr:rowOff>200025</xdr:rowOff>
    </xdr:to>
    <xdr:sp macro="" textlink="">
      <xdr:nvSpPr>
        <xdr:cNvPr id="93" name="Pfeil nach rechts 92"/>
        <xdr:cNvSpPr/>
      </xdr:nvSpPr>
      <xdr:spPr>
        <a:xfrm>
          <a:off x="6696075" y="3286125"/>
          <a:ext cx="447676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495300</xdr:colOff>
      <xdr:row>5</xdr:row>
      <xdr:rowOff>304800</xdr:rowOff>
    </xdr:from>
    <xdr:to>
      <xdr:col>6</xdr:col>
      <xdr:colOff>114300</xdr:colOff>
      <xdr:row>5</xdr:row>
      <xdr:rowOff>438150</xdr:rowOff>
    </xdr:to>
    <xdr:sp macro="" textlink="">
      <xdr:nvSpPr>
        <xdr:cNvPr id="6" name="Pfeil nach links 5"/>
        <xdr:cNvSpPr/>
      </xdr:nvSpPr>
      <xdr:spPr>
        <a:xfrm>
          <a:off x="6048375" y="885825"/>
          <a:ext cx="257175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333375</xdr:colOff>
      <xdr:row>4</xdr:row>
      <xdr:rowOff>323850</xdr:rowOff>
    </xdr:from>
    <xdr:to>
      <xdr:col>9</xdr:col>
      <xdr:colOff>523875</xdr:colOff>
      <xdr:row>4</xdr:row>
      <xdr:rowOff>657225</xdr:rowOff>
    </xdr:to>
    <xdr:sp macro="" textlink="">
      <xdr:nvSpPr>
        <xdr:cNvPr id="2" name="Pfeil nach oben 1"/>
        <xdr:cNvSpPr/>
      </xdr:nvSpPr>
      <xdr:spPr>
        <a:xfrm flipV="1">
          <a:off x="6905625" y="1952625"/>
          <a:ext cx="190500" cy="333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334090</xdr:colOff>
      <xdr:row>4</xdr:row>
      <xdr:rowOff>561261</xdr:rowOff>
    </xdr:from>
    <xdr:to>
      <xdr:col>8</xdr:col>
      <xdr:colOff>409529</xdr:colOff>
      <xdr:row>5</xdr:row>
      <xdr:rowOff>190453</xdr:rowOff>
    </xdr:to>
    <xdr:sp macro="" textlink="">
      <xdr:nvSpPr>
        <xdr:cNvPr id="84" name="Pfeil nach rechts 83"/>
        <xdr:cNvSpPr/>
      </xdr:nvSpPr>
      <xdr:spPr>
        <a:xfrm rot="12558524">
          <a:off x="867490" y="1142286"/>
          <a:ext cx="694564" cy="429292"/>
        </a:xfrm>
        <a:prstGeom prst="rightArrow">
          <a:avLst/>
        </a:prstGeom>
        <a:solidFill>
          <a:srgbClr val="002060"/>
        </a:solidFill>
        <a:ln>
          <a:solidFill>
            <a:schemeClr val="bg1">
              <a:lumMod val="50000"/>
            </a:schemeClr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isometricLeftDown"/>
          <a:lightRig rig="soft" dir="t">
            <a:rot lat="0" lon="0" rev="0"/>
          </a:lightRig>
        </a:scene3d>
        <a:sp3d contourW="44450" prstMaterial="matte">
          <a:bevelT w="63500" h="63500" prst="relaxedInset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2" name="Textfeld 1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3" name="L-Form 2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4" name="Textfeld 3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5" name="L-Form 4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2" name="Textfeld 1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3" name="L-Form 2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4" name="Textfeld 3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5" name="L-Form 4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</xdr:row>
          <xdr:rowOff>0</xdr:rowOff>
        </xdr:from>
        <xdr:to>
          <xdr:col>8</xdr:col>
          <xdr:colOff>619125</xdr:colOff>
          <xdr:row>3</xdr:row>
          <xdr:rowOff>571500</xdr:rowOff>
        </xdr:to>
        <xdr:sp macro="" textlink="">
          <xdr:nvSpPr>
            <xdr:cNvPr id="30721" name="SpinButton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138111</xdr:colOff>
      <xdr:row>5</xdr:row>
      <xdr:rowOff>333374</xdr:rowOff>
    </xdr:from>
    <xdr:to>
      <xdr:col>8</xdr:col>
      <xdr:colOff>57150</xdr:colOff>
      <xdr:row>6</xdr:row>
      <xdr:rowOff>559592</xdr:rowOff>
    </xdr:to>
    <xdr:sp macro="[0]!Wurf_loeschen" textlink="">
      <xdr:nvSpPr>
        <xdr:cNvPr id="3" name="Nach rechts gekrümmter Pfeil 2"/>
        <xdr:cNvSpPr/>
      </xdr:nvSpPr>
      <xdr:spPr>
        <a:xfrm rot="10800000">
          <a:off x="547686" y="1714499"/>
          <a:ext cx="538164" cy="1026318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138113</xdr:colOff>
      <xdr:row>6</xdr:row>
      <xdr:rowOff>464344</xdr:rowOff>
    </xdr:from>
    <xdr:to>
      <xdr:col>7</xdr:col>
      <xdr:colOff>126206</xdr:colOff>
      <xdr:row>7</xdr:row>
      <xdr:rowOff>533401</xdr:rowOff>
    </xdr:to>
    <xdr:sp macro="[0]!alles_loeschen" textlink="">
      <xdr:nvSpPr>
        <xdr:cNvPr id="4" name="L-Form 3"/>
        <xdr:cNvSpPr/>
      </xdr:nvSpPr>
      <xdr:spPr>
        <a:xfrm>
          <a:off x="138113" y="2645569"/>
          <a:ext cx="397668" cy="859632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12</xdr:col>
      <xdr:colOff>647700</xdr:colOff>
      <xdr:row>2</xdr:row>
      <xdr:rowOff>114300</xdr:rowOff>
    </xdr:from>
    <xdr:to>
      <xdr:col>13</xdr:col>
      <xdr:colOff>9525</xdr:colOff>
      <xdr:row>2</xdr:row>
      <xdr:rowOff>342900</xdr:rowOff>
    </xdr:to>
    <xdr:sp macro="" textlink="">
      <xdr:nvSpPr>
        <xdr:cNvPr id="5" name="Pfeil nach rechts 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15</xdr:col>
      <xdr:colOff>647700</xdr:colOff>
      <xdr:row>2</xdr:row>
      <xdr:rowOff>114300</xdr:rowOff>
    </xdr:from>
    <xdr:to>
      <xdr:col>16</xdr:col>
      <xdr:colOff>9525</xdr:colOff>
      <xdr:row>2</xdr:row>
      <xdr:rowOff>342900</xdr:rowOff>
    </xdr:to>
    <xdr:sp macro="" textlink="">
      <xdr:nvSpPr>
        <xdr:cNvPr id="6" name="Pfeil nach rechts 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18</xdr:col>
      <xdr:colOff>647700</xdr:colOff>
      <xdr:row>2</xdr:row>
      <xdr:rowOff>114300</xdr:rowOff>
    </xdr:from>
    <xdr:to>
      <xdr:col>19</xdr:col>
      <xdr:colOff>9525</xdr:colOff>
      <xdr:row>2</xdr:row>
      <xdr:rowOff>342900</xdr:rowOff>
    </xdr:to>
    <xdr:sp macro="" textlink="">
      <xdr:nvSpPr>
        <xdr:cNvPr id="7" name="Pfeil nach rechts 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21</xdr:col>
      <xdr:colOff>647700</xdr:colOff>
      <xdr:row>2</xdr:row>
      <xdr:rowOff>114300</xdr:rowOff>
    </xdr:from>
    <xdr:to>
      <xdr:col>22</xdr:col>
      <xdr:colOff>9525</xdr:colOff>
      <xdr:row>2</xdr:row>
      <xdr:rowOff>342900</xdr:rowOff>
    </xdr:to>
    <xdr:sp macro="" textlink="">
      <xdr:nvSpPr>
        <xdr:cNvPr id="8" name="Pfeil nach rechts 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24</xdr:col>
      <xdr:colOff>647700</xdr:colOff>
      <xdr:row>2</xdr:row>
      <xdr:rowOff>114300</xdr:rowOff>
    </xdr:from>
    <xdr:to>
      <xdr:col>25</xdr:col>
      <xdr:colOff>9525</xdr:colOff>
      <xdr:row>2</xdr:row>
      <xdr:rowOff>342900</xdr:rowOff>
    </xdr:to>
    <xdr:sp macro="" textlink="">
      <xdr:nvSpPr>
        <xdr:cNvPr id="9" name="Pfeil nach rechts 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27</xdr:col>
      <xdr:colOff>647700</xdr:colOff>
      <xdr:row>2</xdr:row>
      <xdr:rowOff>114300</xdr:rowOff>
    </xdr:from>
    <xdr:to>
      <xdr:col>28</xdr:col>
      <xdr:colOff>9525</xdr:colOff>
      <xdr:row>2</xdr:row>
      <xdr:rowOff>342900</xdr:rowOff>
    </xdr:to>
    <xdr:sp macro="" textlink="">
      <xdr:nvSpPr>
        <xdr:cNvPr id="10" name="Pfeil nach rechts 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11" name="Pfeil nach rechts 1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33</xdr:col>
      <xdr:colOff>647700</xdr:colOff>
      <xdr:row>2</xdr:row>
      <xdr:rowOff>114300</xdr:rowOff>
    </xdr:from>
    <xdr:to>
      <xdr:col>34</xdr:col>
      <xdr:colOff>9525</xdr:colOff>
      <xdr:row>2</xdr:row>
      <xdr:rowOff>342900</xdr:rowOff>
    </xdr:to>
    <xdr:sp macro="" textlink="">
      <xdr:nvSpPr>
        <xdr:cNvPr id="12" name="Pfeil nach rechts 1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3" name="Pfeil nach rechts 1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14" name="Pfeil nach rechts 1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15" name="Pfeil nach rechts 1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6" name="Pfeil nach rechts 1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17" name="Pfeil nach rechts 1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576261</xdr:rowOff>
        </xdr:from>
        <xdr:to>
          <xdr:col>84</xdr:col>
          <xdr:colOff>1090083</xdr:colOff>
          <xdr:row>4</xdr:row>
          <xdr:rowOff>630236</xdr:rowOff>
        </xdr:to>
        <xdr:pic>
          <xdr:nvPicPr>
            <xdr:cNvPr id="18" name="Grafik 17"/>
            <xdr:cNvPicPr>
              <a:picLocks noChangeAspect="1" noChangeArrowheads="1"/>
              <a:extLst>
                <a:ext uri="{84589F7E-364E-4C9E-8A38-B11213B215E9}">
                  <a14:cameraTool cellRange="'Bilder 1'!$C$1" spid="_x0000_s3087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390775" y="576261"/>
              <a:ext cx="1090083" cy="635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96</xdr:col>
          <xdr:colOff>0</xdr:colOff>
          <xdr:row>3</xdr:row>
          <xdr:rowOff>578057</xdr:rowOff>
        </xdr:from>
        <xdr:to>
          <xdr:col>96</xdr:col>
          <xdr:colOff>1132417</xdr:colOff>
          <xdr:row>4</xdr:row>
          <xdr:rowOff>632032</xdr:rowOff>
        </xdr:to>
        <xdr:pic>
          <xdr:nvPicPr>
            <xdr:cNvPr id="19" name="Grafik 18"/>
            <xdr:cNvPicPr>
              <a:picLocks noChangeAspect="1" noChangeArrowheads="1"/>
              <a:extLst>
                <a:ext uri="{84589F7E-364E-4C9E-8A38-B11213B215E9}">
                  <a14:cameraTool cellRange="'Bilder 1'!$F$1" spid="_x0000_s3087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525250" y="578057"/>
              <a:ext cx="1132417" cy="635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0" name="Pfeil nach rechts 1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1" name="Pfeil nach rechts 2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2" name="Pfeil nach rechts 2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3" name="Pfeil nach rechts 2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4" name="Pfeil nach rechts 2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5" name="Pfeil nach rechts 2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6" name="Pfeil nach rechts 2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7" name="Pfeil nach rechts 2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8" name="Pfeil nach rechts 2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9" name="Pfeil nach rechts 2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0" name="Pfeil nach rechts 2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1" name="Pfeil nach rechts 3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2" name="Pfeil nach rechts 3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3" name="Pfeil nach rechts 3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4" name="Pfeil nach rechts 3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5" name="Pfeil nach rechts 3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6" name="Pfeil nach rechts 3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7" name="Pfeil nach rechts 3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8" name="Pfeil nach rechts 3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9" name="Pfeil nach rechts 3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0" name="Pfeil nach rechts 3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1" name="Pfeil nach rechts 4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2" name="Pfeil nach rechts 4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3" name="Pfeil nach rechts 4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4" name="Pfeil nach rechts 4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5" name="Pfeil nach rechts 4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6" name="Pfeil nach rechts 4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7" name="Pfeil nach rechts 4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48" name="Pfeil nach rechts 4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49" name="Pfeil nach rechts 4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0" name="Pfeil nach rechts 4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1" name="Pfeil nach rechts 5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2" name="Pfeil nach rechts 5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3" name="Pfeil nach rechts 5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4" name="Pfeil nach rechts 5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5" name="Pfeil nach rechts 5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6" name="Pfeil nach rechts 5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7" name="Pfeil nach rechts 5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8" name="Pfeil nach rechts 5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9" name="Pfeil nach rechts 5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0" name="Pfeil nach rechts 5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1" name="Pfeil nach rechts 6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2" name="Pfeil nach rechts 6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3" name="Pfeil nach rechts 6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4" name="Pfeil nach rechts 6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5" name="Pfeil nach rechts 6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6" name="Pfeil nach rechts 6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7" name="Pfeil nach rechts 6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68" name="Pfeil nach rechts 6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69" name="Pfeil nach rechts 6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0" name="Pfeil nach rechts 6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1" name="Pfeil nach rechts 7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1095376</xdr:colOff>
      <xdr:row>11</xdr:row>
      <xdr:rowOff>457199</xdr:rowOff>
    </xdr:from>
    <xdr:to>
      <xdr:col>97</xdr:col>
      <xdr:colOff>76868</xdr:colOff>
      <xdr:row>12</xdr:row>
      <xdr:rowOff>361188</xdr:rowOff>
    </xdr:to>
    <xdr:sp macro="" textlink="">
      <xdr:nvSpPr>
        <xdr:cNvPr id="72" name="Pfeil nach rechts 71"/>
        <xdr:cNvSpPr/>
      </xdr:nvSpPr>
      <xdr:spPr>
        <a:xfrm rot="18619068">
          <a:off x="12483227" y="6766798"/>
          <a:ext cx="704089" cy="429292"/>
        </a:xfrm>
        <a:prstGeom prst="rightArrow">
          <a:avLst/>
        </a:prstGeom>
        <a:solidFill>
          <a:srgbClr val="002060"/>
        </a:solidFill>
        <a:ln>
          <a:solidFill>
            <a:schemeClr val="bg1">
              <a:lumMod val="50000"/>
            </a:schemeClr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isometricLeftDown"/>
          <a:lightRig rig="soft" dir="t">
            <a:rot lat="0" lon="0" rev="0"/>
          </a:lightRig>
        </a:scene3d>
        <a:sp3d contourW="44450" prstMaterial="matte">
          <a:bevelT w="63500" h="63500" prst="relaxedInset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733425</xdr:colOff>
      <xdr:row>7</xdr:row>
      <xdr:rowOff>266700</xdr:rowOff>
    </xdr:from>
    <xdr:to>
      <xdr:col>9</xdr:col>
      <xdr:colOff>1076325</xdr:colOff>
      <xdr:row>7</xdr:row>
      <xdr:rowOff>438150</xdr:rowOff>
    </xdr:to>
    <xdr:sp macro="" textlink="">
      <xdr:nvSpPr>
        <xdr:cNvPr id="73" name="Pfeil nach rechts 72"/>
        <xdr:cNvSpPr/>
      </xdr:nvSpPr>
      <xdr:spPr>
        <a:xfrm>
          <a:off x="2390775" y="3238500"/>
          <a:ext cx="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742950</xdr:colOff>
      <xdr:row>8</xdr:row>
      <xdr:rowOff>266700</xdr:rowOff>
    </xdr:from>
    <xdr:to>
      <xdr:col>9</xdr:col>
      <xdr:colOff>1085850</xdr:colOff>
      <xdr:row>8</xdr:row>
      <xdr:rowOff>438150</xdr:rowOff>
    </xdr:to>
    <xdr:sp macro="" textlink="">
      <xdr:nvSpPr>
        <xdr:cNvPr id="74" name="Pfeil nach rechts 73"/>
        <xdr:cNvSpPr/>
      </xdr:nvSpPr>
      <xdr:spPr>
        <a:xfrm>
          <a:off x="2390775" y="4038600"/>
          <a:ext cx="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1085850</xdr:colOff>
      <xdr:row>8</xdr:row>
      <xdr:rowOff>171450</xdr:rowOff>
    </xdr:from>
    <xdr:to>
      <xdr:col>98</xdr:col>
      <xdr:colOff>295274</xdr:colOff>
      <xdr:row>8</xdr:row>
      <xdr:rowOff>361951</xdr:rowOff>
    </xdr:to>
    <xdr:sp macro="" textlink="">
      <xdr:nvSpPr>
        <xdr:cNvPr id="75" name="Pfeil nach rechts 74"/>
        <xdr:cNvSpPr/>
      </xdr:nvSpPr>
      <xdr:spPr>
        <a:xfrm flipH="1">
          <a:off x="12611100" y="3943350"/>
          <a:ext cx="1285874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1095375</xdr:colOff>
      <xdr:row>7</xdr:row>
      <xdr:rowOff>0</xdr:rowOff>
    </xdr:from>
    <xdr:to>
      <xdr:col>98</xdr:col>
      <xdr:colOff>304799</xdr:colOff>
      <xdr:row>7</xdr:row>
      <xdr:rowOff>190501</xdr:rowOff>
    </xdr:to>
    <xdr:sp macro="" textlink="">
      <xdr:nvSpPr>
        <xdr:cNvPr id="76" name="Pfeil nach rechts 75"/>
        <xdr:cNvSpPr/>
      </xdr:nvSpPr>
      <xdr:spPr>
        <a:xfrm flipH="1">
          <a:off x="12620625" y="2971800"/>
          <a:ext cx="1285874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97</xdr:col>
      <xdr:colOff>133350</xdr:colOff>
      <xdr:row>10</xdr:row>
      <xdr:rowOff>209550</xdr:rowOff>
    </xdr:from>
    <xdr:to>
      <xdr:col>98</xdr:col>
      <xdr:colOff>76200</xdr:colOff>
      <xdr:row>10</xdr:row>
      <xdr:rowOff>381000</xdr:rowOff>
    </xdr:to>
    <xdr:sp macro="" textlink="">
      <xdr:nvSpPr>
        <xdr:cNvPr id="77" name="Pfeil nach links 76"/>
        <xdr:cNvSpPr/>
      </xdr:nvSpPr>
      <xdr:spPr>
        <a:xfrm>
          <a:off x="13106400" y="5581650"/>
          <a:ext cx="571500" cy="171450"/>
        </a:xfrm>
        <a:prstGeom prst="leftArrow">
          <a:avLst/>
        </a:prstGeom>
        <a:solidFill>
          <a:schemeClr val="bg1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1085849</xdr:colOff>
      <xdr:row>9</xdr:row>
      <xdr:rowOff>9525</xdr:rowOff>
    </xdr:from>
    <xdr:to>
      <xdr:col>97</xdr:col>
      <xdr:colOff>323849</xdr:colOff>
      <xdr:row>9</xdr:row>
      <xdr:rowOff>190500</xdr:rowOff>
    </xdr:to>
    <xdr:sp macro="" textlink="">
      <xdr:nvSpPr>
        <xdr:cNvPr id="78" name="Pfeil nach rechts 77"/>
        <xdr:cNvSpPr/>
      </xdr:nvSpPr>
      <xdr:spPr>
        <a:xfrm flipH="1">
          <a:off x="12611099" y="4581525"/>
          <a:ext cx="685800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84</xdr:col>
      <xdr:colOff>1104900</xdr:colOff>
      <xdr:row>9</xdr:row>
      <xdr:rowOff>0</xdr:rowOff>
    </xdr:from>
    <xdr:to>
      <xdr:col>85</xdr:col>
      <xdr:colOff>333375</xdr:colOff>
      <xdr:row>9</xdr:row>
      <xdr:rowOff>180975</xdr:rowOff>
    </xdr:to>
    <xdr:sp macro="" textlink="">
      <xdr:nvSpPr>
        <xdr:cNvPr id="79" name="Pfeil nach rechts 78"/>
        <xdr:cNvSpPr/>
      </xdr:nvSpPr>
      <xdr:spPr>
        <a:xfrm flipH="1">
          <a:off x="3495675" y="4572000"/>
          <a:ext cx="676275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295274</xdr:colOff>
      <xdr:row>7</xdr:row>
      <xdr:rowOff>0</xdr:rowOff>
    </xdr:from>
    <xdr:to>
      <xdr:col>10</xdr:col>
      <xdr:colOff>9524</xdr:colOff>
      <xdr:row>7</xdr:row>
      <xdr:rowOff>200025</xdr:rowOff>
    </xdr:to>
    <xdr:sp macro="" textlink="">
      <xdr:nvSpPr>
        <xdr:cNvPr id="80" name="Pfeil nach rechts 79"/>
        <xdr:cNvSpPr/>
      </xdr:nvSpPr>
      <xdr:spPr>
        <a:xfrm>
          <a:off x="2152649" y="2971800"/>
          <a:ext cx="238126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257175</xdr:colOff>
      <xdr:row>8</xdr:row>
      <xdr:rowOff>0</xdr:rowOff>
    </xdr:from>
    <xdr:to>
      <xdr:col>9</xdr:col>
      <xdr:colOff>704851</xdr:colOff>
      <xdr:row>8</xdr:row>
      <xdr:rowOff>200025</xdr:rowOff>
    </xdr:to>
    <xdr:sp macro="" textlink="">
      <xdr:nvSpPr>
        <xdr:cNvPr id="81" name="Pfeil nach rechts 80"/>
        <xdr:cNvSpPr/>
      </xdr:nvSpPr>
      <xdr:spPr>
        <a:xfrm>
          <a:off x="2114550" y="3771900"/>
          <a:ext cx="276226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495300</xdr:colOff>
      <xdr:row>5</xdr:row>
      <xdr:rowOff>304800</xdr:rowOff>
    </xdr:from>
    <xdr:to>
      <xdr:col>6</xdr:col>
      <xdr:colOff>114300</xdr:colOff>
      <xdr:row>5</xdr:row>
      <xdr:rowOff>438150</xdr:rowOff>
    </xdr:to>
    <xdr:sp macro="" textlink="">
      <xdr:nvSpPr>
        <xdr:cNvPr id="82" name="Pfeil nach links 81"/>
        <xdr:cNvSpPr/>
      </xdr:nvSpPr>
      <xdr:spPr>
        <a:xfrm>
          <a:off x="0" y="1685925"/>
          <a:ext cx="11430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333375</xdr:colOff>
      <xdr:row>4</xdr:row>
      <xdr:rowOff>323850</xdr:rowOff>
    </xdr:from>
    <xdr:to>
      <xdr:col>9</xdr:col>
      <xdr:colOff>523875</xdr:colOff>
      <xdr:row>4</xdr:row>
      <xdr:rowOff>657225</xdr:rowOff>
    </xdr:to>
    <xdr:sp macro="" textlink="">
      <xdr:nvSpPr>
        <xdr:cNvPr id="83" name="Pfeil nach oben 82"/>
        <xdr:cNvSpPr/>
      </xdr:nvSpPr>
      <xdr:spPr>
        <a:xfrm flipV="1">
          <a:off x="2190750" y="904875"/>
          <a:ext cx="190500" cy="333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219075</xdr:colOff>
      <xdr:row>4</xdr:row>
      <xdr:rowOff>447676</xdr:rowOff>
    </xdr:from>
    <xdr:to>
      <xdr:col>7</xdr:col>
      <xdr:colOff>438150</xdr:colOff>
      <xdr:row>5</xdr:row>
      <xdr:rowOff>1</xdr:rowOff>
    </xdr:to>
    <xdr:sp macro="" textlink="">
      <xdr:nvSpPr>
        <xdr:cNvPr id="84" name="Pfeil nach oben 83"/>
        <xdr:cNvSpPr/>
      </xdr:nvSpPr>
      <xdr:spPr>
        <a:xfrm>
          <a:off x="628650" y="1028701"/>
          <a:ext cx="219075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10583</xdr:rowOff>
    </xdr:from>
    <xdr:to>
      <xdr:col>1</xdr:col>
      <xdr:colOff>10582</xdr:colOff>
      <xdr:row>1</xdr:row>
      <xdr:rowOff>10583</xdr:rowOff>
    </xdr:to>
    <xdr:pic>
      <xdr:nvPicPr>
        <xdr:cNvPr id="45" name="Grafik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0583"/>
          <a:ext cx="1153582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10583</xdr:colOff>
          <xdr:row>0</xdr:row>
          <xdr:rowOff>633314</xdr:rowOff>
        </xdr:to>
        <xdr:pic>
          <xdr:nvPicPr>
            <xdr:cNvPr id="40" name="Grafik 39"/>
            <xdr:cNvPicPr>
              <a:picLocks noChangeAspect="1" noChangeArrowheads="1"/>
              <a:extLst>
                <a:ext uri="{84589F7E-364E-4C9E-8A38-B11213B215E9}">
                  <a14:cameraTool cellRange="adde02" spid="_x0000_s772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979083" y="0"/>
              <a:ext cx="1100667" cy="63331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4</xdr:col>
      <xdr:colOff>10582</xdr:colOff>
      <xdr:row>5</xdr:row>
      <xdr:rowOff>0</xdr:rowOff>
    </xdr:from>
    <xdr:to>
      <xdr:col>5</xdr:col>
      <xdr:colOff>10582</xdr:colOff>
      <xdr:row>6</xdr:row>
      <xdr:rowOff>20109</xdr:rowOff>
    </xdr:to>
    <xdr:pic>
      <xdr:nvPicPr>
        <xdr:cNvPr id="25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2165" y="3291417"/>
          <a:ext cx="1195917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1056</xdr:colOff>
      <xdr:row>7</xdr:row>
      <xdr:rowOff>13755</xdr:rowOff>
    </xdr:from>
    <xdr:to>
      <xdr:col>4</xdr:col>
      <xdr:colOff>1185332</xdr:colOff>
      <xdr:row>8</xdr:row>
      <xdr:rowOff>10582</xdr:rowOff>
    </xdr:to>
    <xdr:pic>
      <xdr:nvPicPr>
        <xdr:cNvPr id="26" name="Grafik 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202639" y="4606922"/>
          <a:ext cx="1184276" cy="663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10583</xdr:colOff>
      <xdr:row>10</xdr:row>
      <xdr:rowOff>9525</xdr:rowOff>
    </xdr:to>
    <xdr:pic>
      <xdr:nvPicPr>
        <xdr:cNvPr id="29" name="Grafik 2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250" y="5905500"/>
          <a:ext cx="1206500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9525</xdr:rowOff>
    </xdr:from>
    <xdr:to>
      <xdr:col>1</xdr:col>
      <xdr:colOff>10582</xdr:colOff>
      <xdr:row>15</xdr:row>
      <xdr:rowOff>0</xdr:rowOff>
    </xdr:to>
    <xdr:pic>
      <xdr:nvPicPr>
        <xdr:cNvPr id="60" name="Grafik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17025"/>
          <a:ext cx="1153582" cy="62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9525</xdr:rowOff>
    </xdr:from>
    <xdr:to>
      <xdr:col>0</xdr:col>
      <xdr:colOff>1142999</xdr:colOff>
      <xdr:row>17</xdr:row>
      <xdr:rowOff>9525</xdr:rowOff>
    </xdr:to>
    <xdr:pic>
      <xdr:nvPicPr>
        <xdr:cNvPr id="63" name="Grafik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0487025"/>
          <a:ext cx="1142999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9525</xdr:rowOff>
    </xdr:from>
    <xdr:to>
      <xdr:col>1</xdr:col>
      <xdr:colOff>0</xdr:colOff>
      <xdr:row>19</xdr:row>
      <xdr:rowOff>19050</xdr:rowOff>
    </xdr:to>
    <xdr:pic>
      <xdr:nvPicPr>
        <xdr:cNvPr id="78" name="Grafik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46442"/>
          <a:ext cx="1143000" cy="633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1132416</xdr:colOff>
      <xdr:row>23</xdr:row>
      <xdr:rowOff>20108</xdr:rowOff>
    </xdr:from>
    <xdr:to>
      <xdr:col>4</xdr:col>
      <xdr:colOff>1185333</xdr:colOff>
      <xdr:row>23</xdr:row>
      <xdr:rowOff>645583</xdr:rowOff>
    </xdr:to>
    <xdr:pic>
      <xdr:nvPicPr>
        <xdr:cNvPr id="88" name="Grafik 8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159249" y="15133108"/>
          <a:ext cx="1185333" cy="62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20108</xdr:rowOff>
    </xdr:from>
    <xdr:to>
      <xdr:col>0</xdr:col>
      <xdr:colOff>1142999</xdr:colOff>
      <xdr:row>24</xdr:row>
      <xdr:rowOff>654050</xdr:rowOff>
    </xdr:to>
    <xdr:pic>
      <xdr:nvPicPr>
        <xdr:cNvPr id="89" name="Grafik 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5778691"/>
          <a:ext cx="1142999" cy="633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10584</xdr:colOff>
          <xdr:row>0</xdr:row>
          <xdr:rowOff>0</xdr:rowOff>
        </xdr:from>
        <xdr:to>
          <xdr:col>6</xdr:col>
          <xdr:colOff>63500</xdr:colOff>
          <xdr:row>0</xdr:row>
          <xdr:rowOff>613833</xdr:rowOff>
        </xdr:to>
        <xdr:pic>
          <xdr:nvPicPr>
            <xdr:cNvPr id="34" name="Grafik 33"/>
            <xdr:cNvPicPr>
              <a:picLocks noChangeAspect="1" noChangeArrowheads="1"/>
              <a:extLst>
                <a:ext uri="{84589F7E-364E-4C9E-8A38-B11213B215E9}">
                  <a14:cameraTool cellRange="adde01" spid="_x0000_s772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408084" y="0"/>
              <a:ext cx="1185333" cy="613833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4</xdr:col>
      <xdr:colOff>14814</xdr:colOff>
      <xdr:row>1</xdr:row>
      <xdr:rowOff>9526</xdr:rowOff>
    </xdr:from>
    <xdr:to>
      <xdr:col>4</xdr:col>
      <xdr:colOff>1142999</xdr:colOff>
      <xdr:row>1</xdr:row>
      <xdr:rowOff>663575</xdr:rowOff>
    </xdr:to>
    <xdr:pic>
      <xdr:nvPicPr>
        <xdr:cNvPr id="30" name="Grafik 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4064" y="644526"/>
          <a:ext cx="1128185" cy="65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14816</xdr:rowOff>
    </xdr:from>
    <xdr:to>
      <xdr:col>0</xdr:col>
      <xdr:colOff>1129242</xdr:colOff>
      <xdr:row>3</xdr:row>
      <xdr:rowOff>21166</xdr:rowOff>
    </xdr:to>
    <xdr:pic>
      <xdr:nvPicPr>
        <xdr:cNvPr id="32" name="Grafik 3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4816"/>
          <a:ext cx="1129242" cy="641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1131355</xdr:colOff>
      <xdr:row>3</xdr:row>
      <xdr:rowOff>30691</xdr:rowOff>
    </xdr:from>
    <xdr:to>
      <xdr:col>5</xdr:col>
      <xdr:colOff>10584</xdr:colOff>
      <xdr:row>3</xdr:row>
      <xdr:rowOff>665691</xdr:rowOff>
    </xdr:to>
    <xdr:pic>
      <xdr:nvPicPr>
        <xdr:cNvPr id="33" name="Grafik 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2" y="1967441"/>
          <a:ext cx="1207562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4</xdr:row>
      <xdr:rowOff>10585</xdr:rowOff>
    </xdr:from>
    <xdr:to>
      <xdr:col>1</xdr:col>
      <xdr:colOff>973</xdr:colOff>
      <xdr:row>4</xdr:row>
      <xdr:rowOff>669923</xdr:rowOff>
    </xdr:to>
    <xdr:pic>
      <xdr:nvPicPr>
        <xdr:cNvPr id="35" name="Grafik 3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624668"/>
          <a:ext cx="1143972" cy="659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11641</xdr:rowOff>
    </xdr:from>
    <xdr:to>
      <xdr:col>0</xdr:col>
      <xdr:colOff>1129242</xdr:colOff>
      <xdr:row>7</xdr:row>
      <xdr:rowOff>5290</xdr:rowOff>
    </xdr:to>
    <xdr:pic>
      <xdr:nvPicPr>
        <xdr:cNvPr id="37" name="Grafik 3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7474"/>
          <a:ext cx="1129242" cy="670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21166</xdr:rowOff>
    </xdr:from>
    <xdr:to>
      <xdr:col>0</xdr:col>
      <xdr:colOff>1095374</xdr:colOff>
      <xdr:row>9</xdr:row>
      <xdr:rowOff>0</xdr:rowOff>
    </xdr:to>
    <xdr:pic>
      <xdr:nvPicPr>
        <xdr:cNvPr id="41" name="Grafik 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91666"/>
          <a:ext cx="1095374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25400</xdr:rowOff>
    </xdr:from>
    <xdr:to>
      <xdr:col>0</xdr:col>
      <xdr:colOff>1107489</xdr:colOff>
      <xdr:row>10</xdr:row>
      <xdr:rowOff>666750</xdr:rowOff>
    </xdr:to>
    <xdr:pic>
      <xdr:nvPicPr>
        <xdr:cNvPr id="43" name="Grafik 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87067"/>
          <a:ext cx="1107489" cy="641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20108</xdr:colOff>
      <xdr:row>11</xdr:row>
      <xdr:rowOff>14815</xdr:rowOff>
    </xdr:from>
    <xdr:to>
      <xdr:col>4</xdr:col>
      <xdr:colOff>1195916</xdr:colOff>
      <xdr:row>11</xdr:row>
      <xdr:rowOff>656165</xdr:rowOff>
    </xdr:to>
    <xdr:pic>
      <xdr:nvPicPr>
        <xdr:cNvPr id="44" name="Grafik 4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221691" y="7243232"/>
          <a:ext cx="1175808" cy="641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21166</xdr:rowOff>
    </xdr:from>
    <xdr:to>
      <xdr:col>0</xdr:col>
      <xdr:colOff>1107489</xdr:colOff>
      <xdr:row>12</xdr:row>
      <xdr:rowOff>665691</xdr:rowOff>
    </xdr:to>
    <xdr:pic>
      <xdr:nvPicPr>
        <xdr:cNvPr id="46" name="Grafik 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95166"/>
          <a:ext cx="1107489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10583</xdr:colOff>
      <xdr:row>13</xdr:row>
      <xdr:rowOff>10583</xdr:rowOff>
    </xdr:from>
    <xdr:to>
      <xdr:col>4</xdr:col>
      <xdr:colOff>1195916</xdr:colOff>
      <xdr:row>14</xdr:row>
      <xdr:rowOff>4233</xdr:rowOff>
    </xdr:to>
    <xdr:pic>
      <xdr:nvPicPr>
        <xdr:cNvPr id="47" name="Grafik 4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2166" y="8583083"/>
          <a:ext cx="1185333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5</xdr:col>
      <xdr:colOff>0</xdr:colOff>
      <xdr:row>16</xdr:row>
      <xdr:rowOff>9525</xdr:rowOff>
    </xdr:to>
    <xdr:pic>
      <xdr:nvPicPr>
        <xdr:cNvPr id="48" name="Grafik 4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159250" y="9853083"/>
          <a:ext cx="1195917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1117664</xdr:colOff>
      <xdr:row>17</xdr:row>
      <xdr:rowOff>21167</xdr:rowOff>
    </xdr:from>
    <xdr:to>
      <xdr:col>4</xdr:col>
      <xdr:colOff>1155014</xdr:colOff>
      <xdr:row>18</xdr:row>
      <xdr:rowOff>2115</xdr:rowOff>
    </xdr:to>
    <xdr:pic>
      <xdr:nvPicPr>
        <xdr:cNvPr id="50" name="Grafik 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6831" y="11133667"/>
          <a:ext cx="1169766" cy="605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31751</xdr:colOff>
      <xdr:row>19</xdr:row>
      <xdr:rowOff>21166</xdr:rowOff>
    </xdr:from>
    <xdr:to>
      <xdr:col>4</xdr:col>
      <xdr:colOff>1164167</xdr:colOff>
      <xdr:row>19</xdr:row>
      <xdr:rowOff>665691</xdr:rowOff>
    </xdr:to>
    <xdr:pic>
      <xdr:nvPicPr>
        <xdr:cNvPr id="53" name="Grafik 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34" y="12382499"/>
          <a:ext cx="1132416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18521</xdr:rowOff>
    </xdr:from>
    <xdr:to>
      <xdr:col>1</xdr:col>
      <xdr:colOff>0</xdr:colOff>
      <xdr:row>20</xdr:row>
      <xdr:rowOff>687917</xdr:rowOff>
    </xdr:to>
    <xdr:pic>
      <xdr:nvPicPr>
        <xdr:cNvPr id="54" name="Grafik 5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57188"/>
          <a:ext cx="1143000" cy="6693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31749</xdr:colOff>
      <xdr:row>21</xdr:row>
      <xdr:rowOff>21166</xdr:rowOff>
    </xdr:from>
    <xdr:to>
      <xdr:col>4</xdr:col>
      <xdr:colOff>1174749</xdr:colOff>
      <xdr:row>21</xdr:row>
      <xdr:rowOff>730249</xdr:rowOff>
    </xdr:to>
    <xdr:pic>
      <xdr:nvPicPr>
        <xdr:cNvPr id="55" name="Grafik 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32" y="13758333"/>
          <a:ext cx="1143000" cy="70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730247</xdr:rowOff>
    </xdr:from>
    <xdr:to>
      <xdr:col>1</xdr:col>
      <xdr:colOff>0</xdr:colOff>
      <xdr:row>23</xdr:row>
      <xdr:rowOff>8464</xdr:rowOff>
    </xdr:to>
    <xdr:pic>
      <xdr:nvPicPr>
        <xdr:cNvPr id="56" name="Grafik 5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4467414"/>
          <a:ext cx="1143000" cy="643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olf/Desktop/Dart%202,3,4,5,6,8%20Spieler/6%20%20Spieler%20Dart%20Dopel%20out%20O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le%20Dart%20Ordner\Berechnung%20Turnier\Gewinn%20Berechnu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n für Runde 1 Eintragen"/>
      <sheetName val="6 Spieler 4 Runden für TV  1"/>
      <sheetName val="Gewinnberechnung für TV 1"/>
      <sheetName val="Rang was gewinnt wer TV 1"/>
      <sheetName val="Rang Gewinner TV 1 "/>
      <sheetName val="Rang Gewinner TV 2"/>
      <sheetName val="Statistik"/>
      <sheetName val="Bilder 1"/>
      <sheetName val="Checkouttabelle 2"/>
    </sheetNames>
    <sheetDataSet>
      <sheetData sheetId="0">
        <row r="1">
          <cell r="A1" t="str">
            <v>Adde</v>
          </cell>
          <cell r="D1" t="str">
            <v>Rommet</v>
          </cell>
          <cell r="G1" t="str">
            <v xml:space="preserve">Dieter </v>
          </cell>
          <cell r="J1" t="str">
            <v>Rainer</v>
          </cell>
          <cell r="M1" t="str">
            <v>Gerd</v>
          </cell>
        </row>
      </sheetData>
      <sheetData sheetId="1">
        <row r="4">
          <cell r="AB4" t="str">
            <v/>
          </cell>
          <cell r="AQ4" t="str">
            <v/>
          </cell>
          <cell r="BF4" t="str">
            <v/>
          </cell>
          <cell r="BU4" t="str">
            <v/>
          </cell>
        </row>
        <row r="130">
          <cell r="BJ130">
            <v>0</v>
          </cell>
          <cell r="BM130">
            <v>0</v>
          </cell>
          <cell r="CB130">
            <v>0</v>
          </cell>
        </row>
        <row r="131">
          <cell r="BJ131">
            <v>0</v>
          </cell>
          <cell r="BM131">
            <v>0</v>
          </cell>
          <cell r="CB131">
            <v>0</v>
          </cell>
        </row>
        <row r="132">
          <cell r="BJ132">
            <v>0</v>
          </cell>
          <cell r="BM132">
            <v>0</v>
          </cell>
          <cell r="CB132">
            <v>0</v>
          </cell>
        </row>
        <row r="133">
          <cell r="BJ133">
            <v>0</v>
          </cell>
          <cell r="BM133">
            <v>0</v>
          </cell>
          <cell r="CB133">
            <v>0</v>
          </cell>
        </row>
        <row r="134">
          <cell r="BJ134">
            <v>0</v>
          </cell>
          <cell r="BM134">
            <v>0</v>
          </cell>
          <cell r="CB134">
            <v>0</v>
          </cell>
        </row>
        <row r="135">
          <cell r="BJ135">
            <v>0</v>
          </cell>
          <cell r="BM135">
            <v>0</v>
          </cell>
          <cell r="CB135">
            <v>0</v>
          </cell>
        </row>
        <row r="136">
          <cell r="BJ136">
            <v>0</v>
          </cell>
          <cell r="BM136">
            <v>0</v>
          </cell>
          <cell r="CB136">
            <v>0</v>
          </cell>
        </row>
        <row r="137">
          <cell r="BJ137">
            <v>0</v>
          </cell>
          <cell r="BM137">
            <v>0</v>
          </cell>
          <cell r="CB137">
            <v>0</v>
          </cell>
        </row>
        <row r="138">
          <cell r="BJ138">
            <v>0</v>
          </cell>
          <cell r="BM138">
            <v>0</v>
          </cell>
          <cell r="CB138">
            <v>0</v>
          </cell>
        </row>
        <row r="139">
          <cell r="BJ139">
            <v>0</v>
          </cell>
          <cell r="BM139">
            <v>0</v>
          </cell>
          <cell r="CB139">
            <v>0</v>
          </cell>
        </row>
        <row r="140">
          <cell r="BJ140">
            <v>0</v>
          </cell>
          <cell r="BM140">
            <v>0</v>
          </cell>
          <cell r="CB140">
            <v>0</v>
          </cell>
        </row>
        <row r="141">
          <cell r="BJ141">
            <v>0</v>
          </cell>
          <cell r="BM141">
            <v>0</v>
          </cell>
          <cell r="CB141">
            <v>0</v>
          </cell>
        </row>
        <row r="142">
          <cell r="BJ142">
            <v>0</v>
          </cell>
          <cell r="BM142">
            <v>0</v>
          </cell>
          <cell r="CB142">
            <v>0</v>
          </cell>
        </row>
        <row r="143">
          <cell r="BJ143">
            <v>0</v>
          </cell>
          <cell r="BM143">
            <v>0</v>
          </cell>
          <cell r="CB143">
            <v>0</v>
          </cell>
        </row>
        <row r="144">
          <cell r="BJ144">
            <v>0</v>
          </cell>
          <cell r="BM144">
            <v>0</v>
          </cell>
          <cell r="CB144">
            <v>0</v>
          </cell>
        </row>
        <row r="145">
          <cell r="BJ145">
            <v>0</v>
          </cell>
          <cell r="BM145">
            <v>0</v>
          </cell>
          <cell r="CB145">
            <v>0</v>
          </cell>
        </row>
        <row r="146">
          <cell r="BJ146">
            <v>0</v>
          </cell>
          <cell r="BM146">
            <v>0</v>
          </cell>
          <cell r="CB146">
            <v>0</v>
          </cell>
        </row>
        <row r="147">
          <cell r="BJ147">
            <v>0</v>
          </cell>
          <cell r="BM147">
            <v>0</v>
          </cell>
          <cell r="CB147">
            <v>0</v>
          </cell>
        </row>
        <row r="148">
          <cell r="BJ148">
            <v>0</v>
          </cell>
          <cell r="BM148">
            <v>0</v>
          </cell>
          <cell r="CB148">
            <v>0</v>
          </cell>
        </row>
        <row r="149">
          <cell r="BJ149">
            <v>0</v>
          </cell>
          <cell r="BM149">
            <v>0</v>
          </cell>
          <cell r="CB149">
            <v>0</v>
          </cell>
        </row>
        <row r="150">
          <cell r="BJ150">
            <v>0</v>
          </cell>
          <cell r="BM150">
            <v>0</v>
          </cell>
          <cell r="CB15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winnauswertung 3 Spieler"/>
      <sheetName val="Berechnung 3 Spieler"/>
      <sheetName val="Gewinnauswertung 4 Spieler"/>
      <sheetName val="Berechnung 4 Spieler"/>
      <sheetName val="Gewinnauswertung 5 Spieler"/>
      <sheetName val="Berechnung 5 Spieler "/>
      <sheetName val="Gewinnauswertung 6 Spieler "/>
      <sheetName val="Berechnung 6 Spieler "/>
      <sheetName val="Gewinnauswertung 7 Spieler  "/>
      <sheetName val="Berechnung 7 Spieler  "/>
      <sheetName val="Gewinnauswertung 8 Spieler  "/>
      <sheetName val="Berechnung 8 Spieler "/>
      <sheetName val="Gewinnauswertung 9 Spieler  "/>
      <sheetName val="Berechnung 9 Spieler  "/>
      <sheetName val="Gewinn Berechnung"/>
    </sheetNames>
    <definedNames>
      <definedName name="Modul3.eingabelöschen3spiler"/>
    </definedNames>
    <sheetDataSet>
      <sheetData sheetId="0">
        <row r="4">
          <cell r="CI4" t="str">
            <v>Rainer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../../AppData/Local/Music/Wiedergabelisten/0.mp3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../../AppData/Local/Music/Wiedergabelisten/0.mp3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BH2"/>
  <sheetViews>
    <sheetView zoomScale="70" zoomScaleNormal="70" workbookViewId="0">
      <selection activeCell="S13" sqref="S13"/>
    </sheetView>
  </sheetViews>
  <sheetFormatPr baseColWidth="10" defaultRowHeight="14.25"/>
  <cols>
    <col min="1" max="45" width="4.375" customWidth="1"/>
    <col min="46" max="60" width="4.875" customWidth="1"/>
  </cols>
  <sheetData>
    <row r="1" spans="1:60" s="115" customFormat="1" ht="24" thickBot="1">
      <c r="A1" s="272" t="s">
        <v>354</v>
      </c>
      <c r="B1" s="273"/>
      <c r="C1" s="274"/>
      <c r="D1" s="275" t="s">
        <v>321</v>
      </c>
      <c r="E1" s="276"/>
      <c r="F1" s="277"/>
      <c r="G1" s="275" t="s">
        <v>322</v>
      </c>
      <c r="H1" s="276"/>
      <c r="I1" s="276"/>
      <c r="J1" s="275" t="s">
        <v>361</v>
      </c>
      <c r="K1" s="276"/>
      <c r="L1" s="277"/>
      <c r="M1" s="275" t="s">
        <v>365</v>
      </c>
      <c r="N1" s="276"/>
      <c r="O1" s="277"/>
      <c r="P1" s="270" t="str">
        <f>D1</f>
        <v>Rommet</v>
      </c>
      <c r="Q1" s="270"/>
      <c r="R1" s="270"/>
      <c r="S1" s="270" t="str">
        <f>G1</f>
        <v xml:space="preserve">Dieter </v>
      </c>
      <c r="T1" s="270"/>
      <c r="U1" s="270"/>
      <c r="V1" s="270" t="str">
        <f>J1</f>
        <v>Rainer</v>
      </c>
      <c r="W1" s="270"/>
      <c r="X1" s="270"/>
      <c r="Y1" s="270" t="str">
        <f>M1</f>
        <v>Marco</v>
      </c>
      <c r="Z1" s="270"/>
      <c r="AA1" s="270"/>
      <c r="AB1" s="270" t="str">
        <f>A1</f>
        <v>Adde</v>
      </c>
      <c r="AC1" s="270"/>
      <c r="AD1" s="270"/>
      <c r="AE1" s="271" t="str">
        <f>S1</f>
        <v xml:space="preserve">Dieter </v>
      </c>
      <c r="AF1" s="271"/>
      <c r="AG1" s="271"/>
      <c r="AH1" s="271" t="str">
        <f>V1</f>
        <v>Rainer</v>
      </c>
      <c r="AI1" s="271"/>
      <c r="AJ1" s="271"/>
      <c r="AK1" s="271" t="str">
        <f>Y1</f>
        <v>Marco</v>
      </c>
      <c r="AL1" s="271"/>
      <c r="AM1" s="271"/>
      <c r="AN1" s="271" t="str">
        <f>AB1</f>
        <v>Adde</v>
      </c>
      <c r="AO1" s="271"/>
      <c r="AP1" s="271"/>
      <c r="AQ1" s="271" t="str">
        <f>P1</f>
        <v>Rommet</v>
      </c>
      <c r="AR1" s="271"/>
      <c r="AS1" s="271"/>
      <c r="AT1" s="271" t="str">
        <f>AH1</f>
        <v>Rainer</v>
      </c>
      <c r="AU1" s="271"/>
      <c r="AV1" s="271"/>
      <c r="AW1" s="271" t="str">
        <f>AK1</f>
        <v>Marco</v>
      </c>
      <c r="AX1" s="271"/>
      <c r="AY1" s="271"/>
      <c r="AZ1" s="271" t="str">
        <f>AN1</f>
        <v>Adde</v>
      </c>
      <c r="BA1" s="271"/>
      <c r="BB1" s="271"/>
      <c r="BC1" s="271" t="str">
        <f>AQ1</f>
        <v>Rommet</v>
      </c>
      <c r="BD1" s="271"/>
      <c r="BE1" s="271"/>
      <c r="BF1" s="271" t="str">
        <f>AE1</f>
        <v xml:space="preserve">Dieter </v>
      </c>
      <c r="BG1" s="271"/>
      <c r="BH1" s="271"/>
    </row>
    <row r="2" spans="1:60" ht="24" thickBot="1">
      <c r="A2" s="210" t="s">
        <v>347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2" t="s">
        <v>348</v>
      </c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0" t="s">
        <v>349</v>
      </c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0" t="s">
        <v>377</v>
      </c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1"/>
      <c r="BF2" s="211"/>
      <c r="BG2" s="211"/>
      <c r="BH2" s="211"/>
    </row>
  </sheetData>
  <mergeCells count="20">
    <mergeCell ref="AQ1:AS1"/>
    <mergeCell ref="BF1:BH1"/>
    <mergeCell ref="BC1:BE1"/>
    <mergeCell ref="AZ1:BB1"/>
    <mergeCell ref="AW1:AY1"/>
    <mergeCell ref="AT1:AV1"/>
    <mergeCell ref="A1:C1"/>
    <mergeCell ref="J1:L1"/>
    <mergeCell ref="D1:F1"/>
    <mergeCell ref="G1:I1"/>
    <mergeCell ref="M1:O1"/>
    <mergeCell ref="S1:U1"/>
    <mergeCell ref="V1:X1"/>
    <mergeCell ref="P1:R1"/>
    <mergeCell ref="AK1:AM1"/>
    <mergeCell ref="AN1:AP1"/>
    <mergeCell ref="Y1:AA1"/>
    <mergeCell ref="AB1:AD1"/>
    <mergeCell ref="AE1:AG1"/>
    <mergeCell ref="AH1:AJ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BT2"/>
  <sheetViews>
    <sheetView zoomScale="70" zoomScaleNormal="70" workbookViewId="0">
      <selection activeCell="AB12" sqref="AB12"/>
    </sheetView>
  </sheetViews>
  <sheetFormatPr baseColWidth="10" defaultRowHeight="14.25"/>
  <cols>
    <col min="1" max="72" width="4.375" customWidth="1"/>
    <col min="73" max="75" width="4.875" customWidth="1"/>
  </cols>
  <sheetData>
    <row r="1" spans="1:72" s="115" customFormat="1" ht="24" thickBot="1">
      <c r="A1" s="272" t="s">
        <v>365</v>
      </c>
      <c r="B1" s="273"/>
      <c r="C1" s="274"/>
      <c r="D1" s="275" t="s">
        <v>321</v>
      </c>
      <c r="E1" s="276"/>
      <c r="F1" s="277"/>
      <c r="G1" s="275" t="s">
        <v>322</v>
      </c>
      <c r="H1" s="276"/>
      <c r="I1" s="276"/>
      <c r="J1" s="275" t="s">
        <v>361</v>
      </c>
      <c r="K1" s="276"/>
      <c r="L1" s="277"/>
      <c r="M1" s="275" t="s">
        <v>362</v>
      </c>
      <c r="N1" s="276"/>
      <c r="O1" s="277"/>
      <c r="P1" s="272" t="s">
        <v>363</v>
      </c>
      <c r="Q1" s="273"/>
      <c r="R1" s="274"/>
      <c r="S1" s="272" t="s">
        <v>364</v>
      </c>
      <c r="T1" s="273"/>
      <c r="U1" s="274"/>
      <c r="V1" s="272" t="s">
        <v>354</v>
      </c>
      <c r="W1" s="273"/>
      <c r="X1" s="274"/>
      <c r="Y1" s="270" t="str">
        <f>D1</f>
        <v>Rommet</v>
      </c>
      <c r="Z1" s="270"/>
      <c r="AA1" s="270"/>
      <c r="AB1" s="270" t="str">
        <f>G1</f>
        <v xml:space="preserve">Dieter </v>
      </c>
      <c r="AC1" s="270"/>
      <c r="AD1" s="270"/>
      <c r="AE1" s="270" t="str">
        <f>J1</f>
        <v>Rainer</v>
      </c>
      <c r="AF1" s="270"/>
      <c r="AG1" s="270"/>
      <c r="AH1" s="270" t="str">
        <f>M1</f>
        <v>Thomas</v>
      </c>
      <c r="AI1" s="270"/>
      <c r="AJ1" s="270"/>
      <c r="AK1" s="270" t="str">
        <f>P1</f>
        <v>Sven</v>
      </c>
      <c r="AL1" s="270"/>
      <c r="AM1" s="270"/>
      <c r="AN1" s="270" t="str">
        <f>S1</f>
        <v>Gerd</v>
      </c>
      <c r="AO1" s="270"/>
      <c r="AP1" s="270"/>
      <c r="AQ1" s="270" t="str">
        <f>V1</f>
        <v>Adde</v>
      </c>
      <c r="AR1" s="270"/>
      <c r="AS1" s="270"/>
      <c r="AT1" s="270" t="str">
        <f>A1</f>
        <v>Marco</v>
      </c>
      <c r="AU1" s="270"/>
      <c r="AV1" s="270"/>
      <c r="AW1" s="271" t="str">
        <f>AB1</f>
        <v xml:space="preserve">Dieter </v>
      </c>
      <c r="AX1" s="271"/>
      <c r="AY1" s="271"/>
      <c r="AZ1" s="271" t="str">
        <f>AE1</f>
        <v>Rainer</v>
      </c>
      <c r="BA1" s="271"/>
      <c r="BB1" s="271"/>
      <c r="BC1" s="271" t="str">
        <f>AH1</f>
        <v>Thomas</v>
      </c>
      <c r="BD1" s="271"/>
      <c r="BE1" s="271"/>
      <c r="BF1" s="271" t="str">
        <f>AK1</f>
        <v>Sven</v>
      </c>
      <c r="BG1" s="271"/>
      <c r="BH1" s="271"/>
      <c r="BI1" s="271" t="str">
        <f>AN1</f>
        <v>Gerd</v>
      </c>
      <c r="BJ1" s="271"/>
      <c r="BK1" s="271"/>
      <c r="BL1" s="271" t="str">
        <f>AQ1</f>
        <v>Adde</v>
      </c>
      <c r="BM1" s="271"/>
      <c r="BN1" s="271"/>
      <c r="BO1" s="271" t="str">
        <f>AT1</f>
        <v>Marco</v>
      </c>
      <c r="BP1" s="271"/>
      <c r="BQ1" s="271"/>
      <c r="BR1" s="271" t="str">
        <f>Y1</f>
        <v>Rommet</v>
      </c>
      <c r="BS1" s="271"/>
      <c r="BT1" s="271"/>
    </row>
    <row r="2" spans="1:72" ht="24" thickBot="1">
      <c r="A2" s="278" t="s">
        <v>347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2" t="s">
        <v>348</v>
      </c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8" t="s">
        <v>349</v>
      </c>
      <c r="AX2" s="279"/>
      <c r="AY2" s="279"/>
      <c r="AZ2" s="279"/>
      <c r="BA2" s="279"/>
      <c r="BB2" s="279"/>
      <c r="BC2" s="279"/>
      <c r="BD2" s="279"/>
      <c r="BE2" s="279"/>
      <c r="BF2" s="279"/>
      <c r="BG2" s="279"/>
      <c r="BH2" s="279"/>
      <c r="BI2" s="279"/>
      <c r="BJ2" s="279"/>
      <c r="BK2" s="279"/>
      <c r="BL2" s="279"/>
      <c r="BM2" s="279"/>
      <c r="BN2" s="279"/>
      <c r="BO2" s="279"/>
      <c r="BP2" s="279"/>
      <c r="BQ2" s="279"/>
      <c r="BR2" s="279"/>
      <c r="BS2" s="279"/>
      <c r="BT2" s="279"/>
    </row>
  </sheetData>
  <mergeCells count="27">
    <mergeCell ref="P1:R1"/>
    <mergeCell ref="A1:C1"/>
    <mergeCell ref="D1:F1"/>
    <mergeCell ref="G1:I1"/>
    <mergeCell ref="J1:L1"/>
    <mergeCell ref="M1:O1"/>
    <mergeCell ref="V1:X1"/>
    <mergeCell ref="Y1:AA1"/>
    <mergeCell ref="AB1:AD1"/>
    <mergeCell ref="AE1:AG1"/>
    <mergeCell ref="AH1:AJ1"/>
    <mergeCell ref="A2:X2"/>
    <mergeCell ref="Y2:AV2"/>
    <mergeCell ref="AW2:BT2"/>
    <mergeCell ref="BC1:BE1"/>
    <mergeCell ref="BF1:BH1"/>
    <mergeCell ref="BI1:BK1"/>
    <mergeCell ref="BL1:BN1"/>
    <mergeCell ref="BO1:BQ1"/>
    <mergeCell ref="BR1:BT1"/>
    <mergeCell ref="AK1:AM1"/>
    <mergeCell ref="AN1:AP1"/>
    <mergeCell ref="AQ1:AS1"/>
    <mergeCell ref="AT1:AV1"/>
    <mergeCell ref="AW1:AY1"/>
    <mergeCell ref="AZ1:BB1"/>
    <mergeCell ref="S1:U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3"/>
  <dimension ref="A1:DR157"/>
  <sheetViews>
    <sheetView showGridLines="0" tabSelected="1" topLeftCell="A4" zoomScale="90" zoomScaleNormal="90" workbookViewId="0">
      <selection activeCell="CN12" sqref="CN12"/>
    </sheetView>
  </sheetViews>
  <sheetFormatPr baseColWidth="10" defaultRowHeight="14.25"/>
  <cols>
    <col min="1" max="2" width="10.375" customWidth="1"/>
    <col min="3" max="3" width="11" customWidth="1"/>
    <col min="4" max="6" width="10.375" customWidth="1"/>
    <col min="7" max="7" width="7" customWidth="1"/>
    <col min="8" max="8" width="8.125" bestFit="1" customWidth="1"/>
    <col min="9" max="9" width="10.875" customWidth="1"/>
    <col min="10" max="10" width="7" bestFit="1" customWidth="1"/>
    <col min="11" max="11" width="6" customWidth="1"/>
    <col min="12" max="12" width="5.375" customWidth="1"/>
    <col min="13" max="13" width="6.75" customWidth="1"/>
    <col min="14" max="14" width="6" customWidth="1"/>
    <col min="15" max="15" width="5" customWidth="1"/>
    <col min="16" max="16" width="4.75" customWidth="1"/>
    <col min="17" max="17" width="6" customWidth="1"/>
    <col min="18" max="18" width="5" customWidth="1"/>
    <col min="19" max="19" width="4.75" customWidth="1"/>
    <col min="20" max="20" width="6" customWidth="1"/>
    <col min="21" max="21" width="5" customWidth="1"/>
    <col min="22" max="22" width="4.75" customWidth="1"/>
    <col min="23" max="23" width="6" customWidth="1"/>
    <col min="24" max="24" width="5" customWidth="1"/>
    <col min="25" max="25" width="4.75" customWidth="1"/>
    <col min="26" max="26" width="6" customWidth="1"/>
    <col min="27" max="27" width="5" customWidth="1"/>
    <col min="28" max="28" width="4.75" customWidth="1"/>
    <col min="29" max="29" width="6" customWidth="1"/>
    <col min="30" max="30" width="5" customWidth="1"/>
    <col min="31" max="31" width="4.75" customWidth="1"/>
    <col min="32" max="32" width="6" customWidth="1"/>
    <col min="33" max="33" width="5" customWidth="1"/>
    <col min="34" max="34" width="4.75" customWidth="1"/>
    <col min="35" max="35" width="6" customWidth="1"/>
    <col min="36" max="36" width="5" customWidth="1"/>
    <col min="37" max="37" width="4.75" customWidth="1"/>
    <col min="38" max="38" width="6" customWidth="1"/>
    <col min="39" max="39" width="5" customWidth="1"/>
    <col min="40" max="40" width="4.75" customWidth="1"/>
    <col min="41" max="41" width="6" customWidth="1"/>
    <col min="42" max="42" width="5" customWidth="1"/>
    <col min="43" max="43" width="4.75" customWidth="1"/>
    <col min="44" max="44" width="6" customWidth="1"/>
    <col min="45" max="45" width="5" customWidth="1"/>
    <col min="46" max="46" width="4.75" customWidth="1"/>
    <col min="47" max="47" width="6" customWidth="1"/>
    <col min="48" max="48" width="5" customWidth="1"/>
    <col min="49" max="49" width="4.75" customWidth="1"/>
    <col min="50" max="50" width="6" customWidth="1"/>
    <col min="51" max="51" width="5" customWidth="1"/>
    <col min="52" max="52" width="4.75" customWidth="1"/>
    <col min="53" max="53" width="6" customWidth="1"/>
    <col min="54" max="54" width="5" customWidth="1"/>
    <col min="55" max="55" width="4.75" customWidth="1"/>
    <col min="56" max="56" width="6" customWidth="1"/>
    <col min="57" max="57" width="5" customWidth="1"/>
    <col min="58" max="58" width="4.75" customWidth="1"/>
    <col min="59" max="59" width="6" customWidth="1"/>
    <col min="60" max="60" width="5" customWidth="1"/>
    <col min="61" max="61" width="4.75" customWidth="1"/>
    <col min="62" max="62" width="6" customWidth="1"/>
    <col min="63" max="63" width="5" customWidth="1"/>
    <col min="64" max="64" width="4.75" customWidth="1"/>
    <col min="65" max="65" width="6" customWidth="1"/>
    <col min="66" max="66" width="5" customWidth="1"/>
    <col min="67" max="67" width="4.75" customWidth="1"/>
    <col min="68" max="68" width="6" customWidth="1"/>
    <col min="69" max="69" width="5" customWidth="1"/>
    <col min="70" max="70" width="4.75" customWidth="1"/>
    <col min="71" max="71" width="6" customWidth="1"/>
    <col min="72" max="72" width="5" customWidth="1"/>
    <col min="73" max="73" width="4.75" customWidth="1"/>
    <col min="74" max="74" width="6" customWidth="1"/>
    <col min="75" max="75" width="5" customWidth="1"/>
    <col min="76" max="76" width="4.75" customWidth="1"/>
    <col min="77" max="77" width="6" customWidth="1"/>
    <col min="78" max="78" width="5" customWidth="1"/>
    <col min="79" max="79" width="4.75" customWidth="1"/>
    <col min="80" max="80" width="6" customWidth="1"/>
    <col min="81" max="81" width="5" customWidth="1"/>
    <col min="82" max="82" width="4.75" customWidth="1"/>
    <col min="83" max="84" width="1.875" customWidth="1"/>
    <col min="85" max="85" width="19.375" bestFit="1" customWidth="1"/>
    <col min="86" max="86" width="7.375" customWidth="1"/>
    <col min="87" max="87" width="10.75" customWidth="1"/>
    <col min="88" max="88" width="11" customWidth="1"/>
    <col min="89" max="89" width="9.375" customWidth="1"/>
    <col min="90" max="95" width="10.375" bestFit="1" customWidth="1"/>
    <col min="96" max="96" width="0.125" customWidth="1"/>
    <col min="97" max="97" width="19" bestFit="1" customWidth="1"/>
    <col min="98" max="98" width="8.25" customWidth="1"/>
    <col min="99" max="99" width="10.75" customWidth="1"/>
    <col min="100" max="100" width="10.75" style="28" bestFit="1" customWidth="1"/>
    <col min="101" max="101" width="7.125" style="28" customWidth="1"/>
    <col min="102" max="103" width="8.875" style="141" customWidth="1"/>
    <col min="104" max="104" width="8.875" style="28" customWidth="1"/>
    <col min="105" max="105" width="14.25" style="28" customWidth="1"/>
    <col min="106" max="106" width="7.125" style="28" customWidth="1"/>
    <col min="107" max="107" width="8.875" style="28" customWidth="1"/>
    <col min="108" max="108" width="7.5" style="28" customWidth="1"/>
    <col min="109" max="109" width="5" style="28" customWidth="1"/>
    <col min="110" max="110" width="14.25" style="28" customWidth="1"/>
    <col min="111" max="111" width="7.125" style="28" customWidth="1"/>
    <col min="112" max="113" width="7.5" style="28" customWidth="1"/>
    <col min="114" max="114" width="15.25" style="28" bestFit="1" customWidth="1"/>
    <col min="115" max="115" width="10.25" style="28" customWidth="1"/>
    <col min="116" max="116" width="15.25" style="28" customWidth="1"/>
    <col min="117" max="118" width="7.125" style="28" customWidth="1"/>
    <col min="119" max="119" width="8.625" bestFit="1" customWidth="1"/>
    <col min="120" max="120" width="9.25" customWidth="1"/>
    <col min="121" max="121" width="7.875" customWidth="1"/>
  </cols>
  <sheetData>
    <row r="1" spans="1:122" ht="30" hidden="1" thickTop="1" thickBot="1">
      <c r="C1" s="85"/>
      <c r="F1" s="41">
        <f>G5</f>
        <v>20</v>
      </c>
      <c r="G1" s="85">
        <v>1</v>
      </c>
      <c r="H1" s="55" t="s">
        <v>345</v>
      </c>
      <c r="I1" s="293" t="s">
        <v>326</v>
      </c>
      <c r="J1" s="293"/>
      <c r="K1" s="294" t="str">
        <f>IF(ISERROR(VLOOKUP(K6,'Checkouttabelle 2'!$A$1:$B$171,1,0)),"",VLOOKUP(K6,'Checkouttabelle 2'!$A$1:$B$171,2,0))</f>
        <v/>
      </c>
      <c r="L1" s="295"/>
      <c r="M1" s="295"/>
      <c r="N1" s="296" t="str">
        <f>IF(ISERROR(VLOOKUP(N6,'Checkouttabelle 2'!$A$1:$B$171,1,0)),"",VLOOKUP(N6,'Checkouttabelle 2'!$A$1:$B$171,2,0))</f>
        <v/>
      </c>
      <c r="O1" s="296"/>
      <c r="P1" s="296"/>
      <c r="Q1" s="296" t="str">
        <f>IF(ISERROR(VLOOKUP(Q6,'Checkouttabelle 2'!$A$1:$B$171,1,0)),"",VLOOKUP(Q6,'Checkouttabelle 2'!$A$1:$B$171,2,0))</f>
        <v/>
      </c>
      <c r="R1" s="296"/>
      <c r="S1" s="296"/>
      <c r="T1" s="296" t="str">
        <f>IF(ISERROR(VLOOKUP(T6,'Checkouttabelle 2'!$A$1:$B$171,1,0)),"",VLOOKUP(T6,'Checkouttabelle 2'!$A$1:$B$171,2,0))</f>
        <v/>
      </c>
      <c r="U1" s="296"/>
      <c r="V1" s="296"/>
      <c r="W1" s="296" t="str">
        <f>IF(ISERROR(VLOOKUP(W6,'Checkouttabelle 2'!$A$1:$B$171,1,0)),"",VLOOKUP(W6,'Checkouttabelle 2'!$A$1:$B$171,2,0))</f>
        <v/>
      </c>
      <c r="X1" s="296"/>
      <c r="Y1" s="296"/>
      <c r="Z1" s="296" t="str">
        <f>IF(ISERROR(VLOOKUP(Z6,'Checkouttabelle 2'!$A$1:$B$171,1,0)),"",VLOOKUP(Z6,'Checkouttabelle 2'!$A$1:$B$171,2,0))</f>
        <v/>
      </c>
      <c r="AA1" s="296"/>
      <c r="AB1" s="296"/>
      <c r="AC1" s="296" t="str">
        <f>IF(ISERROR(VLOOKUP(AC6,'Checkouttabelle 2'!$A$1:$B$171,1,0)),"",VLOOKUP(AC6,'Checkouttabelle 2'!$A$1:$B$171,2,0))</f>
        <v/>
      </c>
      <c r="AD1" s="296"/>
      <c r="AE1" s="296"/>
      <c r="AF1" s="296" t="str">
        <f>IF(ISERROR(VLOOKUP(AF6,'Checkouttabelle 2'!$A$1:$B$171,1,0)),"",VLOOKUP(AF6,'Checkouttabelle 2'!$A$1:$B$171,2,0))</f>
        <v/>
      </c>
      <c r="AG1" s="296"/>
      <c r="AH1" s="296"/>
      <c r="AI1" s="296" t="str">
        <f>IF(ISERROR(VLOOKUP(AI6,'Checkouttabelle 2'!$A$1:$B$171,1,0)),"",VLOOKUP(AI6,'Checkouttabelle 2'!$A$1:$B$171,2,0))</f>
        <v/>
      </c>
      <c r="AJ1" s="296"/>
      <c r="AK1" s="296"/>
      <c r="AL1" s="296" t="str">
        <f>IF(ISERROR(VLOOKUP(AL6,'Checkouttabelle 2'!$A$1:$B$171,1,0)),"",VLOOKUP(AL6,'Checkouttabelle 2'!$A$1:$B$171,2,0))</f>
        <v/>
      </c>
      <c r="AM1" s="296"/>
      <c r="AN1" s="296"/>
      <c r="AO1" s="296" t="str">
        <f>IF(ISERROR(VLOOKUP(AO6,'Checkouttabelle 2'!$A$1:$B$171,1,0)),"",VLOOKUP(AO6,'Checkouttabelle 2'!$A$1:$B$171,2,0))</f>
        <v/>
      </c>
      <c r="AP1" s="296"/>
      <c r="AQ1" s="296"/>
      <c r="AR1" s="296" t="str">
        <f>IF(ISERROR(VLOOKUP(AR6,'Checkouttabelle 2'!$A$1:$B$171,1,0)),"",VLOOKUP(AR6,'Checkouttabelle 2'!$A$1:$B$171,2,0))</f>
        <v/>
      </c>
      <c r="AS1" s="296"/>
      <c r="AT1" s="296"/>
      <c r="AU1" s="296" t="str">
        <f>IF(ISERROR(VLOOKUP(AU6,'Checkouttabelle 2'!$A$1:$B$171,1,0)),"",VLOOKUP(AU6,'Checkouttabelle 2'!$A$1:$B$171,2,0))</f>
        <v/>
      </c>
      <c r="AV1" s="296"/>
      <c r="AW1" s="296"/>
      <c r="AX1" s="296" t="str">
        <f>IF(ISERROR(VLOOKUP(AX6,'Checkouttabelle 2'!$A$1:$B$171,1,0)),"",VLOOKUP(AX6,'Checkouttabelle 2'!$A$1:$B$171,2,0))</f>
        <v/>
      </c>
      <c r="AY1" s="296"/>
      <c r="AZ1" s="296"/>
      <c r="BA1" s="296" t="str">
        <f>IF(ISERROR(VLOOKUP(BA6,'Checkouttabelle 2'!$A$1:$B$171,1,0)),"",VLOOKUP(BA6,'Checkouttabelle 2'!$A$1:$B$171,2,0))</f>
        <v/>
      </c>
      <c r="BB1" s="296"/>
      <c r="BC1" s="296"/>
      <c r="BD1" s="296" t="str">
        <f>IF(ISERROR(VLOOKUP(BD6,'Checkouttabelle 2'!$A$1:$B$171,1,0)),"",VLOOKUP(BD6,'Checkouttabelle 2'!$A$1:$B$171,2,0))</f>
        <v/>
      </c>
      <c r="BE1" s="296"/>
      <c r="BF1" s="296"/>
      <c r="BG1" s="296" t="str">
        <f>IF(ISERROR(VLOOKUP(BG6,'Checkouttabelle 2'!$A$1:$B$171,1,0)),"",VLOOKUP(BG6,'Checkouttabelle 2'!$A$1:$B$171,2,0))</f>
        <v/>
      </c>
      <c r="BH1" s="296"/>
      <c r="BI1" s="296"/>
      <c r="BJ1" s="296" t="str">
        <f>IF(ISERROR(VLOOKUP(BJ6,'Checkouttabelle 2'!$A$1:$B$171,1,0)),"",VLOOKUP(BJ6,'Checkouttabelle 2'!$A$1:$B$171,2,0))</f>
        <v/>
      </c>
      <c r="BK1" s="296"/>
      <c r="BL1" s="296"/>
      <c r="BM1" s="296" t="str">
        <f>IF(ISERROR(VLOOKUP(BM6,'Checkouttabelle 2'!$A$1:$B$171,1,0)),"",VLOOKUP(BM6,'Checkouttabelle 2'!$A$1:$B$171,2,0))</f>
        <v/>
      </c>
      <c r="BN1" s="296"/>
      <c r="BO1" s="296"/>
      <c r="BP1" s="296" t="str">
        <f>IF(ISERROR(VLOOKUP(BP6,'Checkouttabelle 2'!$A$1:$B$171,1,0)),"",VLOOKUP(BP6,'Checkouttabelle 2'!$A$1:$B$171,2,0))</f>
        <v/>
      </c>
      <c r="BQ1" s="296"/>
      <c r="BR1" s="296"/>
      <c r="BS1" s="296" t="str">
        <f>IF(ISERROR(VLOOKUP(BS6,'Checkouttabelle 2'!$A$1:$B$171,1,0)),"",VLOOKUP(BS6,'Checkouttabelle 2'!$A$1:$B$171,2,0))</f>
        <v/>
      </c>
      <c r="BT1" s="296"/>
      <c r="BU1" s="296"/>
      <c r="BV1" s="296" t="str">
        <f>IF(ISERROR(VLOOKUP(BV6,'Checkouttabelle 2'!$A$1:$B$171,1,0)),"",VLOOKUP(BV6,'Checkouttabelle 2'!$A$1:$B$171,2,0))</f>
        <v/>
      </c>
      <c r="BW1" s="296"/>
      <c r="BX1" s="296"/>
      <c r="BY1" s="296" t="str">
        <f>IF(ISERROR(VLOOKUP(BY6,'Checkouttabelle 2'!$A$1:$B$171,1,0)),"",VLOOKUP(BY6,'Checkouttabelle 2'!$A$1:$B$171,2,0))</f>
        <v/>
      </c>
      <c r="BZ1" s="296"/>
      <c r="CA1" s="296"/>
      <c r="CB1" s="296" t="str">
        <f>IF(ISERROR(VLOOKUP(CB6,'Checkouttabelle 2'!$A$1:$B$171,1,0)),"",VLOOKUP(CB6,'Checkouttabelle 2'!$A$1:$B$171,2,0))</f>
        <v/>
      </c>
      <c r="CC1" s="296"/>
      <c r="CD1" s="296"/>
      <c r="CG1" s="51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2"/>
      <c r="CT1" s="48"/>
      <c r="CU1" s="46"/>
      <c r="CV1" s="153"/>
    </row>
    <row r="2" spans="1:122" ht="24.75" hidden="1" thickTop="1" thickBot="1">
      <c r="I2" s="292">
        <f>J4</f>
        <v>301</v>
      </c>
      <c r="J2" s="292"/>
      <c r="K2" s="297" t="s">
        <v>286</v>
      </c>
      <c r="L2" s="297"/>
      <c r="M2" s="297"/>
      <c r="N2" s="297" t="s">
        <v>287</v>
      </c>
      <c r="O2" s="297"/>
      <c r="P2" s="297"/>
      <c r="Q2" s="297" t="s">
        <v>288</v>
      </c>
      <c r="R2" s="297"/>
      <c r="S2" s="297"/>
      <c r="T2" s="297" t="s">
        <v>289</v>
      </c>
      <c r="U2" s="297"/>
      <c r="V2" s="297"/>
      <c r="W2" s="297" t="s">
        <v>290</v>
      </c>
      <c r="X2" s="297"/>
      <c r="Y2" s="297"/>
      <c r="Z2" s="297" t="s">
        <v>291</v>
      </c>
      <c r="AA2" s="297"/>
      <c r="AB2" s="297"/>
      <c r="AC2" s="297" t="s">
        <v>292</v>
      </c>
      <c r="AD2" s="297"/>
      <c r="AE2" s="297"/>
      <c r="AF2" s="297" t="s">
        <v>293</v>
      </c>
      <c r="AG2" s="297"/>
      <c r="AH2" s="297"/>
      <c r="AI2" s="291" t="s">
        <v>296</v>
      </c>
      <c r="AJ2" s="291"/>
      <c r="AK2" s="291"/>
      <c r="AL2" s="291" t="s">
        <v>297</v>
      </c>
      <c r="AM2" s="291"/>
      <c r="AN2" s="291"/>
      <c r="AO2" s="291" t="s">
        <v>298</v>
      </c>
      <c r="AP2" s="291"/>
      <c r="AQ2" s="291"/>
      <c r="AR2" s="291" t="s">
        <v>299</v>
      </c>
      <c r="AS2" s="291"/>
      <c r="AT2" s="291"/>
      <c r="AU2" s="291" t="s">
        <v>300</v>
      </c>
      <c r="AV2" s="291"/>
      <c r="AW2" s="291"/>
      <c r="AX2" s="291" t="s">
        <v>301</v>
      </c>
      <c r="AY2" s="291"/>
      <c r="AZ2" s="291"/>
      <c r="BA2" s="291" t="s">
        <v>302</v>
      </c>
      <c r="BB2" s="291"/>
      <c r="BC2" s="291"/>
      <c r="BD2" s="291" t="s">
        <v>303</v>
      </c>
      <c r="BE2" s="291"/>
      <c r="BF2" s="291"/>
      <c r="BG2" s="334" t="s">
        <v>304</v>
      </c>
      <c r="BH2" s="334"/>
      <c r="BI2" s="334"/>
      <c r="BJ2" s="334" t="s">
        <v>305</v>
      </c>
      <c r="BK2" s="334"/>
      <c r="BL2" s="334"/>
      <c r="BM2" s="334" t="s">
        <v>306</v>
      </c>
      <c r="BN2" s="334"/>
      <c r="BO2" s="334"/>
      <c r="BP2" s="334" t="s">
        <v>307</v>
      </c>
      <c r="BQ2" s="334"/>
      <c r="BR2" s="334"/>
      <c r="BS2" s="334" t="s">
        <v>309</v>
      </c>
      <c r="BT2" s="334"/>
      <c r="BU2" s="334"/>
      <c r="BV2" s="334" t="s">
        <v>310</v>
      </c>
      <c r="BW2" s="334"/>
      <c r="BX2" s="334"/>
      <c r="BY2" s="334" t="s">
        <v>311</v>
      </c>
      <c r="BZ2" s="334"/>
      <c r="CA2" s="334"/>
      <c r="CB2" s="334" t="s">
        <v>312</v>
      </c>
      <c r="CC2" s="334"/>
      <c r="CD2" s="334"/>
    </row>
    <row r="3" spans="1:122" ht="27.75" hidden="1" thickTop="1" thickBot="1">
      <c r="A3" s="13"/>
      <c r="B3" s="13"/>
      <c r="C3" s="13"/>
      <c r="D3" s="13"/>
      <c r="E3" s="13"/>
      <c r="F3" s="13"/>
      <c r="H3" s="88"/>
      <c r="J3" s="152"/>
      <c r="K3" s="298" t="str">
        <f>'Namen für Runde 1 Eintragen'!A1</f>
        <v>Adde</v>
      </c>
      <c r="L3" s="298"/>
      <c r="M3" s="298"/>
      <c r="N3" s="298" t="str">
        <f>'Namen für Runde 1 Eintragen'!D1</f>
        <v>Rommet</v>
      </c>
      <c r="O3" s="298"/>
      <c r="P3" s="298"/>
      <c r="Q3" s="298" t="str">
        <f>'Namen für Runde 1 Eintragen'!G1</f>
        <v xml:space="preserve">Dieter </v>
      </c>
      <c r="R3" s="298"/>
      <c r="S3" s="298"/>
      <c r="T3" s="298" t="str">
        <f>'Namen für Runde 1 Eintragen'!J1</f>
        <v>Rainer</v>
      </c>
      <c r="U3" s="298"/>
      <c r="V3" s="298"/>
      <c r="W3" s="298" t="str">
        <f>'Namen für Runde 1 Eintragen'!M1</f>
        <v>Marco</v>
      </c>
      <c r="X3" s="298"/>
      <c r="Y3" s="298"/>
      <c r="Z3" s="290" t="str">
        <f>'Namen für Runde 1 Eintragen'!P1</f>
        <v>Rommet</v>
      </c>
      <c r="AA3" s="290"/>
      <c r="AB3" s="290"/>
      <c r="AC3" s="290" t="str">
        <f>'Namen für Runde 1 Eintragen'!S1</f>
        <v xml:space="preserve">Dieter </v>
      </c>
      <c r="AD3" s="290"/>
      <c r="AE3" s="290"/>
      <c r="AF3" s="290" t="str">
        <f>'Namen für Runde 1 Eintragen'!V1</f>
        <v>Rainer</v>
      </c>
      <c r="AG3" s="290"/>
      <c r="AH3" s="290"/>
      <c r="AI3" s="290" t="str">
        <f>'Namen für Runde 1 Eintragen'!Y1</f>
        <v>Marco</v>
      </c>
      <c r="AJ3" s="290"/>
      <c r="AK3" s="290"/>
      <c r="AL3" s="290" t="str">
        <f>'Namen für Runde 1 Eintragen'!AB1</f>
        <v>Adde</v>
      </c>
      <c r="AM3" s="290"/>
      <c r="AN3" s="290"/>
      <c r="AO3" s="298" t="str">
        <f>'Namen für Runde 1 Eintragen'!AE1</f>
        <v xml:space="preserve">Dieter </v>
      </c>
      <c r="AP3" s="298"/>
      <c r="AQ3" s="298"/>
      <c r="AR3" s="298" t="str">
        <f>'Namen für Runde 1 Eintragen'!AH1</f>
        <v>Rainer</v>
      </c>
      <c r="AS3" s="298"/>
      <c r="AT3" s="298"/>
      <c r="AU3" s="298" t="str">
        <f>'Namen für Runde 1 Eintragen'!AK1</f>
        <v>Marco</v>
      </c>
      <c r="AV3" s="298"/>
      <c r="AW3" s="298"/>
      <c r="AX3" s="298" t="str">
        <f>'Namen für Runde 1 Eintragen'!AN1</f>
        <v>Adde</v>
      </c>
      <c r="AY3" s="298"/>
      <c r="AZ3" s="298"/>
      <c r="BA3" s="298" t="str">
        <f>'Namen für Runde 1 Eintragen'!AQ1</f>
        <v>Rommet</v>
      </c>
      <c r="BB3" s="298"/>
      <c r="BC3" s="298"/>
      <c r="BD3" s="290" t="str">
        <f>'Namen für Runde 1 Eintragen'!AT1</f>
        <v>Rainer</v>
      </c>
      <c r="BE3" s="290"/>
      <c r="BF3" s="290"/>
      <c r="BG3" s="290" t="str">
        <f>'Namen für Runde 1 Eintragen'!AW1</f>
        <v>Marco</v>
      </c>
      <c r="BH3" s="290"/>
      <c r="BI3" s="290"/>
      <c r="BJ3" s="290" t="str">
        <f>'Namen für Runde 1 Eintragen'!AZ1</f>
        <v>Adde</v>
      </c>
      <c r="BK3" s="290"/>
      <c r="BL3" s="290"/>
      <c r="BM3" s="290" t="str">
        <f>'Namen für Runde 1 Eintragen'!BC1</f>
        <v>Rommet</v>
      </c>
      <c r="BN3" s="290"/>
      <c r="BO3" s="290"/>
      <c r="BP3" s="290" t="str">
        <f>'Namen für Runde 1 Eintragen'!BF1</f>
        <v xml:space="preserve">Dieter </v>
      </c>
      <c r="BQ3" s="290"/>
      <c r="BR3" s="290"/>
      <c r="BS3" s="333"/>
      <c r="BT3" s="333"/>
      <c r="BU3" s="333"/>
      <c r="BV3" s="333"/>
      <c r="BW3" s="333"/>
      <c r="BX3" s="333"/>
      <c r="BY3" s="333"/>
      <c r="BZ3" s="333"/>
      <c r="CA3" s="333"/>
      <c r="CB3" s="333"/>
      <c r="CC3" s="333"/>
      <c r="CD3" s="333"/>
      <c r="CG3" s="49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3"/>
      <c r="CT3" s="50"/>
      <c r="CU3" s="46"/>
      <c r="CV3" s="153"/>
    </row>
    <row r="4" spans="1:122" ht="45.75" customHeight="1" thickTop="1" thickBot="1">
      <c r="A4" s="118"/>
      <c r="B4" s="118"/>
      <c r="C4" s="98" t="s">
        <v>357</v>
      </c>
      <c r="D4" s="84"/>
      <c r="E4" s="84"/>
      <c r="F4" s="84"/>
      <c r="H4" s="192"/>
      <c r="I4" s="192"/>
      <c r="J4" s="193">
        <f>J6</f>
        <v>301</v>
      </c>
      <c r="K4" s="10">
        <f>$I$2</f>
        <v>301</v>
      </c>
      <c r="L4" s="10"/>
      <c r="M4" s="288" t="str">
        <f>IFERROR(K5/L5*3,"")</f>
        <v/>
      </c>
      <c r="N4" s="10">
        <f>$I$2</f>
        <v>301</v>
      </c>
      <c r="O4" s="10"/>
      <c r="P4" s="288" t="str">
        <f>IFERROR(N5/O5*3,"")</f>
        <v/>
      </c>
      <c r="Q4" s="10">
        <f>$I$2</f>
        <v>301</v>
      </c>
      <c r="R4" s="10"/>
      <c r="S4" s="288" t="str">
        <f>IFERROR(Q5/R5*3,"")</f>
        <v/>
      </c>
      <c r="T4" s="10">
        <f>$I$2</f>
        <v>301</v>
      </c>
      <c r="U4" s="10"/>
      <c r="V4" s="288" t="str">
        <f>IFERROR(T5/U5*3,"")</f>
        <v/>
      </c>
      <c r="W4" s="10">
        <f>$I$2</f>
        <v>301</v>
      </c>
      <c r="X4" s="10"/>
      <c r="Y4" s="288" t="str">
        <f>IFERROR(W5/X5*3,"")</f>
        <v/>
      </c>
      <c r="Z4" s="10">
        <f>$I$2</f>
        <v>301</v>
      </c>
      <c r="AA4" s="10"/>
      <c r="AB4" s="288" t="str">
        <f>IFERROR(Z5/AA5*3,"")</f>
        <v/>
      </c>
      <c r="AC4" s="10">
        <f>$I$2</f>
        <v>301</v>
      </c>
      <c r="AD4" s="10"/>
      <c r="AE4" s="288" t="str">
        <f>IFERROR(AC5/AD5*3,"")</f>
        <v/>
      </c>
      <c r="AF4" s="10">
        <f>$I$2</f>
        <v>301</v>
      </c>
      <c r="AG4" s="10"/>
      <c r="AH4" s="288" t="str">
        <f>IFERROR(AF5/AG5*3,"")</f>
        <v/>
      </c>
      <c r="AI4" s="10">
        <f>$I$2</f>
        <v>301</v>
      </c>
      <c r="AJ4" s="10"/>
      <c r="AK4" s="288" t="str">
        <f>IFERROR(AI5/AJ5*3,"")</f>
        <v/>
      </c>
      <c r="AL4" s="10">
        <f>$I$2</f>
        <v>301</v>
      </c>
      <c r="AM4" s="10"/>
      <c r="AN4" s="288" t="str">
        <f>IFERROR(AL5/AM5*3,"")</f>
        <v/>
      </c>
      <c r="AO4" s="10">
        <f>$I$2</f>
        <v>301</v>
      </c>
      <c r="AP4" s="10"/>
      <c r="AQ4" s="288" t="str">
        <f>IFERROR(AO5/AP5*3,"")</f>
        <v/>
      </c>
      <c r="AR4" s="10">
        <f>$I$2</f>
        <v>301</v>
      </c>
      <c r="AS4" s="10"/>
      <c r="AT4" s="288" t="str">
        <f>IFERROR(AR5/AS5*3,"")</f>
        <v/>
      </c>
      <c r="AU4" s="10">
        <f>$I$2</f>
        <v>301</v>
      </c>
      <c r="AV4" s="10"/>
      <c r="AW4" s="288" t="str">
        <f>IFERROR(AU5/AV5*3,"")</f>
        <v/>
      </c>
      <c r="AX4" s="10">
        <f>$I$2</f>
        <v>301</v>
      </c>
      <c r="AY4" s="10"/>
      <c r="AZ4" s="288" t="str">
        <f>IFERROR(AX5/AY5*3,"")</f>
        <v/>
      </c>
      <c r="BA4" s="10">
        <f>$I$2</f>
        <v>301</v>
      </c>
      <c r="BB4" s="10"/>
      <c r="BC4" s="288" t="str">
        <f>IFERROR(BA5/BB5*3,"")</f>
        <v/>
      </c>
      <c r="BD4" s="10">
        <f>$I$2</f>
        <v>301</v>
      </c>
      <c r="BE4" s="10"/>
      <c r="BF4" s="288" t="str">
        <f>IFERROR(BD5/BE5*3,"")</f>
        <v/>
      </c>
      <c r="BG4" s="10">
        <f>$I$2</f>
        <v>301</v>
      </c>
      <c r="BH4" s="10"/>
      <c r="BI4" s="288" t="str">
        <f>IFERROR(BG5/BH5*3,"")</f>
        <v/>
      </c>
      <c r="BJ4" s="10">
        <f>$I$2</f>
        <v>301</v>
      </c>
      <c r="BK4" s="10"/>
      <c r="BL4" s="288" t="str">
        <f>IFERROR(BJ5/BK5*3,"")</f>
        <v/>
      </c>
      <c r="BM4" s="10">
        <f>$I$2</f>
        <v>301</v>
      </c>
      <c r="BN4" s="10"/>
      <c r="BO4" s="288" t="str">
        <f>IFERROR(BM5/BN5*3,"")</f>
        <v/>
      </c>
      <c r="BP4" s="10">
        <f>$I$2</f>
        <v>301</v>
      </c>
      <c r="BQ4" s="10"/>
      <c r="BR4" s="288" t="str">
        <f>IFERROR(BP5/BQ5*3,"")</f>
        <v/>
      </c>
      <c r="BS4" s="10">
        <f>$I$2</f>
        <v>301</v>
      </c>
      <c r="BT4" s="10"/>
      <c r="BU4" s="288" t="str">
        <f>IFERROR(BS5/BT5*3,"")</f>
        <v/>
      </c>
      <c r="BV4" s="10">
        <f>$I$2</f>
        <v>301</v>
      </c>
      <c r="BW4" s="10"/>
      <c r="BX4" s="288" t="str">
        <f>IFERROR(BV5/BW5*3,"")</f>
        <v/>
      </c>
      <c r="BY4" s="10">
        <f>$I$2</f>
        <v>301</v>
      </c>
      <c r="BZ4" s="10"/>
      <c r="CA4" s="288" t="str">
        <f>IFERROR(BY5/BZ5*3,"")</f>
        <v/>
      </c>
      <c r="CB4" s="10">
        <f>$I$2</f>
        <v>301</v>
      </c>
      <c r="CC4" s="10"/>
      <c r="CD4" s="288" t="str">
        <f>IFERROR(CB5/CC5*3,"")</f>
        <v/>
      </c>
      <c r="CE4" s="46"/>
      <c r="CF4" s="46"/>
      <c r="CG4" s="13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H4" s="179">
        <f>IFERROR(IF($G$1=1,$H$5,IF($G$1=3,$H$5,IF($G$1=5,$H$5,IF($G$1=7,$H$5,IF($G$1=9,$H$5,IF($G$1=11,$H$5,IF($G$1=13,$H$5,IF($G$1=15,$H$5,IF($G$1=17,$H$5,IF($G$1=19,$H$5,IF($G$1=21,$H$5,IF($G$1=23,$H$5)))))))))))),"")</f>
        <v>1</v>
      </c>
      <c r="CI4" s="165" t="str">
        <f ca="1">IFERROR(IF($G$1=1,DM4,IF($G$1=3,DM4,IF($G$1=5,DM4,IF($G$1=7,DM4,IF($G$1=9,DM4,IF($G$1=11,DM4,IF($G$1=13,DM4,IF($G$1=15,DM4,IF($G$1=17,DM4,IF($G$1=19,DM4,IF($G$1=21,DM4,IF($G$1=23,DM4)))))))))))),"")</f>
        <v/>
      </c>
      <c r="CJ4" s="180" t="b">
        <f>IFERROR(IF(CK4=301,$G$11),"")</f>
        <v>0</v>
      </c>
      <c r="CK4" s="197" t="s">
        <v>370</v>
      </c>
      <c r="CL4" s="217" t="s">
        <v>376</v>
      </c>
      <c r="CM4" s="218" t="s">
        <v>368</v>
      </c>
      <c r="CN4" s="219" t="s">
        <v>369</v>
      </c>
      <c r="CO4" s="217" t="s">
        <v>376</v>
      </c>
      <c r="CP4" s="218" t="s">
        <v>368</v>
      </c>
      <c r="CQ4" s="219" t="s">
        <v>369</v>
      </c>
      <c r="CR4" s="150"/>
      <c r="CS4" s="133" t="b">
        <f>IFERROR(IF($G$1=2,$N$3,IF($G$1=4,$T$3,IF($G$1=6,$Z$3,IF($G$1=8,$AC$3,IF($G$1=10,$AL$3,IF($G$1=12,$AR$3,IF($G$1=14,$AX$3,IF($G$1=16,$BD$3,IF($G$1=18,$BJ$3,IF($G$1=20,$BP$3,IF($G$1=22,$BV$3,IF($G$1=24,$CB$3)))))))))))),"")</f>
        <v>0</v>
      </c>
      <c r="CT4" s="114" t="b">
        <f>IFERROR(IF($G$1=2,$H$5,IF($G$1=4,$H$5,IF($G$1=6,$H$5,IF($G$1=8,$H$5,IF($G$1=10,$H$5,IF($G$1=12,$H$5,IF($G$1=14,$H$5,IF($G$1=16,$H$5,IF($G$1=18,$H$5,IF($G$1=20,$H$5,IF($G$1=22,$H$5,IF($G$1=24,$H$5)))))))))))),"")</f>
        <v>0</v>
      </c>
      <c r="CU4" s="117" t="b">
        <f>IFERROR(IF($G$1=2,DN4,IF($G$1=4,DN4,IF($G$1=6,DN4,IF($G$1=8,DN4,IF($G$1=10,DN4,IF($G$1=12,DN4,IF($G$1=14,DN4,IF($G$1=16,DN4,IF($G$1=18,DN4,IF($G$1=20,DN4,IF($G$1=22,DN4,IF($G$1=24,DN4)))))))))))),"")</f>
        <v>0</v>
      </c>
      <c r="CV4" s="320" t="s">
        <v>366</v>
      </c>
      <c r="CW4" s="154" t="s">
        <v>317</v>
      </c>
      <c r="CX4" s="155" t="s">
        <v>351</v>
      </c>
      <c r="CY4" s="155"/>
      <c r="CZ4" s="155" t="s">
        <v>320</v>
      </c>
      <c r="DA4" s="156" t="s">
        <v>323</v>
      </c>
      <c r="DB4" s="157" t="s">
        <v>317</v>
      </c>
      <c r="DC4" s="155" t="s">
        <v>351</v>
      </c>
      <c r="DD4" s="155"/>
      <c r="DE4" s="155" t="s">
        <v>320</v>
      </c>
      <c r="DF4" s="158" t="s">
        <v>324</v>
      </c>
      <c r="DG4" s="157" t="s">
        <v>317</v>
      </c>
      <c r="DH4" s="153"/>
      <c r="DI4" s="153"/>
      <c r="DK4" s="122" t="s">
        <v>370</v>
      </c>
      <c r="DM4" s="165" t="str">
        <f ca="1">IFERROR(LOOKUP(2,1/(INDIRECT(ADDRESS(19,$G$1+10+($G$1-1)*2)):INDIRECT(ADDRESS(28,$G$1+10+($G$1-1)*2))&lt;&gt;""),INDIRECT(ADDRESS(19,$G$1+10+($G$1-1)*2)):INDIRECT(ADDRESS(28,$G$1+10+($G$1-1)*2))),"")</f>
        <v/>
      </c>
      <c r="DN4" s="165" t="str">
        <f ca="1">IFERROR(LOOKUP(2,1/(INDIRECT(ADDRESS(19,$G$1+10+($G$1-1)*2)):INDIRECT(ADDRESS(28,$G$1+10+($G$1-1)*2))&lt;&gt;""),INDIRECT(ADDRESS(19,$G$1+10+($G$1-1)*2)):INDIRECT(ADDRESS(28,$G$1+10+($G$1-1)*2))),"")</f>
        <v/>
      </c>
      <c r="DR4" s="159" t="b">
        <f>IFERROR(IF(DK6=301,$G$11),"")</f>
        <v>0</v>
      </c>
    </row>
    <row r="5" spans="1:122" ht="63" customHeight="1" thickTop="1" thickBot="1">
      <c r="A5" s="87">
        <v>1</v>
      </c>
      <c r="B5" s="87">
        <v>2</v>
      </c>
      <c r="C5" s="87">
        <v>3</v>
      </c>
      <c r="D5" s="87">
        <v>11</v>
      </c>
      <c r="E5" s="87">
        <v>22</v>
      </c>
      <c r="F5" s="87">
        <v>33</v>
      </c>
      <c r="G5" s="143">
        <v>20</v>
      </c>
      <c r="H5" s="144">
        <f>$G$1</f>
        <v>1</v>
      </c>
      <c r="I5" s="305" t="s">
        <v>308</v>
      </c>
      <c r="J5" s="306"/>
      <c r="K5" s="11">
        <f>SUM(K19:M37)</f>
        <v>0</v>
      </c>
      <c r="L5" s="30">
        <f>K128</f>
        <v>0</v>
      </c>
      <c r="M5" s="288"/>
      <c r="N5" s="11">
        <f>SUM(N19:P37)</f>
        <v>0</v>
      </c>
      <c r="O5" s="30">
        <f>N128</f>
        <v>0</v>
      </c>
      <c r="P5" s="288"/>
      <c r="Q5" s="11">
        <f>SUM(Q19:S37)</f>
        <v>0</v>
      </c>
      <c r="R5" s="30">
        <f>Q128</f>
        <v>0</v>
      </c>
      <c r="S5" s="288"/>
      <c r="T5" s="11">
        <f>SUM(T19:V37)</f>
        <v>0</v>
      </c>
      <c r="U5" s="12">
        <f>T128</f>
        <v>0</v>
      </c>
      <c r="V5" s="288"/>
      <c r="W5" s="11">
        <f>SUM(W19:Y37)</f>
        <v>0</v>
      </c>
      <c r="X5" s="12">
        <f>W128</f>
        <v>0</v>
      </c>
      <c r="Y5" s="288"/>
      <c r="Z5" s="11">
        <f>SUM(Z19:AB37)</f>
        <v>0</v>
      </c>
      <c r="AA5" s="12">
        <f>Z128</f>
        <v>0</v>
      </c>
      <c r="AB5" s="288"/>
      <c r="AC5" s="11">
        <f>SUM(AC19:AE37)</f>
        <v>0</v>
      </c>
      <c r="AD5" s="12">
        <f>AC128</f>
        <v>0</v>
      </c>
      <c r="AE5" s="288"/>
      <c r="AF5" s="11">
        <f>SUM(AF19:AH37)</f>
        <v>0</v>
      </c>
      <c r="AG5" s="12">
        <f>AF128</f>
        <v>0</v>
      </c>
      <c r="AH5" s="288"/>
      <c r="AI5" s="11">
        <f>SUM(AI19:AK37)</f>
        <v>0</v>
      </c>
      <c r="AJ5" s="12">
        <f>AI128</f>
        <v>0</v>
      </c>
      <c r="AK5" s="288"/>
      <c r="AL5" s="11">
        <f>SUM(AL19:AN37)</f>
        <v>0</v>
      </c>
      <c r="AM5" s="12">
        <f>AL128</f>
        <v>0</v>
      </c>
      <c r="AN5" s="288"/>
      <c r="AO5" s="11">
        <f>SUM(AO19:AQ37)</f>
        <v>0</v>
      </c>
      <c r="AP5" s="12">
        <f>AO128</f>
        <v>0</v>
      </c>
      <c r="AQ5" s="288"/>
      <c r="AR5" s="11">
        <f>SUM(AR19:AT37)</f>
        <v>0</v>
      </c>
      <c r="AS5" s="12">
        <f>AR128</f>
        <v>0</v>
      </c>
      <c r="AT5" s="288"/>
      <c r="AU5" s="11">
        <f>SUM(AU19:AW37)</f>
        <v>0</v>
      </c>
      <c r="AV5" s="12">
        <f>AU128</f>
        <v>0</v>
      </c>
      <c r="AW5" s="288"/>
      <c r="AX5" s="11">
        <f>SUM(AX19:AZ37)</f>
        <v>0</v>
      </c>
      <c r="AY5" s="12">
        <f>AX128</f>
        <v>0</v>
      </c>
      <c r="AZ5" s="288"/>
      <c r="BA5" s="11">
        <f>SUM(BA19:BC37)</f>
        <v>0</v>
      </c>
      <c r="BB5" s="12">
        <f>BA128</f>
        <v>0</v>
      </c>
      <c r="BC5" s="288"/>
      <c r="BD5" s="11">
        <f>SUM(BD19:BF37)</f>
        <v>0</v>
      </c>
      <c r="BE5" s="12">
        <f>BD128</f>
        <v>0</v>
      </c>
      <c r="BF5" s="288"/>
      <c r="BG5" s="11">
        <f>SUM(BG19:BI37)</f>
        <v>0</v>
      </c>
      <c r="BH5" s="12">
        <f>BG128</f>
        <v>0</v>
      </c>
      <c r="BI5" s="288"/>
      <c r="BJ5" s="11">
        <f>SUM(BJ19:BL37)</f>
        <v>0</v>
      </c>
      <c r="BK5" s="12">
        <f>BJ128</f>
        <v>0</v>
      </c>
      <c r="BL5" s="288"/>
      <c r="BM5" s="11">
        <f>SUM(BM19:BO37)</f>
        <v>0</v>
      </c>
      <c r="BN5" s="12">
        <f>BM128</f>
        <v>0</v>
      </c>
      <c r="BO5" s="288"/>
      <c r="BP5" s="11">
        <f>SUM(BP19:BR37)</f>
        <v>0</v>
      </c>
      <c r="BQ5" s="12">
        <f>BP128</f>
        <v>0</v>
      </c>
      <c r="BR5" s="288"/>
      <c r="BS5" s="11">
        <f>SUM(BS19:BU37)</f>
        <v>0</v>
      </c>
      <c r="BT5" s="12">
        <f>BS128</f>
        <v>0</v>
      </c>
      <c r="BU5" s="288"/>
      <c r="BV5" s="11">
        <f>SUM(BV19:BX37)</f>
        <v>0</v>
      </c>
      <c r="BW5" s="12">
        <f>BV128</f>
        <v>0</v>
      </c>
      <c r="BX5" s="288"/>
      <c r="BY5" s="11">
        <f>SUM(BY19:CA37)</f>
        <v>0</v>
      </c>
      <c r="BZ5" s="12">
        <f>BY128</f>
        <v>0</v>
      </c>
      <c r="CA5" s="288"/>
      <c r="CB5" s="11">
        <f>SUM(CB19:CD37)</f>
        <v>0</v>
      </c>
      <c r="CC5" s="12">
        <f>CB128</f>
        <v>0</v>
      </c>
      <c r="CD5" s="288"/>
      <c r="CE5" s="46"/>
      <c r="CF5" s="46"/>
      <c r="CG5" s="335"/>
      <c r="CH5" s="336"/>
      <c r="CI5" s="189" t="str">
        <f ca="1">IFERROR(IF($G$1=1,DM5,IF($G$1=3,DM5,IF($G$1=5,DM5,IF($G$1=7,DM5,IF($G$1=9,DM5,IF($G$1=11,DM5,IF($G$1=13,DM5,IF($G$1=15,DM5,IF($G$1=17,DM5,IF($G$1=19,DM5,IF($G$1=21,DM5,IF($G$1=23,DM5)))))))))))),"")</f>
        <v/>
      </c>
      <c r="CJ5" s="32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K5" s="182" t="s">
        <v>371</v>
      </c>
      <c r="CL5" s="220">
        <v>1</v>
      </c>
      <c r="CM5" s="221">
        <v>2</v>
      </c>
      <c r="CN5" s="222">
        <v>3</v>
      </c>
      <c r="CO5" s="223">
        <v>11</v>
      </c>
      <c r="CP5" s="221">
        <v>22</v>
      </c>
      <c r="CQ5" s="222">
        <v>33</v>
      </c>
      <c r="CR5" s="101"/>
      <c r="CS5" s="335" t="str">
        <f>IF(CG5="","",CG5)</f>
        <v/>
      </c>
      <c r="CT5" s="336"/>
      <c r="CU5" s="117" t="b">
        <f>IFERROR(IF($G$1=2,DN5,IF($G$1=4,DN5,IF($G$1=6,DN5,IF($G$1=8,DN5,IF($G$1=10,DN5,IF($G$1=12,DN5,IF($G$1=14,DN5,IF($G$1=16,DN5,IF($G$1=18,DN5,IF($G$1=20,DN5,IF($G$1=22,DN5,IF($G$1=24,DN5)))))))))))),"")</f>
        <v>0</v>
      </c>
      <c r="CV5" s="321"/>
      <c r="CW5" s="47">
        <f>$J$4</f>
        <v>301</v>
      </c>
      <c r="CX5" s="97" t="str">
        <f>'Rang Gewinner TV 1 '!F2</f>
        <v>Marco</v>
      </c>
      <c r="CY5" s="97">
        <f>'Rang Gewinner TV 1 '!G2</f>
        <v>0</v>
      </c>
      <c r="CZ5" s="94">
        <f t="shared" ref="CZ5:CZ14" si="0">$J$4-CY5</f>
        <v>301</v>
      </c>
      <c r="DA5" s="91" t="str">
        <f>$K$3</f>
        <v>Adde</v>
      </c>
      <c r="DB5" s="36">
        <f>$K$5</f>
        <v>0</v>
      </c>
      <c r="DC5" s="97" t="str">
        <f>'Rang Gewinner TV 1 '!T2</f>
        <v>Rommet</v>
      </c>
      <c r="DD5" s="97">
        <f>'Rang was gewinnt wer TV 1'!AB2</f>
        <v>0</v>
      </c>
      <c r="DE5" s="97">
        <f>'Rang was gewinnt wer TV 1'!AC2</f>
        <v>0</v>
      </c>
      <c r="DF5" s="35" t="str">
        <f>AO3</f>
        <v xml:space="preserve">Dieter </v>
      </c>
      <c r="DG5" s="36">
        <f>$AI$5</f>
        <v>0</v>
      </c>
      <c r="DH5" s="153"/>
      <c r="DI5" s="153"/>
      <c r="DJ5" s="329" t="b">
        <f>IFERROR(IF($G$1=2,$N$3,IF($G$1=4,$T$3,IF($G$1=6,$Z$3,IF($G$1=8,$AC$3,IF($G$1=10,$AL$3,IF($G$1=12,$AR$3,IF($G$1=14,$AX$3,IF($G$1=16,$BD$3,IF($G$1=18,$BJ$3,IF($G$1=20,$BP$3,IF($G$1=22,$BV$3,IF($G$1=24,$CB$3)))))))))))),"")</f>
        <v>0</v>
      </c>
      <c r="DK5" s="163" t="s">
        <v>371</v>
      </c>
      <c r="DM5" s="166" t="str">
        <f ca="1">IFERROR(LOOKUP(2,1/(INDIRECT(ADDRESS(19,$G$1+11+($G$1-1)*2)):INDIRECT(ADDRESS(28,$G$1+11+($G$1-1)*2))&lt;&gt;""),INDIRECT(ADDRESS(19,$G$1+11+($G$1-1)*2)):INDIRECT(ADDRESS(28,$G$1+11+($G$1-1)*2))),"")</f>
        <v/>
      </c>
      <c r="DN5" s="165" t="str">
        <f ca="1">IFERROR(LOOKUP(2,1/(INDIRECT(ADDRESS(19,$G$1+11+($G$1-1)*2)):INDIRECT(ADDRESS(28,$G$1+11+($G$1-1)*2))&lt;&gt;""),INDIRECT(ADDRESS(19,$G$1+11+($G$1-1)*2)):INDIRECT(ADDRESS(28,$G$1+11+($G$1-1)*2))),"")</f>
        <v/>
      </c>
    </row>
    <row r="6" spans="1:122" ht="63" customHeight="1" thickTop="1" thickBot="1">
      <c r="A6" s="87">
        <v>2</v>
      </c>
      <c r="B6" s="87">
        <v>4</v>
      </c>
      <c r="C6" s="87">
        <v>6</v>
      </c>
      <c r="D6" s="87">
        <v>12</v>
      </c>
      <c r="E6" s="87">
        <v>24</v>
      </c>
      <c r="F6" s="87">
        <v>36</v>
      </c>
      <c r="G6" s="303" t="s">
        <v>454</v>
      </c>
      <c r="H6" s="304"/>
      <c r="I6" s="121"/>
      <c r="J6" s="164">
        <v>301</v>
      </c>
      <c r="K6" s="145">
        <f>K4-K5</f>
        <v>301</v>
      </c>
      <c r="L6" s="146"/>
      <c r="M6" s="289"/>
      <c r="N6" s="147">
        <f>N4-N5</f>
        <v>301</v>
      </c>
      <c r="O6" s="146"/>
      <c r="P6" s="289"/>
      <c r="Q6" s="147">
        <f>Q4-Q5</f>
        <v>301</v>
      </c>
      <c r="R6" s="146"/>
      <c r="S6" s="289"/>
      <c r="T6" s="147">
        <f>T4-T5</f>
        <v>301</v>
      </c>
      <c r="U6" s="146"/>
      <c r="V6" s="289"/>
      <c r="W6" s="147">
        <f>W4-W5</f>
        <v>301</v>
      </c>
      <c r="X6" s="146"/>
      <c r="Y6" s="289"/>
      <c r="Z6" s="147">
        <f>Z4-Z5</f>
        <v>301</v>
      </c>
      <c r="AA6" s="146"/>
      <c r="AB6" s="289"/>
      <c r="AC6" s="147">
        <f>AC4-AC5</f>
        <v>301</v>
      </c>
      <c r="AD6" s="146"/>
      <c r="AE6" s="289"/>
      <c r="AF6" s="147">
        <f>AF4-AF5</f>
        <v>301</v>
      </c>
      <c r="AG6" s="146"/>
      <c r="AH6" s="289"/>
      <c r="AI6" s="147">
        <f>AI4-AI5</f>
        <v>301</v>
      </c>
      <c r="AJ6" s="146"/>
      <c r="AK6" s="289"/>
      <c r="AL6" s="147">
        <f>AL4-AL5</f>
        <v>301</v>
      </c>
      <c r="AM6" s="146"/>
      <c r="AN6" s="289"/>
      <c r="AO6" s="147">
        <f>AO4-AO5</f>
        <v>301</v>
      </c>
      <c r="AP6" s="146"/>
      <c r="AQ6" s="289"/>
      <c r="AR6" s="147">
        <f>AR4-AR5</f>
        <v>301</v>
      </c>
      <c r="AS6" s="146"/>
      <c r="AT6" s="289"/>
      <c r="AU6" s="147">
        <f>AU4-AU5</f>
        <v>301</v>
      </c>
      <c r="AV6" s="146"/>
      <c r="AW6" s="289"/>
      <c r="AX6" s="147">
        <f>AX4-AX5</f>
        <v>301</v>
      </c>
      <c r="AY6" s="146"/>
      <c r="AZ6" s="289"/>
      <c r="BA6" s="147">
        <f>BA4-BA5</f>
        <v>301</v>
      </c>
      <c r="BB6" s="146"/>
      <c r="BC6" s="289"/>
      <c r="BD6" s="147">
        <f>BD4-BD5</f>
        <v>301</v>
      </c>
      <c r="BE6" s="146"/>
      <c r="BF6" s="289"/>
      <c r="BG6" s="147">
        <f>BG4-BG5</f>
        <v>301</v>
      </c>
      <c r="BH6" s="146"/>
      <c r="BI6" s="289"/>
      <c r="BJ6" s="147">
        <f>BJ4-BJ5</f>
        <v>301</v>
      </c>
      <c r="BK6" s="146"/>
      <c r="BL6" s="289"/>
      <c r="BM6" s="147">
        <f>BM4-BM5</f>
        <v>301</v>
      </c>
      <c r="BN6" s="146"/>
      <c r="BO6" s="289"/>
      <c r="BP6" s="147">
        <f>BP4-BP5</f>
        <v>301</v>
      </c>
      <c r="BQ6" s="146"/>
      <c r="BR6" s="289"/>
      <c r="BS6" s="147">
        <f>BS4-BS5</f>
        <v>301</v>
      </c>
      <c r="BT6" s="146"/>
      <c r="BU6" s="289"/>
      <c r="BV6" s="147">
        <f>BV4-BV5</f>
        <v>301</v>
      </c>
      <c r="BW6" s="146"/>
      <c r="BX6" s="289"/>
      <c r="BY6" s="147">
        <f>BY4-BY5</f>
        <v>301</v>
      </c>
      <c r="BZ6" s="146"/>
      <c r="CA6" s="289"/>
      <c r="CB6" s="147">
        <f>CB4-CB5</f>
        <v>301</v>
      </c>
      <c r="CC6" s="146"/>
      <c r="CD6" s="289"/>
      <c r="CE6" s="121"/>
      <c r="CF6" s="121"/>
      <c r="CG6" s="337"/>
      <c r="CH6" s="338"/>
      <c r="CI6" s="190" t="str">
        <f ca="1">IFERROR(IF($G$1=1,DM6,IF($G$1=3,DM6,IF($G$1=5,DM6,IF($G$1=7,DM6,IF($G$1=9,DM6,IF($G$1=11,DM6,IF($G$1=13,DM6,IF($G$1=15,DM6,IF($G$1=17,DM6,IF($G$1=19,DM6,IF($G$1=21,DM6,IF($G$1=23,DM6)))))))))))),"")</f>
        <v/>
      </c>
      <c r="CJ6" s="324"/>
      <c r="CK6" s="181" t="str">
        <f>IFERROR(IF($G$1=1,$CG$9/$CH$9*3,IF($G$1=3,$CG$9/$CH$9*3,IF($G$1=5,$CG$9/$CH$9*3,IF($G$1=7,$CG$9/$CH$9*3,IF($G$1=9,$CG$9/$CH$9*3,IF($G$1=11,$CG$9/$CH$9*3,IF($G$1=13,$CG$9/$CH$9*3,IF($G$1=15,$CG$9/$CH$9*3,IF($G$1=17,$CG$9/$CH$9*3,IF($G$1=19,$CG$9/$CH$9*3,IF($G$1=21,$CG$9/$CH$9*3,IF($G$1=23,$CG$9/$CH$9*3)))))))))))),"")</f>
        <v/>
      </c>
      <c r="CL6" s="224">
        <v>2</v>
      </c>
      <c r="CM6" s="225">
        <v>4</v>
      </c>
      <c r="CN6" s="226">
        <v>6</v>
      </c>
      <c r="CO6" s="224">
        <v>12</v>
      </c>
      <c r="CP6" s="225">
        <v>24</v>
      </c>
      <c r="CQ6" s="226">
        <v>36</v>
      </c>
      <c r="CR6" s="148"/>
      <c r="CS6" s="337"/>
      <c r="CT6" s="338"/>
      <c r="CU6" s="117" t="b">
        <f>IFERROR(IF($G$1=2,DN6,IF($G$1=4,DN6,IF($G$1=6,DN6,IF($G$1=8,DN6,IF($G$1=10,DN6,IF($G$1=12,DN6,IF($G$1=14,DN6,IF($G$1=16,DN6,IF($G$1=18,DN6,IF($G$1=20,DN6,IF($G$1=22,DN6,IF($G$1=24,DN6)))))))))))),"")</f>
        <v>0</v>
      </c>
      <c r="CV6" s="322"/>
      <c r="CW6" s="134">
        <f t="shared" ref="CW6:CW28" si="1">$J$4</f>
        <v>301</v>
      </c>
      <c r="CX6" s="135" t="str">
        <f>'Rang Gewinner TV 1 '!F3</f>
        <v>Rainer</v>
      </c>
      <c r="CY6" s="135">
        <f>'Rang Gewinner TV 1 '!G3</f>
        <v>0</v>
      </c>
      <c r="CZ6" s="136">
        <f t="shared" si="0"/>
        <v>301</v>
      </c>
      <c r="DA6" s="137" t="str">
        <f>$N$3</f>
        <v>Rommet</v>
      </c>
      <c r="DB6" s="138">
        <f>$N$5</f>
        <v>0</v>
      </c>
      <c r="DC6" s="139" t="str">
        <f>'Rang was gewinnt wer TV 1'!AA3</f>
        <v>Rommet</v>
      </c>
      <c r="DD6" s="139">
        <f>'Rang was gewinnt wer TV 1'!AB3</f>
        <v>0</v>
      </c>
      <c r="DE6" s="139">
        <f>'Rang was gewinnt wer TV 1'!AC3</f>
        <v>0</v>
      </c>
      <c r="DF6" s="140" t="str">
        <f>AR3</f>
        <v>Rainer</v>
      </c>
      <c r="DG6" s="138">
        <f>$AL$5</f>
        <v>0</v>
      </c>
      <c r="DH6" s="160"/>
      <c r="DI6" s="160"/>
      <c r="DJ6" s="330"/>
      <c r="DK6" s="177" t="b">
        <f>CS9</f>
        <v>0</v>
      </c>
      <c r="DM6" s="166" t="str">
        <f ca="1">IFERROR(LOOKUP(2,1/(INDIRECT(ADDRESS(19,$G$1+12+($G$1-1)*2)):INDIRECT(ADDRESS(28,$G$1+12+($G$1-1)*2))&lt;&gt;""),INDIRECT(ADDRESS(19,$G$1+12+($G$1-1)*2)):INDIRECT(ADDRESS(28,$G$1+12+($G$1-1)*2))),"")</f>
        <v/>
      </c>
      <c r="DN6" s="165" t="str">
        <f ca="1">IFERROR(LOOKUP(2,1/(INDIRECT(ADDRESS(19,$G$1+12+($G$1-1)*2)):INDIRECT(ADDRESS(28,$G$1+12+($G$1-1)*2))&lt;&gt;""),INDIRECT(ADDRESS(19,$G$1+12+($G$1-1)*2)):INDIRECT(ADDRESS(28,$G$1+12+($G$1-1)*2))),"")</f>
        <v/>
      </c>
    </row>
    <row r="7" spans="1:122" ht="62.25" customHeight="1" thickBot="1">
      <c r="A7" s="87">
        <v>3</v>
      </c>
      <c r="B7" s="87">
        <v>6</v>
      </c>
      <c r="C7" s="87">
        <v>9</v>
      </c>
      <c r="D7" s="87">
        <v>13</v>
      </c>
      <c r="E7" s="87">
        <v>26</v>
      </c>
      <c r="F7" s="87">
        <v>39</v>
      </c>
      <c r="G7" s="301" t="s">
        <v>294</v>
      </c>
      <c r="H7" s="302"/>
      <c r="I7" s="205"/>
      <c r="J7" s="206"/>
      <c r="K7" s="125" t="s">
        <v>313</v>
      </c>
      <c r="L7" s="125" t="s">
        <v>172</v>
      </c>
      <c r="M7" s="125" t="s">
        <v>314</v>
      </c>
      <c r="N7" s="125" t="s">
        <v>313</v>
      </c>
      <c r="O7" s="125" t="s">
        <v>172</v>
      </c>
      <c r="P7" s="125" t="s">
        <v>314</v>
      </c>
      <c r="Q7" s="125" t="s">
        <v>313</v>
      </c>
      <c r="R7" s="125" t="s">
        <v>172</v>
      </c>
      <c r="S7" s="125" t="s">
        <v>314</v>
      </c>
      <c r="T7" s="125" t="s">
        <v>313</v>
      </c>
      <c r="U7" s="125" t="s">
        <v>172</v>
      </c>
      <c r="V7" s="125" t="s">
        <v>314</v>
      </c>
      <c r="W7" s="125" t="s">
        <v>313</v>
      </c>
      <c r="X7" s="125" t="s">
        <v>172</v>
      </c>
      <c r="Y7" s="125" t="s">
        <v>314</v>
      </c>
      <c r="Z7" s="125" t="s">
        <v>313</v>
      </c>
      <c r="AA7" s="125" t="s">
        <v>172</v>
      </c>
      <c r="AB7" s="125" t="s">
        <v>314</v>
      </c>
      <c r="AC7" s="125" t="s">
        <v>313</v>
      </c>
      <c r="AD7" s="125" t="s">
        <v>172</v>
      </c>
      <c r="AE7" s="125" t="s">
        <v>314</v>
      </c>
      <c r="AF7" s="125" t="s">
        <v>313</v>
      </c>
      <c r="AG7" s="125" t="s">
        <v>172</v>
      </c>
      <c r="AH7" s="125" t="s">
        <v>314</v>
      </c>
      <c r="AI7" s="125" t="s">
        <v>313</v>
      </c>
      <c r="AJ7" s="125" t="s">
        <v>172</v>
      </c>
      <c r="AK7" s="125" t="s">
        <v>314</v>
      </c>
      <c r="AL7" s="125" t="s">
        <v>313</v>
      </c>
      <c r="AM7" s="125" t="s">
        <v>172</v>
      </c>
      <c r="AN7" s="125" t="s">
        <v>314</v>
      </c>
      <c r="AO7" s="125" t="s">
        <v>313</v>
      </c>
      <c r="AP7" s="125" t="s">
        <v>172</v>
      </c>
      <c r="AQ7" s="125" t="s">
        <v>314</v>
      </c>
      <c r="AR7" s="125" t="s">
        <v>313</v>
      </c>
      <c r="AS7" s="125" t="s">
        <v>172</v>
      </c>
      <c r="AT7" s="125" t="s">
        <v>314</v>
      </c>
      <c r="AU7" s="125" t="s">
        <v>313</v>
      </c>
      <c r="AV7" s="125" t="s">
        <v>172</v>
      </c>
      <c r="AW7" s="125" t="s">
        <v>314</v>
      </c>
      <c r="AX7" s="125" t="s">
        <v>313</v>
      </c>
      <c r="AY7" s="125" t="s">
        <v>172</v>
      </c>
      <c r="AZ7" s="125" t="s">
        <v>314</v>
      </c>
      <c r="BA7" s="125" t="s">
        <v>313</v>
      </c>
      <c r="BB7" s="125" t="s">
        <v>172</v>
      </c>
      <c r="BC7" s="125" t="s">
        <v>314</v>
      </c>
      <c r="BD7" s="125" t="s">
        <v>313</v>
      </c>
      <c r="BE7" s="125" t="s">
        <v>172</v>
      </c>
      <c r="BF7" s="125" t="s">
        <v>314</v>
      </c>
      <c r="BG7" s="125" t="s">
        <v>313</v>
      </c>
      <c r="BH7" s="125" t="s">
        <v>172</v>
      </c>
      <c r="BI7" s="125" t="s">
        <v>314</v>
      </c>
      <c r="BJ7" s="125" t="s">
        <v>313</v>
      </c>
      <c r="BK7" s="125" t="s">
        <v>172</v>
      </c>
      <c r="BL7" s="125" t="s">
        <v>314</v>
      </c>
      <c r="BM7" s="125" t="s">
        <v>313</v>
      </c>
      <c r="BN7" s="125" t="s">
        <v>172</v>
      </c>
      <c r="BO7" s="125" t="s">
        <v>314</v>
      </c>
      <c r="BP7" s="125" t="s">
        <v>313</v>
      </c>
      <c r="BQ7" s="125" t="s">
        <v>172</v>
      </c>
      <c r="BR7" s="125" t="s">
        <v>314</v>
      </c>
      <c r="BS7" s="125" t="s">
        <v>313</v>
      </c>
      <c r="BT7" s="125" t="s">
        <v>172</v>
      </c>
      <c r="BU7" s="125" t="s">
        <v>314</v>
      </c>
      <c r="BV7" s="125" t="s">
        <v>313</v>
      </c>
      <c r="BW7" s="125" t="s">
        <v>172</v>
      </c>
      <c r="BX7" s="125" t="s">
        <v>314</v>
      </c>
      <c r="BY7" s="125" t="s">
        <v>313</v>
      </c>
      <c r="BZ7" s="125" t="s">
        <v>172</v>
      </c>
      <c r="CA7" s="125" t="s">
        <v>314</v>
      </c>
      <c r="CB7" s="125" t="s">
        <v>313</v>
      </c>
      <c r="CC7" s="125" t="s">
        <v>172</v>
      </c>
      <c r="CD7" s="125" t="s">
        <v>314</v>
      </c>
      <c r="CG7" s="12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H7" s="113" t="s">
        <v>355</v>
      </c>
      <c r="CI7" s="170"/>
      <c r="CJ7" s="172" t="s">
        <v>368</v>
      </c>
      <c r="CK7" s="172" t="s">
        <v>369</v>
      </c>
      <c r="CL7" s="227">
        <v>3</v>
      </c>
      <c r="CM7" s="225">
        <v>6</v>
      </c>
      <c r="CN7" s="226">
        <v>9</v>
      </c>
      <c r="CO7" s="224">
        <v>13</v>
      </c>
      <c r="CP7" s="225">
        <v>26</v>
      </c>
      <c r="CQ7" s="228">
        <v>39</v>
      </c>
      <c r="CR7" s="171"/>
      <c r="CS7" s="173" t="b">
        <f>IFERROR(IF($G$1=2,$N$3,IF($G$1=4,$T$3,IF($G$1=6,$Z$3,IF($G$1=8,$AF$3,IF($G$1=10,$AL$3,IF($G$1=12,$AR$3,IF($G$1=14,$AX$3,IF($G$1=16,$BD$3,IF($G$1=18,$BJ$3,IF($G$1=20,$BP$3,IF($G$1=22,$BV$3,IF($G$1=24,$CB$3)))))))))))),"")</f>
        <v>0</v>
      </c>
      <c r="CT7" s="178" t="s">
        <v>355</v>
      </c>
      <c r="CV7" s="174"/>
      <c r="CW7" s="126">
        <f t="shared" si="1"/>
        <v>301</v>
      </c>
      <c r="CX7" s="127" t="str">
        <f>'Rang Gewinner TV 1 '!F4</f>
        <v xml:space="preserve">Dieter </v>
      </c>
      <c r="CY7" s="127">
        <f>'Rang Gewinner TV 1 '!G4</f>
        <v>0</v>
      </c>
      <c r="CZ7" s="128">
        <f t="shared" si="0"/>
        <v>301</v>
      </c>
      <c r="DA7" s="129" t="str">
        <f>$Q$3</f>
        <v xml:space="preserve">Dieter </v>
      </c>
      <c r="DB7" s="130">
        <f>$Q$5</f>
        <v>0</v>
      </c>
      <c r="DC7" s="131" t="str">
        <f>'Rang was gewinnt wer TV 1'!AA4</f>
        <v>Adde</v>
      </c>
      <c r="DD7" s="131">
        <f>'Rang was gewinnt wer TV 1'!AB4</f>
        <v>0</v>
      </c>
      <c r="DE7" s="131">
        <f>'Rang was gewinnt wer TV 1'!AC4</f>
        <v>0</v>
      </c>
      <c r="DF7" s="132" t="str">
        <f>AU3</f>
        <v>Marco</v>
      </c>
      <c r="DG7" s="130">
        <f>$AO$5</f>
        <v>0</v>
      </c>
      <c r="DJ7" s="175" t="s">
        <v>368</v>
      </c>
      <c r="DK7" s="164" t="s">
        <v>369</v>
      </c>
    </row>
    <row r="8" spans="1:122" ht="63" thickTop="1" thickBot="1">
      <c r="A8" s="87">
        <v>4</v>
      </c>
      <c r="B8" s="87">
        <v>8</v>
      </c>
      <c r="C8" s="87">
        <v>12</v>
      </c>
      <c r="D8" s="87">
        <v>14</v>
      </c>
      <c r="E8" s="87">
        <v>28</v>
      </c>
      <c r="F8" s="87">
        <v>42</v>
      </c>
      <c r="H8" s="266" t="s">
        <v>295</v>
      </c>
      <c r="I8" s="299" t="s">
        <v>358</v>
      </c>
      <c r="J8" s="300"/>
      <c r="K8" s="202">
        <f>K151</f>
        <v>0</v>
      </c>
      <c r="L8" s="203">
        <f>L5</f>
        <v>0</v>
      </c>
      <c r="M8" s="204" t="str">
        <f>IFERROR(M4,"")</f>
        <v/>
      </c>
      <c r="N8" s="203">
        <f>N151</f>
        <v>0</v>
      </c>
      <c r="O8" s="203">
        <f>O5</f>
        <v>0</v>
      </c>
      <c r="P8" s="204" t="str">
        <f>IFERROR(P4,"")</f>
        <v/>
      </c>
      <c r="Q8" s="203">
        <f>Q151</f>
        <v>0</v>
      </c>
      <c r="R8" s="203">
        <f>R5</f>
        <v>0</v>
      </c>
      <c r="S8" s="204" t="str">
        <f>IFERROR(S4,"")</f>
        <v/>
      </c>
      <c r="T8" s="203">
        <f>T151</f>
        <v>0</v>
      </c>
      <c r="U8" s="203">
        <f>U5</f>
        <v>0</v>
      </c>
      <c r="V8" s="204" t="str">
        <f>IFERROR(V4,"")</f>
        <v/>
      </c>
      <c r="W8" s="203">
        <f>W151</f>
        <v>0</v>
      </c>
      <c r="X8" s="203">
        <f>X5</f>
        <v>0</v>
      </c>
      <c r="Y8" s="204" t="str">
        <f>IFERROR(Y4,"")</f>
        <v/>
      </c>
      <c r="Z8" s="203">
        <f>Z151</f>
        <v>0</v>
      </c>
      <c r="AA8" s="203">
        <f>AA5</f>
        <v>0</v>
      </c>
      <c r="AB8" s="204" t="str">
        <f>IFERROR(AB4,"")</f>
        <v/>
      </c>
      <c r="AC8" s="203">
        <f>AC151</f>
        <v>0</v>
      </c>
      <c r="AD8" s="203">
        <f>AD5</f>
        <v>0</v>
      </c>
      <c r="AE8" s="204" t="str">
        <f>IFERROR(AE4,"")</f>
        <v/>
      </c>
      <c r="AF8" s="203">
        <f>AF151</f>
        <v>0</v>
      </c>
      <c r="AG8" s="203">
        <f>AG5</f>
        <v>0</v>
      </c>
      <c r="AH8" s="204" t="str">
        <f>IFERROR(AH4,"")</f>
        <v/>
      </c>
      <c r="AI8" s="203">
        <f>AI151</f>
        <v>0</v>
      </c>
      <c r="AJ8" s="203">
        <f>AJ5</f>
        <v>0</v>
      </c>
      <c r="AK8" s="204" t="str">
        <f>IFERROR(AK4,"")</f>
        <v/>
      </c>
      <c r="AL8" s="203">
        <f>AL151</f>
        <v>0</v>
      </c>
      <c r="AM8" s="203">
        <f>AM5</f>
        <v>0</v>
      </c>
      <c r="AN8" s="204" t="str">
        <f>AN4</f>
        <v/>
      </c>
      <c r="AO8" s="203">
        <f>AO151</f>
        <v>0</v>
      </c>
      <c r="AP8" s="203">
        <f>AP5</f>
        <v>0</v>
      </c>
      <c r="AQ8" s="204" t="str">
        <f>AQ4</f>
        <v/>
      </c>
      <c r="AR8" s="203">
        <f>AR151</f>
        <v>0</v>
      </c>
      <c r="AS8" s="203">
        <f>AS5</f>
        <v>0</v>
      </c>
      <c r="AT8" s="204" t="str">
        <f>AT4</f>
        <v/>
      </c>
      <c r="AU8" s="203">
        <f>AU151</f>
        <v>0</v>
      </c>
      <c r="AV8" s="203">
        <f>AV5</f>
        <v>0</v>
      </c>
      <c r="AW8" s="203" t="str">
        <f>AW4</f>
        <v/>
      </c>
      <c r="AX8" s="203">
        <f>AX151</f>
        <v>0</v>
      </c>
      <c r="AY8" s="203">
        <f>AY5</f>
        <v>0</v>
      </c>
      <c r="AZ8" s="203" t="str">
        <f>AZ4</f>
        <v/>
      </c>
      <c r="BA8" s="203">
        <f>BA151</f>
        <v>0</v>
      </c>
      <c r="BB8" s="203">
        <f>BB5</f>
        <v>0</v>
      </c>
      <c r="BC8" s="203" t="str">
        <f>BC4</f>
        <v/>
      </c>
      <c r="BD8" s="203">
        <f>BD151</f>
        <v>0</v>
      </c>
      <c r="BE8" s="203">
        <f>BE5</f>
        <v>0</v>
      </c>
      <c r="BF8" s="203" t="str">
        <f>BF4</f>
        <v/>
      </c>
      <c r="BG8" s="203">
        <f>BG151</f>
        <v>0</v>
      </c>
      <c r="BH8" s="203">
        <f>BH5</f>
        <v>0</v>
      </c>
      <c r="BI8" s="203" t="str">
        <f>BI4</f>
        <v/>
      </c>
      <c r="BJ8" s="203">
        <f>BJ151</f>
        <v>0</v>
      </c>
      <c r="BK8" s="203">
        <f>BK5</f>
        <v>0</v>
      </c>
      <c r="BL8" s="203" t="str">
        <f>BL4</f>
        <v/>
      </c>
      <c r="BM8" s="203">
        <f>BM151</f>
        <v>0</v>
      </c>
      <c r="BN8" s="203">
        <f>BN5</f>
        <v>0</v>
      </c>
      <c r="BO8" s="203" t="str">
        <f>BO4</f>
        <v/>
      </c>
      <c r="BP8" s="203">
        <f>BP151</f>
        <v>0</v>
      </c>
      <c r="BQ8" s="203">
        <f>BQ5</f>
        <v>0</v>
      </c>
      <c r="BR8" s="203" t="str">
        <f>BR4</f>
        <v/>
      </c>
      <c r="BS8" s="203">
        <f>BS151</f>
        <v>0</v>
      </c>
      <c r="BT8" s="203">
        <f>BT5</f>
        <v>0</v>
      </c>
      <c r="BU8" s="203" t="str">
        <f>BU4</f>
        <v/>
      </c>
      <c r="BV8" s="203">
        <f>BV151</f>
        <v>0</v>
      </c>
      <c r="BW8" s="203">
        <f>BW5</f>
        <v>0</v>
      </c>
      <c r="BX8" s="203" t="str">
        <f>BX4</f>
        <v/>
      </c>
      <c r="BY8" s="203">
        <f>BY151</f>
        <v>0</v>
      </c>
      <c r="BZ8" s="203">
        <f>BZ5</f>
        <v>0</v>
      </c>
      <c r="CA8" s="203" t="str">
        <f>CA4</f>
        <v/>
      </c>
      <c r="CB8" s="203">
        <f>CB151</f>
        <v>0</v>
      </c>
      <c r="CC8" s="203">
        <f>CC5</f>
        <v>0</v>
      </c>
      <c r="CD8" s="203" t="str">
        <f>CD4</f>
        <v/>
      </c>
      <c r="CG8" s="102" t="str">
        <f>IFERROR(IF($G$1=1,$K$1,IF($G$1=3,$Q$1,IF($G$1=5,$W$1,IF($G$1=7,$AC$1,IF($G$1=9,$AI$1,IF($G$1=11,$AO$1,IF($G$1=13,$AU$1,IF($G$1=15,$BA$1,IF($G$1=17,$BG$1,IF($G$1=19,$BM$1,IF($G$1=21,$BS$1,IF($G$1=23,$BY$1)))))))))))),"")</f>
        <v/>
      </c>
      <c r="CH8" s="111">
        <f>$J$4-CG9</f>
        <v>301</v>
      </c>
      <c r="CI8" s="162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J8" s="191">
        <f>IFERROR(IF($G$1=1,L11,IF($G$1=3,R$11,IF($G$1=5,X$11,IF($G$1=7,AD$11,IF($G$1=9,AJ$11,IF($G$1=11,AP$11,IF($G$1=13,AV$11,IF($G$1=15,BB$11,IF($G$1=17,BH$11,IF($G$1=19,BN$11,IF(H4=21,BT$1,IF($G$1=23,BZ$11)))))))))))),"")</f>
        <v>0</v>
      </c>
      <c r="CK8" s="191">
        <f>IFERROR(IF($G$1=1,M11,IF($G$1=3,S$11,IF($G$1=5,Y$11,IF($G$1=7,AE$11,IF($G$1=9,AK$11,IF($G$1=11,AQ$11,IF($G$1=13,AW$11,IF($G$1=15,BC$11,IF($G$1=17,BI$11,IF($G$1=19,BO$11,IF(I4=21,BU$1,IF($G$1=23,CA$11)))))))))))),"")</f>
        <v>0</v>
      </c>
      <c r="CL8" s="224">
        <v>4</v>
      </c>
      <c r="CM8" s="225">
        <v>8</v>
      </c>
      <c r="CN8" s="226">
        <v>12</v>
      </c>
      <c r="CO8" s="224">
        <v>14</v>
      </c>
      <c r="CP8" s="225">
        <v>28</v>
      </c>
      <c r="CQ8" s="226">
        <v>42</v>
      </c>
      <c r="CR8" s="111"/>
      <c r="CS8" s="99" t="b">
        <f>IFERROR(IF($G$1=2,$N$1,IF($G$1=4,$T$1,IF($G$1=6,$Z$1,IF($G$1=8,$AF$1,IF($G$1=10,$AL$1,IF($G$1=12,$AR$1,IF($G$1=14,$AX$1,IF($G$1=16,$BD$1,IF($G$1=18,$BJ$1,IF($G$1=20,$BP$1,IF($G$1=22,$BV$1,IF($G$1=24,$CB$1)))))))))))),"")</f>
        <v>0</v>
      </c>
      <c r="CT8" s="176">
        <f>$J$4-CS9</f>
        <v>301</v>
      </c>
      <c r="CU8" s="318" t="s">
        <v>358</v>
      </c>
      <c r="CV8" s="319"/>
      <c r="CW8" s="47">
        <f t="shared" si="1"/>
        <v>301</v>
      </c>
      <c r="CX8" s="127" t="str">
        <f>'Rang Gewinner TV 1 '!F5</f>
        <v>Rommet</v>
      </c>
      <c r="CY8" s="127">
        <f>'Rang Gewinner TV 1 '!G5</f>
        <v>0</v>
      </c>
      <c r="CZ8" s="94">
        <f t="shared" si="0"/>
        <v>301</v>
      </c>
      <c r="DA8" s="91" t="str">
        <f>$T$3</f>
        <v>Rainer</v>
      </c>
      <c r="DB8" s="36">
        <f>$T$5</f>
        <v>0</v>
      </c>
      <c r="DC8" s="131" t="str">
        <f>'Rang was gewinnt wer TV 1'!AA5</f>
        <v>Marco</v>
      </c>
      <c r="DD8" s="131">
        <f>'Rang was gewinnt wer TV 1'!AB5</f>
        <v>0</v>
      </c>
      <c r="DE8" s="131">
        <f>'Rang was gewinnt wer TV 1'!AC5</f>
        <v>0</v>
      </c>
      <c r="DF8" s="35" t="str">
        <f>AX3</f>
        <v>Adde</v>
      </c>
      <c r="DG8" s="36">
        <f>$AR$5</f>
        <v>0</v>
      </c>
      <c r="DJ8" s="120" t="b">
        <f>IFERROR(IF($G$1=2,O$11,IF($G$1=4,U$11,IF($G$1=6,Z$11,IF($G$1=8,AG$11,IF($G$1=10,AM$11,IF($G$1=12,AS$11,IF($G$1=14,AY$11,IF($G$1=16,BE$11,IF($G$1=18,BK$11,IF($G$1=20,BQ$11,IF($G$1=22,BW$11,IF($G$1=24,CC$11)))))))))))),"")</f>
        <v>0</v>
      </c>
      <c r="DK8" s="120" t="b">
        <f>IFERROR(IF($G$1=2,P$11,IF($G$1=4,V$11,IF($G$1=6,AA$11,IF($G$1=8,AH$11,IF($G$1=10,AN$11,IF($G$1=12,AT$11,IF($G$1=14,AZ$11,IF($G$1=16,BF$11,IF($G$1=18,BL$11,IF($G$1=20,BR$11,IF($G$1=22,BX$11,IF($G$1=24,CD$11)))))))))))),"")</f>
        <v>0</v>
      </c>
      <c r="DM8" s="161"/>
    </row>
    <row r="9" spans="1:122" ht="63" customHeight="1" thickTop="1" thickBot="1">
      <c r="A9" s="87">
        <v>5</v>
      </c>
      <c r="B9" s="87">
        <v>10</v>
      </c>
      <c r="C9" s="87">
        <v>15</v>
      </c>
      <c r="D9" s="87">
        <v>15</v>
      </c>
      <c r="E9" s="87">
        <v>30</v>
      </c>
      <c r="F9" s="87">
        <v>45</v>
      </c>
      <c r="I9" s="313" t="s">
        <v>360</v>
      </c>
      <c r="J9" s="314"/>
      <c r="K9" s="285" t="s">
        <v>171</v>
      </c>
      <c r="L9" s="285" t="s">
        <v>174</v>
      </c>
      <c r="M9" s="285" t="s">
        <v>173</v>
      </c>
      <c r="N9" s="316" t="s">
        <v>171</v>
      </c>
      <c r="O9" s="285" t="s">
        <v>174</v>
      </c>
      <c r="P9" s="285" t="s">
        <v>173</v>
      </c>
      <c r="Q9" s="285" t="s">
        <v>171</v>
      </c>
      <c r="R9" s="285" t="s">
        <v>174</v>
      </c>
      <c r="S9" s="287" t="s">
        <v>173</v>
      </c>
      <c r="T9" s="285" t="s">
        <v>171</v>
      </c>
      <c r="U9" s="285" t="s">
        <v>174</v>
      </c>
      <c r="V9" s="287" t="s">
        <v>173</v>
      </c>
      <c r="W9" s="285" t="s">
        <v>171</v>
      </c>
      <c r="X9" s="285" t="s">
        <v>174</v>
      </c>
      <c r="Y9" s="287" t="s">
        <v>173</v>
      </c>
      <c r="Z9" s="285" t="s">
        <v>171</v>
      </c>
      <c r="AA9" s="285" t="s">
        <v>174</v>
      </c>
      <c r="AB9" s="287" t="s">
        <v>173</v>
      </c>
      <c r="AC9" s="285" t="s">
        <v>171</v>
      </c>
      <c r="AD9" s="285" t="s">
        <v>174</v>
      </c>
      <c r="AE9" s="287" t="s">
        <v>173</v>
      </c>
      <c r="AF9" s="285" t="s">
        <v>171</v>
      </c>
      <c r="AG9" s="285" t="s">
        <v>174</v>
      </c>
      <c r="AH9" s="287" t="s">
        <v>173</v>
      </c>
      <c r="AI9" s="285" t="s">
        <v>171</v>
      </c>
      <c r="AJ9" s="285" t="s">
        <v>174</v>
      </c>
      <c r="AK9" s="287" t="s">
        <v>173</v>
      </c>
      <c r="AL9" s="285" t="s">
        <v>171</v>
      </c>
      <c r="AM9" s="285" t="s">
        <v>174</v>
      </c>
      <c r="AN9" s="287" t="s">
        <v>173</v>
      </c>
      <c r="AO9" s="285" t="s">
        <v>171</v>
      </c>
      <c r="AP9" s="285" t="s">
        <v>174</v>
      </c>
      <c r="AQ9" s="287" t="s">
        <v>173</v>
      </c>
      <c r="AR9" s="285" t="s">
        <v>171</v>
      </c>
      <c r="AS9" s="285" t="s">
        <v>174</v>
      </c>
      <c r="AT9" s="287" t="s">
        <v>173</v>
      </c>
      <c r="AU9" s="285" t="s">
        <v>171</v>
      </c>
      <c r="AV9" s="285" t="s">
        <v>174</v>
      </c>
      <c r="AW9" s="287" t="s">
        <v>173</v>
      </c>
      <c r="AX9" s="285" t="s">
        <v>171</v>
      </c>
      <c r="AY9" s="285" t="s">
        <v>174</v>
      </c>
      <c r="AZ9" s="287" t="s">
        <v>173</v>
      </c>
      <c r="BA9" s="285" t="s">
        <v>171</v>
      </c>
      <c r="BB9" s="285" t="s">
        <v>174</v>
      </c>
      <c r="BC9" s="287" t="s">
        <v>173</v>
      </c>
      <c r="BD9" s="285" t="s">
        <v>171</v>
      </c>
      <c r="BE9" s="285" t="s">
        <v>174</v>
      </c>
      <c r="BF9" s="287" t="s">
        <v>173</v>
      </c>
      <c r="BG9" s="285" t="s">
        <v>171</v>
      </c>
      <c r="BH9" s="285" t="s">
        <v>174</v>
      </c>
      <c r="BI9" s="287" t="s">
        <v>173</v>
      </c>
      <c r="BJ9" s="285" t="s">
        <v>171</v>
      </c>
      <c r="BK9" s="285" t="s">
        <v>174</v>
      </c>
      <c r="BL9" s="287" t="s">
        <v>173</v>
      </c>
      <c r="BM9" s="285" t="s">
        <v>171</v>
      </c>
      <c r="BN9" s="285" t="s">
        <v>174</v>
      </c>
      <c r="BO9" s="287" t="s">
        <v>173</v>
      </c>
      <c r="BP9" s="285" t="s">
        <v>171</v>
      </c>
      <c r="BQ9" s="285" t="s">
        <v>174</v>
      </c>
      <c r="BR9" s="287" t="s">
        <v>173</v>
      </c>
      <c r="BS9" s="285" t="s">
        <v>171</v>
      </c>
      <c r="BT9" s="285" t="s">
        <v>174</v>
      </c>
      <c r="BU9" s="287" t="s">
        <v>173</v>
      </c>
      <c r="BV9" s="285" t="s">
        <v>171</v>
      </c>
      <c r="BW9" s="285" t="s">
        <v>174</v>
      </c>
      <c r="BX9" s="287" t="s">
        <v>173</v>
      </c>
      <c r="BY9" s="285" t="s">
        <v>171</v>
      </c>
      <c r="BZ9" s="285" t="s">
        <v>174</v>
      </c>
      <c r="CA9" s="287" t="s">
        <v>173</v>
      </c>
      <c r="CB9" s="285" t="s">
        <v>171</v>
      </c>
      <c r="CC9" s="285" t="s">
        <v>174</v>
      </c>
      <c r="CD9" s="287" t="s">
        <v>173</v>
      </c>
      <c r="CG9" s="119">
        <f>IFERROR(IF($G$1=1,$K$5,IF($G$1=3,$Q$5,IF($G$1=5,$W$5,IF($G$1=7,$AC$5,IF($G$1=9,$AI$5,IF($G$1=11,$AO$5,IF($G$1=13,$AU$5,IF($G$1=15,$BA$5,IF($G$1=17,$BG$5,IF($G$1=19,$BM$5,IF($G$1=21,$BS$5,IF($G$1=23,$BY$5)))))))))))),"")</f>
        <v>0</v>
      </c>
      <c r="CH9" s="267">
        <f>IFERROR(IF($G$1=1,$J$19,IF($G$1=3,$J$21,IF($G$1=5,$J$23,IF($G$1=7,$J$25,IF($G$1=9,$J$27,IF($G$1=11,$J$29,IF($G$1=13,$J$31,IF($G$1=15,$J$33,IF($G$1=17,$J$35,IF($G$1=19,$J$37,IF($G$1=21,$J$39,IF($G$1=23,$J$41)))))))))))),"")</f>
        <v>0</v>
      </c>
      <c r="CI9" s="341" t="s">
        <v>343</v>
      </c>
      <c r="CJ9" s="339" t="str">
        <f>'Rang was gewinnt wer TV 1'!F2&amp;"  "&amp;'Rang was gewinnt wer TV 1'!G2&amp;" "&amp;",00€"&amp;"   "&amp;EV5</f>
        <v xml:space="preserve">Marco  0 ,00€   </v>
      </c>
      <c r="CK9" s="340"/>
      <c r="CL9" s="224">
        <v>5</v>
      </c>
      <c r="CM9" s="225">
        <v>10</v>
      </c>
      <c r="CN9" s="226">
        <v>15</v>
      </c>
      <c r="CO9" s="224">
        <v>15</v>
      </c>
      <c r="CP9" s="225">
        <v>30</v>
      </c>
      <c r="CQ9" s="226">
        <v>45</v>
      </c>
      <c r="CR9" s="151"/>
      <c r="CS9" s="110" t="b">
        <f>IFERROR(IF($G$1=2,$N$5,IF($G$1=4,$T$5,IF($G$1=6,$Z$5,IF($G$1=8,$AF$5,IF($G$1=10,$AL$5,IF($G$1=12,$AR$5,IF($G$1=14,$AX$5,IF($G$1=16,$BD$5,IF($G$1=18,$BJ$5,IF($G$1=20,$BP$5,IF($G$1=22,$BV$5,IF($G$1=24,$CB$5)))))))))))),"")</f>
        <v>0</v>
      </c>
      <c r="CT9" s="100" t="b">
        <f>IFERROR(IF($G$1=2,$J$20,IF($G$1=4,$J$22,IF($G$1=6,$J$24,IF($G$1=8,$J$26,IF($G$1=10,$J$28,IF($G$1=12,$J$30,IF($G$1=14,$J$32,IF($G$1=16,$J$34,IF($G$1=18,$JL$36,IF($G$1=20,$J$38,IF($G$1=22,$J$40,IF($G$1=24,$J$42)))))))))))),"")</f>
        <v>0</v>
      </c>
      <c r="CU9" s="327" t="s">
        <v>360</v>
      </c>
      <c r="CV9" s="328"/>
      <c r="CX9" s="127" t="str">
        <f>'Rang Gewinner TV 1 '!F6</f>
        <v>Adde</v>
      </c>
      <c r="CY9" s="127">
        <f>'Rang Gewinner TV 1 '!G6</f>
        <v>0</v>
      </c>
      <c r="CZ9" s="94">
        <f t="shared" si="0"/>
        <v>301</v>
      </c>
      <c r="DA9" s="91" t="str">
        <f>$W$3</f>
        <v>Marco</v>
      </c>
      <c r="DB9" s="36">
        <f>$W$5</f>
        <v>0</v>
      </c>
      <c r="DC9" s="131" t="str">
        <f>'Rang was gewinnt wer TV 1'!AA6</f>
        <v>Rainer</v>
      </c>
      <c r="DD9" s="131">
        <f>'Rang was gewinnt wer TV 1'!AB6</f>
        <v>0</v>
      </c>
      <c r="DE9" s="131">
        <f>'Rang was gewinnt wer TV 1'!AC6</f>
        <v>0</v>
      </c>
      <c r="DF9" s="35" t="str">
        <f>BA3</f>
        <v>Rommet</v>
      </c>
      <c r="DG9" s="36">
        <f>$AU$5</f>
        <v>0</v>
      </c>
      <c r="DJ9" s="162" t="b">
        <f>IFERROR(IF($G$1=2,$N$3,IF($G$1=4,$T$3,IF($G$1=6,$Z$3,IF($G$1=8,$AF$3,IF($G$1=10,$AL$3,IF($G$1=12,$AR$3,IF($G$1=14,$AX$3,IF($G$1=16,$BD$3,IF($G$1=18,$BJ$3,IF($G$1=20,$BP$3,IF($G$1=22,$BV$3,IF($G$1=24,$CB$3)))))))))))),"")</f>
        <v>0</v>
      </c>
    </row>
    <row r="10" spans="1:122" ht="62.25" customHeight="1" thickBot="1">
      <c r="A10" s="87">
        <v>6</v>
      </c>
      <c r="B10" s="87">
        <v>12</v>
      </c>
      <c r="C10" s="87">
        <v>18</v>
      </c>
      <c r="D10" s="87">
        <v>16</v>
      </c>
      <c r="E10" s="87">
        <v>32</v>
      </c>
      <c r="F10" s="87">
        <v>48</v>
      </c>
      <c r="G10" s="185"/>
      <c r="K10" s="315"/>
      <c r="L10" s="286"/>
      <c r="M10" s="286"/>
      <c r="N10" s="317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/>
      <c r="AJ10" s="286"/>
      <c r="AK10" s="286"/>
      <c r="AL10" s="286"/>
      <c r="AM10" s="286"/>
      <c r="AN10" s="286"/>
      <c r="AO10" s="286"/>
      <c r="AP10" s="286"/>
      <c r="AQ10" s="286"/>
      <c r="AR10" s="286"/>
      <c r="AS10" s="286"/>
      <c r="AT10" s="286"/>
      <c r="AU10" s="286"/>
      <c r="AV10" s="286"/>
      <c r="AW10" s="286"/>
      <c r="AX10" s="286"/>
      <c r="AY10" s="286"/>
      <c r="AZ10" s="286"/>
      <c r="BA10" s="286"/>
      <c r="BB10" s="286"/>
      <c r="BC10" s="286"/>
      <c r="BD10" s="286"/>
      <c r="BE10" s="286"/>
      <c r="BF10" s="286"/>
      <c r="BG10" s="286"/>
      <c r="BH10" s="286"/>
      <c r="BI10" s="286"/>
      <c r="BJ10" s="286"/>
      <c r="BK10" s="286"/>
      <c r="BL10" s="286"/>
      <c r="BM10" s="286"/>
      <c r="BN10" s="286"/>
      <c r="BO10" s="286"/>
      <c r="BP10" s="286"/>
      <c r="BQ10" s="286"/>
      <c r="BR10" s="286"/>
      <c r="BS10" s="286"/>
      <c r="BT10" s="286"/>
      <c r="BU10" s="286"/>
      <c r="BV10" s="286"/>
      <c r="BW10" s="286"/>
      <c r="BX10" s="286"/>
      <c r="BY10" s="286"/>
      <c r="BZ10" s="286"/>
      <c r="CA10" s="286"/>
      <c r="CB10" s="286"/>
      <c r="CC10" s="286"/>
      <c r="CD10" s="286"/>
      <c r="CG10" s="187">
        <f>CH9</f>
        <v>0</v>
      </c>
      <c r="CH10" s="216" t="s">
        <v>356</v>
      </c>
      <c r="CI10" s="342"/>
      <c r="CJ10" s="339" t="str">
        <f>'Rang was gewinnt wer TV 1'!F3&amp;"  "&amp;'Rang was gewinnt wer TV 1'!G3&amp;" "&amp;",00€"&amp;"   "&amp;EV6</f>
        <v xml:space="preserve">Rainer  0 ,00€   </v>
      </c>
      <c r="CK10" s="340"/>
      <c r="CL10" s="224">
        <v>6</v>
      </c>
      <c r="CM10" s="225">
        <v>12</v>
      </c>
      <c r="CN10" s="226">
        <v>18</v>
      </c>
      <c r="CO10" s="224">
        <v>16</v>
      </c>
      <c r="CP10" s="225">
        <v>32</v>
      </c>
      <c r="CQ10" s="226">
        <v>48</v>
      </c>
      <c r="CR10" s="112"/>
      <c r="CS10" s="119" t="b">
        <f>CT9</f>
        <v>0</v>
      </c>
      <c r="CT10" s="186" t="s">
        <v>356</v>
      </c>
      <c r="CX10" s="97" t="str">
        <f>'Rang Gewinner TV 1 '!M2</f>
        <v>Adde</v>
      </c>
      <c r="CY10" s="97">
        <f>'Rang Gewinner TV 1 '!N2</f>
        <v>0</v>
      </c>
      <c r="CZ10" s="94">
        <f t="shared" si="0"/>
        <v>301</v>
      </c>
      <c r="DA10" s="35" t="str">
        <f>$Z$3</f>
        <v>Rommet</v>
      </c>
      <c r="DB10" s="36">
        <f>$Z$5</f>
        <v>0</v>
      </c>
      <c r="DC10" s="97" t="str">
        <f>'Rang Gewinner TV 1 '!AA2</f>
        <v xml:space="preserve">Dieter </v>
      </c>
      <c r="DD10" s="97">
        <f>'Rang Gewinner TV 1 '!AB2</f>
        <v>0</v>
      </c>
      <c r="DE10" s="97">
        <f>'Rang Gewinner TV 1 '!AC2</f>
        <v>0</v>
      </c>
      <c r="DF10" s="35" t="str">
        <f>BD3</f>
        <v>Rainer</v>
      </c>
      <c r="DG10" s="36">
        <f>$AX$5</f>
        <v>0</v>
      </c>
    </row>
    <row r="11" spans="1:122" ht="63" customHeight="1" thickTop="1" thickBot="1">
      <c r="A11" s="87">
        <v>7</v>
      </c>
      <c r="B11" s="87">
        <v>14</v>
      </c>
      <c r="C11" s="87">
        <v>21</v>
      </c>
      <c r="D11" s="87">
        <v>17</v>
      </c>
      <c r="E11" s="87">
        <v>34</v>
      </c>
      <c r="F11" s="87">
        <v>51</v>
      </c>
      <c r="G11" s="264" t="s">
        <v>450</v>
      </c>
      <c r="H11" s="268">
        <f>SUMPRODUCT(($K$130:$CB$150&gt;39)*($K$130:$CB$150&lt;50))</f>
        <v>0</v>
      </c>
      <c r="I11" s="265" t="s">
        <v>378</v>
      </c>
      <c r="J11" s="268">
        <f>SUMPRODUCT(($K$130:$CB$150&gt;79)*($K$130:$CB$150&lt;90))</f>
        <v>0</v>
      </c>
      <c r="K11" s="124">
        <v>0</v>
      </c>
      <c r="L11" s="14">
        <v>0</v>
      </c>
      <c r="M11" s="14">
        <v>0</v>
      </c>
      <c r="N11" s="42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G11" s="358" t="s">
        <v>456</v>
      </c>
      <c r="CI11" s="342"/>
      <c r="CJ11" s="339" t="str">
        <f>'Rang was gewinnt wer TV 1'!F4&amp;"  "&amp;'Rang was gewinnt wer TV 1'!G4&amp;" "&amp;",00€"&amp;"   "&amp;EV7</f>
        <v xml:space="preserve">Dieter   0 ,00€   </v>
      </c>
      <c r="CK11" s="340"/>
      <c r="CL11" s="224">
        <v>7</v>
      </c>
      <c r="CM11" s="225">
        <v>14</v>
      </c>
      <c r="CN11" s="226">
        <v>21</v>
      </c>
      <c r="CO11" s="224">
        <v>17</v>
      </c>
      <c r="CP11" s="225">
        <v>34</v>
      </c>
      <c r="CQ11" s="226">
        <v>51</v>
      </c>
      <c r="CR11" s="90"/>
      <c r="CS11" s="104">
        <v>1</v>
      </c>
      <c r="CT11" s="90"/>
      <c r="CU11" s="331" t="s">
        <v>372</v>
      </c>
      <c r="CV11" s="332"/>
      <c r="CW11" s="47">
        <f t="shared" si="1"/>
        <v>301</v>
      </c>
      <c r="CX11" s="135" t="str">
        <f>'Rang Gewinner TV 1 '!M3</f>
        <v>Marco</v>
      </c>
      <c r="CY11" s="135">
        <f>'Rang Gewinner TV 1 '!N3</f>
        <v>0</v>
      </c>
      <c r="CZ11" s="94">
        <f t="shared" si="0"/>
        <v>301</v>
      </c>
      <c r="DA11" s="35" t="str">
        <f>$AC$3</f>
        <v xml:space="preserve">Dieter </v>
      </c>
      <c r="DB11" s="36">
        <f>$AC$5</f>
        <v>0</v>
      </c>
      <c r="DC11" s="135" t="str">
        <f>'Rang Gewinner TV 1 '!AA3</f>
        <v>Rommet</v>
      </c>
      <c r="DD11" s="135">
        <f>'Rang Gewinner TV 1 '!AB3</f>
        <v>0</v>
      </c>
      <c r="DE11" s="135">
        <f>'Rang Gewinner TV 1 '!AC3</f>
        <v>0</v>
      </c>
      <c r="DF11" s="35" t="str">
        <f>BG3</f>
        <v>Marco</v>
      </c>
      <c r="DG11" s="36">
        <f>$BA$5</f>
        <v>0</v>
      </c>
    </row>
    <row r="12" spans="1:122" ht="62.25" customHeight="1" thickBot="1">
      <c r="A12" s="87">
        <v>8</v>
      </c>
      <c r="B12" s="87">
        <v>16</v>
      </c>
      <c r="C12" s="87">
        <v>24</v>
      </c>
      <c r="D12" s="87">
        <v>18</v>
      </c>
      <c r="E12" s="87">
        <v>36</v>
      </c>
      <c r="F12" s="87">
        <v>54</v>
      </c>
      <c r="G12" s="264" t="s">
        <v>451</v>
      </c>
      <c r="H12" s="268">
        <f>SUMPRODUCT(($K$130:$CB$150&gt;49)*($K$130:$CB$150&lt;60))</f>
        <v>0</v>
      </c>
      <c r="I12" s="265" t="s">
        <v>379</v>
      </c>
      <c r="J12" s="268">
        <f>SUMPRODUCT(($K$130:$CB$150&gt;89)*($K$130:$CB$150&lt;100))</f>
        <v>0</v>
      </c>
      <c r="K12" s="44"/>
      <c r="L12" s="281"/>
      <c r="M12" s="44"/>
      <c r="N12" s="45"/>
      <c r="O12" s="281"/>
      <c r="P12" s="45"/>
      <c r="Q12" s="44"/>
      <c r="R12" s="281"/>
      <c r="S12" s="44"/>
      <c r="T12" s="45"/>
      <c r="U12" s="281"/>
      <c r="V12" s="45"/>
      <c r="W12" s="44"/>
      <c r="X12" s="281"/>
      <c r="Y12" s="44"/>
      <c r="Z12" s="45"/>
      <c r="AA12" s="281"/>
      <c r="AB12" s="45"/>
      <c r="AC12" s="44"/>
      <c r="AD12" s="281"/>
      <c r="AE12" s="44"/>
      <c r="AF12" s="45"/>
      <c r="AG12" s="281"/>
      <c r="AH12" s="45"/>
      <c r="AI12" s="44"/>
      <c r="AJ12" s="281"/>
      <c r="AK12" s="44"/>
      <c r="AL12" s="45"/>
      <c r="AM12" s="281"/>
      <c r="AN12" s="45"/>
      <c r="AO12" s="44"/>
      <c r="AP12" s="281"/>
      <c r="AQ12" s="44"/>
      <c r="AR12" s="45"/>
      <c r="AS12" s="281"/>
      <c r="AT12" s="45"/>
      <c r="AU12" s="44"/>
      <c r="AV12" s="281"/>
      <c r="AW12" s="44"/>
      <c r="AX12" s="45"/>
      <c r="AY12" s="281"/>
      <c r="AZ12" s="45"/>
      <c r="BA12" s="44"/>
      <c r="BB12" s="281"/>
      <c r="BC12" s="44"/>
      <c r="BD12" s="45"/>
      <c r="BE12" s="281"/>
      <c r="BF12" s="45"/>
      <c r="BG12" s="44"/>
      <c r="BH12" s="281"/>
      <c r="BI12" s="44"/>
      <c r="BJ12" s="45"/>
      <c r="BK12" s="281"/>
      <c r="BL12" s="45"/>
      <c r="BM12" s="44"/>
      <c r="BN12" s="281"/>
      <c r="BO12" s="44"/>
      <c r="BP12" s="45"/>
      <c r="BQ12" s="281"/>
      <c r="BR12" s="45"/>
      <c r="BS12" s="44"/>
      <c r="BT12" s="281"/>
      <c r="BU12" s="44"/>
      <c r="BV12" s="45"/>
      <c r="BW12" s="281"/>
      <c r="BX12" s="45"/>
      <c r="BY12" s="44"/>
      <c r="BZ12" s="281"/>
      <c r="CA12" s="44"/>
      <c r="CB12" s="45"/>
      <c r="CC12" s="281"/>
      <c r="CD12" s="45"/>
      <c r="CE12" s="46"/>
      <c r="CF12" s="46"/>
      <c r="CI12" s="342"/>
      <c r="CJ12" s="339" t="str">
        <f>'Rang was gewinnt wer TV 1'!F5&amp;"  "&amp;'Rang was gewinnt wer TV 1'!G5&amp;" "&amp;",00€"&amp;"   "&amp;EV8</f>
        <v xml:space="preserve">Rommet  0 ,00€   </v>
      </c>
      <c r="CK12" s="340"/>
      <c r="CL12" s="224">
        <v>8</v>
      </c>
      <c r="CM12" s="225">
        <v>16</v>
      </c>
      <c r="CN12" s="226">
        <v>24</v>
      </c>
      <c r="CO12" s="224">
        <v>18</v>
      </c>
      <c r="CP12" s="225">
        <v>36</v>
      </c>
      <c r="CQ12" s="226">
        <v>54</v>
      </c>
      <c r="CR12" s="167"/>
      <c r="CS12" s="168" t="s">
        <v>346</v>
      </c>
      <c r="CT12" s="169">
        <v>3</v>
      </c>
      <c r="CU12" s="325" t="s">
        <v>455</v>
      </c>
      <c r="CV12" s="326"/>
      <c r="CW12" s="47">
        <f t="shared" si="1"/>
        <v>301</v>
      </c>
      <c r="CX12" s="127" t="str">
        <f>'Rang Gewinner TV 1 '!M4</f>
        <v>Rainer</v>
      </c>
      <c r="CY12" s="127">
        <f>'Rang Gewinner TV 1 '!N4</f>
        <v>0</v>
      </c>
      <c r="CZ12" s="94">
        <f t="shared" si="0"/>
        <v>301</v>
      </c>
      <c r="DA12" s="35" t="str">
        <f>$AF$3</f>
        <v>Rainer</v>
      </c>
      <c r="DB12" s="36">
        <f>$AF$5</f>
        <v>0</v>
      </c>
      <c r="DC12" s="131" t="str">
        <f>'Rang was gewinnt wer TV 1'!AA4</f>
        <v>Adde</v>
      </c>
      <c r="DD12" s="131">
        <f>'Rang was gewinnt wer TV 1'!AB4</f>
        <v>0</v>
      </c>
      <c r="DE12" s="131">
        <f>'Rang was gewinnt wer TV 1'!AC4</f>
        <v>0</v>
      </c>
      <c r="DF12" s="35" t="str">
        <f>BJ3</f>
        <v>Adde</v>
      </c>
      <c r="DG12" s="36">
        <f>$BD$5</f>
        <v>0</v>
      </c>
    </row>
    <row r="13" spans="1:122" ht="72" customHeight="1" thickBot="1">
      <c r="A13" s="87">
        <v>9</v>
      </c>
      <c r="B13" s="87">
        <v>18</v>
      </c>
      <c r="C13" s="87">
        <v>27</v>
      </c>
      <c r="D13" s="87">
        <v>19</v>
      </c>
      <c r="E13" s="87">
        <v>38</v>
      </c>
      <c r="F13" s="87">
        <v>57</v>
      </c>
      <c r="G13" s="264" t="s">
        <v>453</v>
      </c>
      <c r="H13" s="268">
        <f>SUMPRODUCT(($K$130:$CB$150&gt;59)*($K$130:$CB$150&lt;70))</f>
        <v>0</v>
      </c>
      <c r="I13" s="265" t="s">
        <v>380</v>
      </c>
      <c r="J13" s="268">
        <f>SUMPRODUCT(($K$130:$CB$150&gt;100)*($K$130:$CB$150&lt;179))</f>
        <v>0</v>
      </c>
      <c r="K13" s="44"/>
      <c r="L13" s="281"/>
      <c r="M13" s="44"/>
      <c r="N13" s="45"/>
      <c r="O13" s="281"/>
      <c r="P13" s="45"/>
      <c r="Q13" s="44"/>
      <c r="R13" s="281"/>
      <c r="S13" s="44"/>
      <c r="T13" s="45"/>
      <c r="U13" s="281"/>
      <c r="V13" s="45"/>
      <c r="W13" s="44"/>
      <c r="X13" s="281"/>
      <c r="Y13" s="44"/>
      <c r="Z13" s="45"/>
      <c r="AA13" s="281"/>
      <c r="AB13" s="45"/>
      <c r="AC13" s="44"/>
      <c r="AD13" s="281"/>
      <c r="AE13" s="44"/>
      <c r="AF13" s="45"/>
      <c r="AG13" s="281"/>
      <c r="AH13" s="45"/>
      <c r="AI13" s="44"/>
      <c r="AJ13" s="281"/>
      <c r="AK13" s="44"/>
      <c r="AL13" s="45"/>
      <c r="AM13" s="281"/>
      <c r="AN13" s="45"/>
      <c r="AO13" s="44"/>
      <c r="AP13" s="281"/>
      <c r="AQ13" s="44"/>
      <c r="AR13" s="45"/>
      <c r="AS13" s="281"/>
      <c r="AT13" s="45"/>
      <c r="AU13" s="44"/>
      <c r="AV13" s="281"/>
      <c r="AW13" s="44"/>
      <c r="AX13" s="45"/>
      <c r="AY13" s="281"/>
      <c r="AZ13" s="45"/>
      <c r="BA13" s="44"/>
      <c r="BB13" s="281"/>
      <c r="BC13" s="44"/>
      <c r="BD13" s="45"/>
      <c r="BE13" s="281"/>
      <c r="BF13" s="45"/>
      <c r="BG13" s="44"/>
      <c r="BH13" s="281"/>
      <c r="BI13" s="44"/>
      <c r="BJ13" s="45"/>
      <c r="BK13" s="281"/>
      <c r="BL13" s="45"/>
      <c r="BM13" s="44"/>
      <c r="BN13" s="281"/>
      <c r="BO13" s="44"/>
      <c r="BP13" s="45"/>
      <c r="BQ13" s="281"/>
      <c r="BR13" s="45"/>
      <c r="BS13" s="44"/>
      <c r="BT13" s="281"/>
      <c r="BU13" s="44"/>
      <c r="BV13" s="45"/>
      <c r="BW13" s="281"/>
      <c r="BX13" s="45"/>
      <c r="BY13" s="44"/>
      <c r="BZ13" s="281"/>
      <c r="CA13" s="44"/>
      <c r="CB13" s="45"/>
      <c r="CC13" s="281"/>
      <c r="CD13" s="45"/>
      <c r="CE13" s="46"/>
      <c r="CF13" s="46"/>
      <c r="CI13" s="343"/>
      <c r="CJ13" s="339" t="str">
        <f>'Rang was gewinnt wer TV 1'!F6&amp;"  "&amp;'Rang was gewinnt wer TV 1'!G6&amp;" "&amp;",00€"&amp;"   "&amp;EV9</f>
        <v xml:space="preserve">Adde  0 ,00€   </v>
      </c>
      <c r="CK13" s="340"/>
      <c r="CL13" s="224">
        <v>9</v>
      </c>
      <c r="CM13" s="225">
        <v>18</v>
      </c>
      <c r="CN13" s="226">
        <v>27</v>
      </c>
      <c r="CO13" s="224">
        <v>19</v>
      </c>
      <c r="CP13" s="225">
        <v>38</v>
      </c>
      <c r="CQ13" s="226">
        <v>57</v>
      </c>
      <c r="CS13" s="269" t="s">
        <v>359</v>
      </c>
      <c r="CW13" s="47">
        <f t="shared" si="1"/>
        <v>301</v>
      </c>
      <c r="CX13" s="127" t="str">
        <f>'Rang Gewinner TV 1 '!M5</f>
        <v xml:space="preserve">Dieter </v>
      </c>
      <c r="CY13" s="127">
        <f>'Rang Gewinner TV 1 '!N5</f>
        <v>0</v>
      </c>
      <c r="CZ13" s="94">
        <f t="shared" si="0"/>
        <v>301</v>
      </c>
      <c r="DA13" s="35" t="str">
        <f>$AI$3</f>
        <v>Marco</v>
      </c>
      <c r="DB13" s="36">
        <f>$AF$5</f>
        <v>0</v>
      </c>
      <c r="DC13" s="131" t="str">
        <f>'Rang was gewinnt wer TV 1'!AA5</f>
        <v>Marco</v>
      </c>
      <c r="DD13" s="131">
        <f>'Rang was gewinnt wer TV 1'!AB5</f>
        <v>0</v>
      </c>
      <c r="DE13" s="131">
        <f>'Rang was gewinnt wer TV 1'!AC5</f>
        <v>0</v>
      </c>
      <c r="DF13" s="35" t="str">
        <f>BM3</f>
        <v>Rommet</v>
      </c>
      <c r="DG13" s="36">
        <f>$BD$5</f>
        <v>0</v>
      </c>
    </row>
    <row r="14" spans="1:122" ht="75.75" thickBot="1">
      <c r="A14" s="87">
        <v>10</v>
      </c>
      <c r="B14" s="87">
        <v>20</v>
      </c>
      <c r="C14" s="87">
        <v>30</v>
      </c>
      <c r="D14" s="87">
        <v>20</v>
      </c>
      <c r="E14" s="87">
        <v>40</v>
      </c>
      <c r="F14" s="87">
        <v>60</v>
      </c>
      <c r="G14" s="264" t="s">
        <v>452</v>
      </c>
      <c r="H14" s="268">
        <f>SUMPRODUCT(($K$130:$CB$150&gt;69)*($K$130:$CB$150&lt;80))</f>
        <v>0</v>
      </c>
      <c r="I14" s="265" t="s">
        <v>381</v>
      </c>
      <c r="J14" s="268">
        <f>SUMPRODUCT(($K$130:$CB$150&gt;179)*($K$130:$CB$150&lt;181))</f>
        <v>0</v>
      </c>
      <c r="K14" s="44"/>
      <c r="L14" s="43"/>
      <c r="M14" s="15"/>
      <c r="N14" s="17"/>
      <c r="O14" s="43"/>
      <c r="P14" s="18"/>
      <c r="Q14" s="16"/>
      <c r="R14" s="43"/>
      <c r="S14" s="15"/>
      <c r="T14" s="17"/>
      <c r="U14" s="43"/>
      <c r="V14" s="18"/>
      <c r="W14" s="16"/>
      <c r="X14" s="43"/>
      <c r="Y14" s="15"/>
      <c r="Z14" s="17"/>
      <c r="AA14" s="43"/>
      <c r="AB14" s="18"/>
      <c r="AC14" s="16"/>
      <c r="AD14" s="43"/>
      <c r="AE14" s="15"/>
      <c r="AF14" s="17"/>
      <c r="AG14" s="43"/>
      <c r="AH14" s="18"/>
      <c r="AI14" s="16"/>
      <c r="AJ14" s="43"/>
      <c r="AK14" s="15"/>
      <c r="AL14" s="17"/>
      <c r="AM14" s="43"/>
      <c r="AN14" s="18"/>
      <c r="AO14" s="16"/>
      <c r="AP14" s="43"/>
      <c r="AQ14" s="15"/>
      <c r="AR14" s="17"/>
      <c r="AS14" s="43"/>
      <c r="AT14" s="18"/>
      <c r="AU14" s="16"/>
      <c r="AV14" s="43"/>
      <c r="AW14" s="15"/>
      <c r="AX14" s="17"/>
      <c r="AY14" s="43"/>
      <c r="AZ14" s="18"/>
      <c r="BA14" s="16"/>
      <c r="BB14" s="43"/>
      <c r="BC14" s="15"/>
      <c r="BD14" s="17"/>
      <c r="BE14" s="43"/>
      <c r="BF14" s="18"/>
      <c r="BG14" s="16"/>
      <c r="BH14" s="43"/>
      <c r="BI14" s="15"/>
      <c r="BJ14" s="17"/>
      <c r="BK14" s="43"/>
      <c r="BL14" s="18"/>
      <c r="BM14" s="16"/>
      <c r="BN14" s="43"/>
      <c r="BO14" s="15"/>
      <c r="BP14" s="17"/>
      <c r="BQ14" s="43"/>
      <c r="BR14" s="18"/>
      <c r="BS14" s="16"/>
      <c r="BT14" s="43"/>
      <c r="BU14" s="15"/>
      <c r="BV14" s="17"/>
      <c r="BW14" s="43"/>
      <c r="BX14" s="18"/>
      <c r="BY14" s="16"/>
      <c r="BZ14" s="43"/>
      <c r="CA14" s="15"/>
      <c r="CB14" s="17"/>
      <c r="CC14" s="43"/>
      <c r="CD14" s="18"/>
      <c r="CL14" s="224">
        <v>10</v>
      </c>
      <c r="CM14" s="225">
        <v>20</v>
      </c>
      <c r="CN14" s="226">
        <v>30</v>
      </c>
      <c r="CO14" s="224">
        <v>20</v>
      </c>
      <c r="CP14" s="225">
        <v>40</v>
      </c>
      <c r="CQ14" s="226">
        <v>60</v>
      </c>
      <c r="CW14" s="47">
        <f t="shared" si="1"/>
        <v>301</v>
      </c>
      <c r="CX14" s="127" t="str">
        <f>'Rang Gewinner TV 1 '!M6</f>
        <v>Rommet</v>
      </c>
      <c r="CY14" s="127">
        <f>'Rang Gewinner TV 1 '!N6</f>
        <v>0</v>
      </c>
      <c r="CZ14" s="94">
        <f t="shared" si="0"/>
        <v>301</v>
      </c>
      <c r="DA14" s="35" t="str">
        <f>$AL$3</f>
        <v>Adde</v>
      </c>
      <c r="DB14" s="36">
        <f>$AF$5</f>
        <v>0</v>
      </c>
      <c r="DC14" s="131" t="str">
        <f>'Rang was gewinnt wer TV 1'!AA6</f>
        <v>Rainer</v>
      </c>
      <c r="DD14" s="131">
        <f>'Rang was gewinnt wer TV 1'!AB6</f>
        <v>0</v>
      </c>
      <c r="DE14" s="131">
        <f>'Rang was gewinnt wer TV 1'!AC6</f>
        <v>0</v>
      </c>
      <c r="DF14" s="35" t="str">
        <f>BP3</f>
        <v xml:space="preserve">Dieter </v>
      </c>
      <c r="DG14" s="36">
        <f>$BD$5</f>
        <v>0</v>
      </c>
    </row>
    <row r="15" spans="1:122" ht="62.25" thickBot="1">
      <c r="A15" s="283">
        <v>25</v>
      </c>
      <c r="B15" s="283"/>
      <c r="C15" s="283">
        <v>50</v>
      </c>
      <c r="D15" s="283"/>
      <c r="E15" s="284">
        <v>0</v>
      </c>
      <c r="F15" s="284"/>
      <c r="G15" s="86"/>
      <c r="H15" s="183"/>
      <c r="I15" s="184"/>
      <c r="K15" s="86"/>
      <c r="L15" s="183"/>
      <c r="M15" s="183"/>
      <c r="N15" s="184"/>
      <c r="O15" s="86"/>
      <c r="P15" s="183"/>
      <c r="Q15" s="183"/>
      <c r="R15" s="184"/>
      <c r="S15" s="86"/>
      <c r="T15" s="183"/>
      <c r="U15" s="183"/>
      <c r="V15" s="184"/>
      <c r="W15" s="86"/>
      <c r="X15" s="183"/>
      <c r="Y15" s="183"/>
      <c r="Z15" s="184"/>
      <c r="AA15" s="86"/>
      <c r="AB15" s="183"/>
      <c r="AC15" s="183"/>
      <c r="AD15" s="184"/>
      <c r="AE15" s="86"/>
      <c r="AF15" s="183"/>
      <c r="AG15" s="183"/>
      <c r="AH15" s="184"/>
      <c r="AI15" s="86"/>
      <c r="AJ15" s="183"/>
      <c r="AK15" s="183"/>
      <c r="AL15" s="184"/>
      <c r="AM15" s="86"/>
      <c r="AN15" s="183"/>
      <c r="AO15" s="183"/>
      <c r="AP15" s="184"/>
      <c r="AQ15" s="86"/>
      <c r="AR15" s="183"/>
      <c r="AS15" s="183"/>
      <c r="AT15" s="184"/>
      <c r="AU15" s="86"/>
      <c r="AV15" s="183"/>
      <c r="AW15" s="183"/>
      <c r="AX15" s="184"/>
      <c r="AY15" s="86"/>
      <c r="AZ15" s="183"/>
      <c r="BA15" s="183"/>
      <c r="BB15" s="184"/>
      <c r="BC15" s="86"/>
      <c r="BD15" s="183"/>
      <c r="BE15" s="183"/>
      <c r="BF15" s="184"/>
      <c r="BG15" s="86"/>
      <c r="BH15" s="183"/>
      <c r="BI15" s="183"/>
      <c r="BJ15" s="184"/>
      <c r="BK15" s="86"/>
      <c r="BL15" s="183"/>
      <c r="BM15" s="183"/>
      <c r="BN15" s="184"/>
      <c r="BO15" s="86"/>
      <c r="BP15" s="183"/>
      <c r="BQ15" s="183"/>
      <c r="BR15" s="184"/>
      <c r="BS15" s="86"/>
      <c r="BT15" s="183"/>
      <c r="BU15" s="183"/>
      <c r="BV15" s="184"/>
      <c r="BW15" s="86"/>
      <c r="BX15" s="183"/>
      <c r="BY15" s="183"/>
      <c r="BZ15" s="184"/>
      <c r="CA15" s="86"/>
      <c r="CB15" s="183"/>
      <c r="CC15" s="183"/>
      <c r="CD15" s="184"/>
      <c r="CE15" s="86"/>
      <c r="CF15" s="183"/>
      <c r="CL15" s="311">
        <v>25</v>
      </c>
      <c r="CM15" s="312"/>
      <c r="CN15" s="309">
        <v>50</v>
      </c>
      <c r="CO15" s="310"/>
      <c r="CP15" s="307">
        <v>0</v>
      </c>
      <c r="CQ15" s="308"/>
      <c r="CW15" s="47">
        <f t="shared" si="1"/>
        <v>301</v>
      </c>
    </row>
    <row r="16" spans="1:122" ht="15.75" thickBot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86">
        <v>10</v>
      </c>
      <c r="K16" s="86">
        <v>11</v>
      </c>
      <c r="L16" s="86">
        <v>12</v>
      </c>
      <c r="M16" s="86">
        <v>13</v>
      </c>
      <c r="N16" s="86">
        <v>14</v>
      </c>
      <c r="O16" s="86">
        <v>15</v>
      </c>
      <c r="P16" s="86">
        <v>16</v>
      </c>
      <c r="Q16" s="86">
        <v>17</v>
      </c>
      <c r="R16" s="86">
        <v>18</v>
      </c>
      <c r="S16" s="86">
        <v>19</v>
      </c>
      <c r="T16" s="86">
        <v>20</v>
      </c>
      <c r="U16" s="86">
        <v>21</v>
      </c>
      <c r="V16" s="86">
        <v>22</v>
      </c>
      <c r="W16" s="86">
        <v>23</v>
      </c>
      <c r="X16" s="86">
        <v>24</v>
      </c>
      <c r="Y16" s="86">
        <v>25</v>
      </c>
      <c r="Z16" s="86">
        <v>26</v>
      </c>
      <c r="AA16" s="86">
        <v>27</v>
      </c>
      <c r="AB16" s="86">
        <v>28</v>
      </c>
      <c r="AC16" s="86">
        <v>29</v>
      </c>
      <c r="AD16" s="86">
        <v>30</v>
      </c>
      <c r="AE16" s="86">
        <v>31</v>
      </c>
      <c r="AF16" s="86">
        <v>32</v>
      </c>
      <c r="AG16" s="86">
        <v>33</v>
      </c>
      <c r="AH16" s="86">
        <v>34</v>
      </c>
      <c r="AI16" s="86">
        <v>35</v>
      </c>
      <c r="AJ16" s="86">
        <v>36</v>
      </c>
      <c r="AK16" s="86">
        <v>37</v>
      </c>
      <c r="AL16" s="86">
        <v>38</v>
      </c>
      <c r="AM16" s="86">
        <v>39</v>
      </c>
      <c r="AN16" s="86">
        <v>40</v>
      </c>
      <c r="AO16" s="86">
        <v>41</v>
      </c>
      <c r="AP16" s="86">
        <v>42</v>
      </c>
      <c r="AQ16" s="86">
        <v>43</v>
      </c>
      <c r="AR16" s="86">
        <v>44</v>
      </c>
      <c r="AS16" s="86">
        <v>45</v>
      </c>
      <c r="AT16" s="86">
        <v>46</v>
      </c>
      <c r="AU16" s="86">
        <v>47</v>
      </c>
      <c r="AV16" s="86">
        <v>48</v>
      </c>
      <c r="AW16" s="86">
        <v>49</v>
      </c>
      <c r="AX16" s="86">
        <v>50</v>
      </c>
      <c r="AY16" s="86">
        <v>51</v>
      </c>
      <c r="AZ16" s="86">
        <v>52</v>
      </c>
      <c r="BA16" s="86">
        <v>53</v>
      </c>
      <c r="BB16" s="86">
        <v>54</v>
      </c>
      <c r="BC16" s="86">
        <v>55</v>
      </c>
      <c r="BD16" s="86">
        <v>56</v>
      </c>
      <c r="BE16" s="86">
        <v>57</v>
      </c>
      <c r="BF16" s="86">
        <v>58</v>
      </c>
      <c r="BG16" s="86">
        <v>59</v>
      </c>
      <c r="BH16" s="86">
        <v>60</v>
      </c>
      <c r="BI16" s="86">
        <v>61</v>
      </c>
      <c r="BJ16" s="86">
        <v>62</v>
      </c>
      <c r="BK16" s="86">
        <v>63</v>
      </c>
      <c r="BL16" s="86">
        <v>64</v>
      </c>
      <c r="BM16" s="86">
        <v>65</v>
      </c>
      <c r="BN16" s="86">
        <v>66</v>
      </c>
      <c r="BO16" s="86">
        <v>67</v>
      </c>
      <c r="BP16" s="86">
        <v>68</v>
      </c>
      <c r="BQ16" s="86">
        <v>69</v>
      </c>
      <c r="BR16" s="86">
        <v>70</v>
      </c>
      <c r="BS16" s="86">
        <v>71</v>
      </c>
      <c r="BT16" s="86">
        <v>72</v>
      </c>
      <c r="BU16" s="86">
        <v>73</v>
      </c>
      <c r="BV16" s="86">
        <v>74</v>
      </c>
      <c r="BW16" s="86">
        <v>75</v>
      </c>
      <c r="BX16" s="86">
        <v>76</v>
      </c>
      <c r="BY16" s="86">
        <v>77</v>
      </c>
      <c r="BZ16" s="86">
        <v>78</v>
      </c>
      <c r="CA16" s="86">
        <v>79</v>
      </c>
      <c r="CB16" s="86">
        <v>80</v>
      </c>
      <c r="CC16" s="86">
        <v>81</v>
      </c>
      <c r="CD16" s="86">
        <v>82</v>
      </c>
      <c r="CW16" s="47">
        <f t="shared" si="1"/>
        <v>301</v>
      </c>
    </row>
    <row r="17" spans="1:101" ht="15.75" thickBot="1"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CW17" s="47">
        <f t="shared" si="1"/>
        <v>301</v>
      </c>
    </row>
    <row r="18" spans="1:101" ht="15.75" thickBot="1">
      <c r="C18" s="28"/>
      <c r="D18" s="28"/>
      <c r="E18" s="28"/>
      <c r="F18" s="28"/>
      <c r="G18" s="28"/>
      <c r="J18" s="86"/>
      <c r="K18" s="282" t="str">
        <f>K3</f>
        <v>Adde</v>
      </c>
      <c r="L18" s="282"/>
      <c r="M18" s="282"/>
      <c r="N18" s="282" t="str">
        <f>N3</f>
        <v>Rommet</v>
      </c>
      <c r="O18" s="282"/>
      <c r="P18" s="282"/>
      <c r="Q18" s="282" t="str">
        <f>Q3</f>
        <v xml:space="preserve">Dieter </v>
      </c>
      <c r="R18" s="282"/>
      <c r="S18" s="282"/>
      <c r="T18" s="282" t="str">
        <f>T3</f>
        <v>Rainer</v>
      </c>
      <c r="U18" s="282"/>
      <c r="V18" s="282"/>
      <c r="W18" s="282" t="str">
        <f>W3</f>
        <v>Marco</v>
      </c>
      <c r="X18" s="282"/>
      <c r="Y18" s="282"/>
      <c r="Z18" s="282" t="str">
        <f>Z3</f>
        <v>Rommet</v>
      </c>
      <c r="AA18" s="282"/>
      <c r="AB18" s="282"/>
      <c r="AC18" s="282" t="str">
        <f>AC3</f>
        <v xml:space="preserve">Dieter </v>
      </c>
      <c r="AD18" s="282"/>
      <c r="AE18" s="282"/>
      <c r="AF18" s="282" t="str">
        <f>AF3</f>
        <v>Rainer</v>
      </c>
      <c r="AG18" s="282"/>
      <c r="AH18" s="282"/>
      <c r="AI18" s="282" t="str">
        <f>AI3</f>
        <v>Marco</v>
      </c>
      <c r="AJ18" s="282"/>
      <c r="AK18" s="282"/>
      <c r="AL18" s="282" t="str">
        <f>AL3</f>
        <v>Adde</v>
      </c>
      <c r="AM18" s="282"/>
      <c r="AN18" s="282"/>
      <c r="AO18" s="282" t="str">
        <f>AO3</f>
        <v xml:space="preserve">Dieter </v>
      </c>
      <c r="AP18" s="282"/>
      <c r="AQ18" s="282"/>
      <c r="AR18" s="282" t="str">
        <f>AR3</f>
        <v>Rainer</v>
      </c>
      <c r="AS18" s="282"/>
      <c r="AT18" s="282"/>
      <c r="AU18" s="282" t="str">
        <f>AU3</f>
        <v>Marco</v>
      </c>
      <c r="AV18" s="282"/>
      <c r="AW18" s="282"/>
      <c r="AX18" s="282" t="str">
        <f>AX3</f>
        <v>Adde</v>
      </c>
      <c r="AY18" s="282"/>
      <c r="AZ18" s="282"/>
      <c r="BA18" s="282" t="str">
        <f>BA3</f>
        <v>Rommet</v>
      </c>
      <c r="BB18" s="282"/>
      <c r="BC18" s="282"/>
      <c r="BD18" s="282" t="str">
        <f>BD3</f>
        <v>Rainer</v>
      </c>
      <c r="BE18" s="282"/>
      <c r="BF18" s="282"/>
      <c r="BG18" s="282" t="str">
        <f>BG3</f>
        <v>Marco</v>
      </c>
      <c r="BH18" s="282"/>
      <c r="BI18" s="282"/>
      <c r="BJ18" s="282" t="str">
        <f>BJ3</f>
        <v>Adde</v>
      </c>
      <c r="BK18" s="282"/>
      <c r="BL18" s="282"/>
      <c r="BM18" s="282" t="str">
        <f>BM3</f>
        <v>Rommet</v>
      </c>
      <c r="BN18" s="282"/>
      <c r="BO18" s="282"/>
      <c r="BP18" s="282" t="str">
        <f>BP3</f>
        <v xml:space="preserve">Dieter </v>
      </c>
      <c r="BQ18" s="282"/>
      <c r="BR18" s="282"/>
      <c r="BS18" s="282">
        <f>BS3</f>
        <v>0</v>
      </c>
      <c r="BT18" s="282"/>
      <c r="BU18" s="282"/>
      <c r="BV18" s="282">
        <f>BV3</f>
        <v>0</v>
      </c>
      <c r="BW18" s="282"/>
      <c r="BX18" s="282"/>
      <c r="BY18" s="282">
        <f>BY3</f>
        <v>0</v>
      </c>
      <c r="BZ18" s="282"/>
      <c r="CA18" s="282"/>
      <c r="CB18" s="282">
        <f>CB3</f>
        <v>0</v>
      </c>
      <c r="CC18" s="282"/>
      <c r="CD18" s="282"/>
      <c r="CW18" s="47">
        <f t="shared" si="1"/>
        <v>301</v>
      </c>
    </row>
    <row r="19" spans="1:101" ht="27" thickBot="1">
      <c r="A19" s="21" t="s">
        <v>176</v>
      </c>
      <c r="B19" s="29"/>
      <c r="C19" s="19"/>
      <c r="D19" s="20"/>
      <c r="E19" s="21"/>
      <c r="F19" s="21"/>
      <c r="G19" s="21"/>
      <c r="H19" s="21"/>
      <c r="I19" s="21"/>
      <c r="J19" s="25">
        <f t="shared" ref="J19:J32" si="2">IFERROR(SUM(B19:I19),"")</f>
        <v>0</v>
      </c>
      <c r="K19" s="8"/>
      <c r="L19" s="8"/>
      <c r="M19" s="8"/>
      <c r="N19" s="9"/>
      <c r="O19" s="9"/>
      <c r="P19" s="9"/>
      <c r="Q19" s="8"/>
      <c r="R19" s="8"/>
      <c r="S19" s="8"/>
      <c r="T19" s="9"/>
      <c r="U19" s="9"/>
      <c r="V19" s="9"/>
      <c r="W19" s="8"/>
      <c r="X19" s="8"/>
      <c r="Y19" s="8"/>
      <c r="Z19" s="9"/>
      <c r="AA19" s="9"/>
      <c r="AB19" s="9"/>
      <c r="AC19" s="8"/>
      <c r="AD19" s="8"/>
      <c r="AE19" s="8"/>
      <c r="AF19" s="9"/>
      <c r="AG19" s="9"/>
      <c r="AH19" s="9"/>
      <c r="AI19" s="8"/>
      <c r="AJ19" s="8"/>
      <c r="AK19" s="8"/>
      <c r="AL19" s="9"/>
      <c r="AM19" s="9"/>
      <c r="AN19" s="9"/>
      <c r="AO19" s="8"/>
      <c r="AP19" s="8"/>
      <c r="AQ19" s="8"/>
      <c r="AR19" s="9"/>
      <c r="AS19" s="9"/>
      <c r="AT19" s="9"/>
      <c r="AU19" s="8"/>
      <c r="AV19" s="8"/>
      <c r="AW19" s="8"/>
      <c r="AX19" s="9"/>
      <c r="AY19" s="9"/>
      <c r="AZ19" s="9"/>
      <c r="BA19" s="8"/>
      <c r="BB19" s="8"/>
      <c r="BC19" s="8"/>
      <c r="BD19" s="9"/>
      <c r="BE19" s="9"/>
      <c r="BF19" s="9"/>
      <c r="BG19" s="8"/>
      <c r="BH19" s="8"/>
      <c r="BI19" s="8"/>
      <c r="BJ19" s="9"/>
      <c r="BK19" s="9"/>
      <c r="BL19" s="9"/>
      <c r="BM19" s="8"/>
      <c r="BN19" s="8"/>
      <c r="BO19" s="8"/>
      <c r="BP19" s="9"/>
      <c r="BQ19" s="9"/>
      <c r="BR19" s="9"/>
      <c r="BS19" s="8"/>
      <c r="BT19" s="8"/>
      <c r="BU19" s="8"/>
      <c r="BV19" s="9"/>
      <c r="BW19" s="9"/>
      <c r="BX19" s="9"/>
      <c r="BY19" s="8"/>
      <c r="BZ19" s="8"/>
      <c r="CA19" s="8"/>
      <c r="CB19" s="9"/>
      <c r="CC19" s="9"/>
      <c r="CD19" s="9"/>
      <c r="CW19" s="47">
        <f t="shared" si="1"/>
        <v>301</v>
      </c>
    </row>
    <row r="20" spans="1:101" ht="27" thickBot="1">
      <c r="A20" s="27" t="s">
        <v>177</v>
      </c>
      <c r="B20" s="24"/>
      <c r="C20" s="22"/>
      <c r="D20" s="23"/>
      <c r="E20" s="24"/>
      <c r="F20" s="24"/>
      <c r="G20" s="24"/>
      <c r="H20" s="24"/>
      <c r="I20" s="24"/>
      <c r="J20" s="25">
        <f t="shared" si="2"/>
        <v>0</v>
      </c>
      <c r="K20" s="8"/>
      <c r="L20" s="8"/>
      <c r="M20" s="8"/>
      <c r="N20" s="9"/>
      <c r="O20" s="9"/>
      <c r="P20" s="9"/>
      <c r="Q20" s="8"/>
      <c r="R20" s="8"/>
      <c r="S20" s="8"/>
      <c r="T20" s="9"/>
      <c r="U20" s="9"/>
      <c r="V20" s="9"/>
      <c r="W20" s="8"/>
      <c r="X20" s="8"/>
      <c r="Y20" s="8"/>
      <c r="Z20" s="9"/>
      <c r="AA20" s="9"/>
      <c r="AB20" s="9"/>
      <c r="AC20" s="8"/>
      <c r="AD20" s="8"/>
      <c r="AE20" s="8"/>
      <c r="AF20" s="9"/>
      <c r="AG20" s="9"/>
      <c r="AH20" s="9"/>
      <c r="AI20" s="8"/>
      <c r="AJ20" s="8"/>
      <c r="AK20" s="8"/>
      <c r="AL20" s="9"/>
      <c r="AM20" s="9"/>
      <c r="AN20" s="9"/>
      <c r="AO20" s="8"/>
      <c r="AP20" s="8"/>
      <c r="AQ20" s="8"/>
      <c r="AR20" s="9"/>
      <c r="AS20" s="9"/>
      <c r="AT20" s="9"/>
      <c r="AU20" s="8"/>
      <c r="AV20" s="8"/>
      <c r="AW20" s="8"/>
      <c r="AX20" s="9"/>
      <c r="AY20" s="9"/>
      <c r="AZ20" s="9"/>
      <c r="BA20" s="8"/>
      <c r="BB20" s="8"/>
      <c r="BC20" s="8"/>
      <c r="BD20" s="9"/>
      <c r="BE20" s="9"/>
      <c r="BF20" s="9"/>
      <c r="BG20" s="8"/>
      <c r="BH20" s="8"/>
      <c r="BI20" s="8"/>
      <c r="BJ20" s="9"/>
      <c r="BK20" s="9"/>
      <c r="BL20" s="9"/>
      <c r="BM20" s="8"/>
      <c r="BN20" s="8"/>
      <c r="BO20" s="8"/>
      <c r="BP20" s="9"/>
      <c r="BQ20" s="9"/>
      <c r="BR20" s="9"/>
      <c r="BS20" s="8"/>
      <c r="BT20" s="8"/>
      <c r="BU20" s="8"/>
      <c r="BV20" s="9"/>
      <c r="BW20" s="9"/>
      <c r="BX20" s="9"/>
      <c r="BY20" s="8"/>
      <c r="BZ20" s="8"/>
      <c r="CA20" s="8"/>
      <c r="CB20" s="9"/>
      <c r="CC20" s="9"/>
      <c r="CD20" s="9"/>
      <c r="CW20" s="47">
        <f t="shared" si="1"/>
        <v>301</v>
      </c>
    </row>
    <row r="21" spans="1:101" ht="27" thickBot="1">
      <c r="A21" s="27" t="s">
        <v>178</v>
      </c>
      <c r="B21" s="24"/>
      <c r="C21" s="22"/>
      <c r="D21" s="23"/>
      <c r="E21" s="24"/>
      <c r="F21" s="24"/>
      <c r="G21" s="24"/>
      <c r="H21" s="24"/>
      <c r="I21" s="24"/>
      <c r="J21" s="25">
        <f>IFERROR(SUM(B21:I21),"")</f>
        <v>0</v>
      </c>
      <c r="K21" s="8"/>
      <c r="L21" s="8"/>
      <c r="M21" s="8"/>
      <c r="N21" s="9"/>
      <c r="O21" s="9"/>
      <c r="P21" s="9"/>
      <c r="Q21" s="8"/>
      <c r="R21" s="8"/>
      <c r="S21" s="8"/>
      <c r="T21" s="9"/>
      <c r="U21" s="9"/>
      <c r="V21" s="9"/>
      <c r="W21" s="8"/>
      <c r="X21" s="8"/>
      <c r="Y21" s="8"/>
      <c r="Z21" s="9"/>
      <c r="AA21" s="9"/>
      <c r="AB21" s="9"/>
      <c r="AC21" s="8"/>
      <c r="AD21" s="8"/>
      <c r="AE21" s="8"/>
      <c r="AF21" s="9"/>
      <c r="AG21" s="9"/>
      <c r="AH21" s="9"/>
      <c r="AI21" s="8"/>
      <c r="AJ21" s="8"/>
      <c r="AK21" s="8"/>
      <c r="AL21" s="9"/>
      <c r="AM21" s="9"/>
      <c r="AN21" s="9"/>
      <c r="AO21" s="8"/>
      <c r="AP21" s="8"/>
      <c r="AQ21" s="8"/>
      <c r="AR21" s="9"/>
      <c r="AS21" s="9"/>
      <c r="AT21" s="9"/>
      <c r="AU21" s="8"/>
      <c r="AV21" s="8"/>
      <c r="AW21" s="8"/>
      <c r="AX21" s="9"/>
      <c r="AY21" s="9"/>
      <c r="AZ21" s="9"/>
      <c r="BA21" s="8"/>
      <c r="BB21" s="8"/>
      <c r="BC21" s="8"/>
      <c r="BD21" s="9"/>
      <c r="BE21" s="9"/>
      <c r="BF21" s="9"/>
      <c r="BG21" s="8"/>
      <c r="BH21" s="8"/>
      <c r="BI21" s="8"/>
      <c r="BJ21" s="9"/>
      <c r="BK21" s="9"/>
      <c r="BL21" s="9"/>
      <c r="BM21" s="8"/>
      <c r="BN21" s="8"/>
      <c r="BO21" s="8"/>
      <c r="BP21" s="9"/>
      <c r="BQ21" s="9"/>
      <c r="BR21" s="9"/>
      <c r="BS21" s="8"/>
      <c r="BT21" s="8"/>
      <c r="BU21" s="8"/>
      <c r="BV21" s="9"/>
      <c r="BW21" s="9"/>
      <c r="BX21" s="9"/>
      <c r="BY21" s="8"/>
      <c r="BZ21" s="8"/>
      <c r="CA21" s="8"/>
      <c r="CB21" s="9"/>
      <c r="CC21" s="9"/>
      <c r="CD21" s="9"/>
      <c r="CW21" s="47">
        <f t="shared" si="1"/>
        <v>301</v>
      </c>
    </row>
    <row r="22" spans="1:101" ht="27" thickBot="1">
      <c r="A22" s="27" t="s">
        <v>179</v>
      </c>
      <c r="B22" s="24"/>
      <c r="C22" s="22"/>
      <c r="D22" s="23"/>
      <c r="E22" s="24"/>
      <c r="F22" s="24"/>
      <c r="G22" s="24"/>
      <c r="H22" s="24"/>
      <c r="I22" s="24"/>
      <c r="J22" s="25">
        <f t="shared" si="2"/>
        <v>0</v>
      </c>
      <c r="K22" s="8"/>
      <c r="L22" s="8"/>
      <c r="M22" s="8"/>
      <c r="N22" s="9"/>
      <c r="O22" s="9"/>
      <c r="P22" s="9"/>
      <c r="Q22" s="8"/>
      <c r="R22" s="8"/>
      <c r="S22" s="8"/>
      <c r="T22" s="9"/>
      <c r="U22" s="9"/>
      <c r="V22" s="9"/>
      <c r="W22" s="8"/>
      <c r="X22" s="8"/>
      <c r="Y22" s="8"/>
      <c r="Z22" s="9"/>
      <c r="AA22" s="9"/>
      <c r="AB22" s="9"/>
      <c r="AC22" s="8"/>
      <c r="AD22" s="8"/>
      <c r="AE22" s="8"/>
      <c r="AF22" s="9"/>
      <c r="AG22" s="9"/>
      <c r="AH22" s="9"/>
      <c r="AI22" s="8"/>
      <c r="AJ22" s="8"/>
      <c r="AK22" s="8"/>
      <c r="AL22" s="9"/>
      <c r="AM22" s="9"/>
      <c r="AN22" s="9"/>
      <c r="AO22" s="8"/>
      <c r="AP22" s="8"/>
      <c r="AQ22" s="8"/>
      <c r="AR22" s="9"/>
      <c r="AS22" s="9"/>
      <c r="AT22" s="9"/>
      <c r="AU22" s="8"/>
      <c r="AV22" s="8"/>
      <c r="AW22" s="8"/>
      <c r="AX22" s="9"/>
      <c r="AY22" s="9"/>
      <c r="AZ22" s="9"/>
      <c r="BA22" s="8"/>
      <c r="BB22" s="8"/>
      <c r="BC22" s="8"/>
      <c r="BD22" s="9"/>
      <c r="BE22" s="9"/>
      <c r="BF22" s="9"/>
      <c r="BG22" s="8"/>
      <c r="BH22" s="8"/>
      <c r="BI22" s="8"/>
      <c r="BJ22" s="9"/>
      <c r="BK22" s="9"/>
      <c r="BL22" s="9"/>
      <c r="BM22" s="8"/>
      <c r="BN22" s="8"/>
      <c r="BO22" s="8"/>
      <c r="BP22" s="9"/>
      <c r="BQ22" s="9"/>
      <c r="BR22" s="9"/>
      <c r="BS22" s="8"/>
      <c r="BT22" s="8"/>
      <c r="BU22" s="8"/>
      <c r="BV22" s="9"/>
      <c r="BW22" s="9"/>
      <c r="BX22" s="9"/>
      <c r="BY22" s="8"/>
      <c r="BZ22" s="8"/>
      <c r="CA22" s="8"/>
      <c r="CB22" s="9"/>
      <c r="CC22" s="9"/>
      <c r="CD22" s="9"/>
      <c r="CW22" s="47">
        <f t="shared" si="1"/>
        <v>301</v>
      </c>
    </row>
    <row r="23" spans="1:101" ht="27" thickBot="1">
      <c r="A23" s="27" t="s">
        <v>180</v>
      </c>
      <c r="B23" s="24"/>
      <c r="C23" s="22"/>
      <c r="D23" s="23"/>
      <c r="E23" s="24"/>
      <c r="F23" s="24"/>
      <c r="G23" s="24"/>
      <c r="H23" s="24"/>
      <c r="I23" s="24"/>
      <c r="J23" s="26">
        <v>0</v>
      </c>
      <c r="K23" s="8"/>
      <c r="L23" s="8"/>
      <c r="M23" s="8"/>
      <c r="N23" s="9"/>
      <c r="O23" s="9"/>
      <c r="P23" s="9"/>
      <c r="Q23" s="8"/>
      <c r="R23" s="8"/>
      <c r="S23" s="8"/>
      <c r="T23" s="9"/>
      <c r="U23" s="9"/>
      <c r="V23" s="9"/>
      <c r="W23" s="8"/>
      <c r="X23" s="8"/>
      <c r="Y23" s="8"/>
      <c r="Z23" s="9"/>
      <c r="AA23" s="9"/>
      <c r="AB23" s="9"/>
      <c r="AC23" s="8"/>
      <c r="AD23" s="8"/>
      <c r="AE23" s="8"/>
      <c r="AF23" s="9"/>
      <c r="AG23" s="9"/>
      <c r="AH23" s="9"/>
      <c r="AI23" s="8"/>
      <c r="AJ23" s="8"/>
      <c r="AK23" s="8"/>
      <c r="AL23" s="9"/>
      <c r="AM23" s="9"/>
      <c r="AN23" s="9"/>
      <c r="AO23" s="8"/>
      <c r="AP23" s="8"/>
      <c r="AQ23" s="8"/>
      <c r="AR23" s="9"/>
      <c r="AS23" s="9"/>
      <c r="AT23" s="9"/>
      <c r="AU23" s="8"/>
      <c r="AV23" s="8"/>
      <c r="AW23" s="8"/>
      <c r="AX23" s="9"/>
      <c r="AY23" s="9"/>
      <c r="AZ23" s="9"/>
      <c r="BA23" s="8"/>
      <c r="BB23" s="8"/>
      <c r="BC23" s="8"/>
      <c r="BD23" s="9"/>
      <c r="BE23" s="9"/>
      <c r="BF23" s="9"/>
      <c r="BG23" s="8"/>
      <c r="BH23" s="8"/>
      <c r="BI23" s="8"/>
      <c r="BJ23" s="9"/>
      <c r="BK23" s="9"/>
      <c r="BL23" s="9"/>
      <c r="BM23" s="8"/>
      <c r="BN23" s="8"/>
      <c r="BO23" s="8"/>
      <c r="BP23" s="9"/>
      <c r="BQ23" s="9"/>
      <c r="BR23" s="9"/>
      <c r="BS23" s="8"/>
      <c r="BT23" s="8"/>
      <c r="BU23" s="8"/>
      <c r="BV23" s="9"/>
      <c r="BW23" s="9"/>
      <c r="BX23" s="9"/>
      <c r="BY23" s="8"/>
      <c r="BZ23" s="8"/>
      <c r="CA23" s="8"/>
      <c r="CB23" s="9"/>
      <c r="CC23" s="9"/>
      <c r="CD23" s="9"/>
      <c r="CW23" s="47">
        <f t="shared" si="1"/>
        <v>301</v>
      </c>
    </row>
    <row r="24" spans="1:101" ht="27" thickBot="1">
      <c r="A24" s="27" t="s">
        <v>181</v>
      </c>
      <c r="B24" s="24"/>
      <c r="C24" s="22"/>
      <c r="D24" s="23"/>
      <c r="E24" s="24"/>
      <c r="F24" s="24"/>
      <c r="G24" s="24"/>
      <c r="H24" s="24"/>
      <c r="I24" s="24"/>
      <c r="J24" s="26">
        <f t="shared" si="2"/>
        <v>0</v>
      </c>
      <c r="K24" s="8"/>
      <c r="L24" s="8"/>
      <c r="M24" s="8"/>
      <c r="N24" s="9"/>
      <c r="O24" s="9"/>
      <c r="P24" s="9"/>
      <c r="Q24" s="8"/>
      <c r="R24" s="8"/>
      <c r="S24" s="8"/>
      <c r="T24" s="9"/>
      <c r="U24" s="9"/>
      <c r="V24" s="9"/>
      <c r="W24" s="8"/>
      <c r="X24" s="8"/>
      <c r="Y24" s="8"/>
      <c r="Z24" s="9"/>
      <c r="AA24" s="9"/>
      <c r="AB24" s="9"/>
      <c r="AC24" s="8"/>
      <c r="AD24" s="8"/>
      <c r="AE24" s="8"/>
      <c r="AF24" s="9"/>
      <c r="AG24" s="9"/>
      <c r="AH24" s="9"/>
      <c r="AI24" s="8"/>
      <c r="AJ24" s="8"/>
      <c r="AK24" s="8"/>
      <c r="AL24" s="9"/>
      <c r="AM24" s="9"/>
      <c r="AN24" s="9"/>
      <c r="AO24" s="8"/>
      <c r="AP24" s="8"/>
      <c r="AQ24" s="8"/>
      <c r="AR24" s="9"/>
      <c r="AS24" s="9"/>
      <c r="AT24" s="9"/>
      <c r="AU24" s="8"/>
      <c r="AV24" s="8"/>
      <c r="AW24" s="8"/>
      <c r="AX24" s="9"/>
      <c r="AY24" s="9"/>
      <c r="AZ24" s="9"/>
      <c r="BA24" s="8"/>
      <c r="BB24" s="8"/>
      <c r="BC24" s="8"/>
      <c r="BD24" s="9"/>
      <c r="BE24" s="9"/>
      <c r="BF24" s="9"/>
      <c r="BG24" s="8"/>
      <c r="BH24" s="8"/>
      <c r="BI24" s="8"/>
      <c r="BJ24" s="9"/>
      <c r="BK24" s="9"/>
      <c r="BL24" s="9"/>
      <c r="BM24" s="8"/>
      <c r="BN24" s="8"/>
      <c r="BO24" s="8"/>
      <c r="BP24" s="9"/>
      <c r="BQ24" s="9"/>
      <c r="BR24" s="9"/>
      <c r="BS24" s="8"/>
      <c r="BT24" s="8"/>
      <c r="BU24" s="8"/>
      <c r="BV24" s="9"/>
      <c r="BW24" s="9"/>
      <c r="BX24" s="9"/>
      <c r="BY24" s="8"/>
      <c r="BZ24" s="8"/>
      <c r="CA24" s="8"/>
      <c r="CB24" s="9"/>
      <c r="CC24" s="9"/>
      <c r="CD24" s="9"/>
      <c r="CW24" s="47">
        <f t="shared" si="1"/>
        <v>301</v>
      </c>
    </row>
    <row r="25" spans="1:101" ht="27" thickBot="1">
      <c r="A25" s="27" t="s">
        <v>182</v>
      </c>
      <c r="B25" s="24"/>
      <c r="C25" s="22"/>
      <c r="D25" s="23"/>
      <c r="E25" s="24"/>
      <c r="F25" s="24"/>
      <c r="G25" s="24"/>
      <c r="H25" s="24"/>
      <c r="I25" s="24"/>
      <c r="J25" s="26">
        <f t="shared" si="2"/>
        <v>0</v>
      </c>
      <c r="K25" s="8"/>
      <c r="L25" s="8"/>
      <c r="M25" s="8"/>
      <c r="N25" s="9"/>
      <c r="O25" s="9"/>
      <c r="P25" s="9"/>
      <c r="Q25" s="8"/>
      <c r="R25" s="8"/>
      <c r="S25" s="8"/>
      <c r="T25" s="9"/>
      <c r="U25" s="9"/>
      <c r="V25" s="9"/>
      <c r="W25" s="8"/>
      <c r="X25" s="8"/>
      <c r="Y25" s="8"/>
      <c r="Z25" s="9"/>
      <c r="AA25" s="9"/>
      <c r="AB25" s="9"/>
      <c r="AC25" s="8"/>
      <c r="AD25" s="8"/>
      <c r="AE25" s="8"/>
      <c r="AF25" s="9"/>
      <c r="AG25" s="9"/>
      <c r="AH25" s="9"/>
      <c r="AI25" s="8"/>
      <c r="AJ25" s="8"/>
      <c r="AK25" s="8"/>
      <c r="AL25" s="9"/>
      <c r="AM25" s="9"/>
      <c r="AN25" s="9"/>
      <c r="AO25" s="8"/>
      <c r="AP25" s="8"/>
      <c r="AQ25" s="8"/>
      <c r="AR25" s="9"/>
      <c r="AS25" s="9"/>
      <c r="AT25" s="9"/>
      <c r="AU25" s="8"/>
      <c r="AV25" s="8"/>
      <c r="AW25" s="8"/>
      <c r="AX25" s="9"/>
      <c r="AY25" s="9"/>
      <c r="AZ25" s="9"/>
      <c r="BA25" s="8"/>
      <c r="BB25" s="8"/>
      <c r="BC25" s="8"/>
      <c r="BD25" s="9"/>
      <c r="BE25" s="9"/>
      <c r="BF25" s="9"/>
      <c r="BG25" s="8"/>
      <c r="BH25" s="8"/>
      <c r="BI25" s="8"/>
      <c r="BJ25" s="9"/>
      <c r="BK25" s="9"/>
      <c r="BL25" s="9"/>
      <c r="BM25" s="8"/>
      <c r="BN25" s="8"/>
      <c r="BO25" s="8"/>
      <c r="BP25" s="9"/>
      <c r="BQ25" s="9"/>
      <c r="BR25" s="9"/>
      <c r="BS25" s="8"/>
      <c r="BT25" s="8"/>
      <c r="BU25" s="8"/>
      <c r="BV25" s="9"/>
      <c r="BW25" s="9"/>
      <c r="BX25" s="9"/>
      <c r="BY25" s="8"/>
      <c r="BZ25" s="8"/>
      <c r="CA25" s="8"/>
      <c r="CB25" s="9"/>
      <c r="CC25" s="9"/>
      <c r="CD25" s="9"/>
      <c r="CW25" s="47">
        <f t="shared" si="1"/>
        <v>301</v>
      </c>
    </row>
    <row r="26" spans="1:101" ht="27" thickBot="1">
      <c r="A26" s="27" t="s">
        <v>183</v>
      </c>
      <c r="B26" s="24"/>
      <c r="C26" s="22"/>
      <c r="D26" s="23"/>
      <c r="E26" s="24"/>
      <c r="F26" s="24"/>
      <c r="G26" s="24"/>
      <c r="H26" s="24"/>
      <c r="I26" s="24"/>
      <c r="J26" s="26">
        <f t="shared" si="2"/>
        <v>0</v>
      </c>
      <c r="K26" s="8"/>
      <c r="L26" s="8"/>
      <c r="M26" s="8"/>
      <c r="N26" s="9"/>
      <c r="O26" s="9"/>
      <c r="P26" s="9"/>
      <c r="Q26" s="8"/>
      <c r="R26" s="8"/>
      <c r="S26" s="8"/>
      <c r="T26" s="9"/>
      <c r="U26" s="9"/>
      <c r="V26" s="9"/>
      <c r="W26" s="8"/>
      <c r="X26" s="8"/>
      <c r="Y26" s="8"/>
      <c r="Z26" s="9"/>
      <c r="AA26" s="9"/>
      <c r="AB26" s="9"/>
      <c r="AC26" s="8"/>
      <c r="AD26" s="8"/>
      <c r="AE26" s="8"/>
      <c r="AF26" s="9"/>
      <c r="AG26" s="9"/>
      <c r="AH26" s="9"/>
      <c r="AI26" s="8"/>
      <c r="AJ26" s="8"/>
      <c r="AK26" s="8"/>
      <c r="AL26" s="9"/>
      <c r="AM26" s="9"/>
      <c r="AN26" s="9"/>
      <c r="AO26" s="8"/>
      <c r="AP26" s="8"/>
      <c r="AQ26" s="8"/>
      <c r="AR26" s="9"/>
      <c r="AS26" s="9"/>
      <c r="AT26" s="9"/>
      <c r="AU26" s="8"/>
      <c r="AV26" s="8"/>
      <c r="AW26" s="8"/>
      <c r="AX26" s="9"/>
      <c r="AY26" s="9"/>
      <c r="AZ26" s="9"/>
      <c r="BA26" s="8"/>
      <c r="BB26" s="8"/>
      <c r="BC26" s="8"/>
      <c r="BD26" s="9"/>
      <c r="BE26" s="9"/>
      <c r="BF26" s="9"/>
      <c r="BG26" s="8"/>
      <c r="BH26" s="8"/>
      <c r="BI26" s="8"/>
      <c r="BJ26" s="9"/>
      <c r="BK26" s="9"/>
      <c r="BL26" s="9"/>
      <c r="BM26" s="8"/>
      <c r="BN26" s="8"/>
      <c r="BO26" s="8"/>
      <c r="BP26" s="9"/>
      <c r="BQ26" s="9"/>
      <c r="BR26" s="9"/>
      <c r="BS26" s="8"/>
      <c r="BT26" s="8"/>
      <c r="BU26" s="8"/>
      <c r="BV26" s="9"/>
      <c r="BW26" s="9"/>
      <c r="BX26" s="9"/>
      <c r="BY26" s="8"/>
      <c r="BZ26" s="8"/>
      <c r="CA26" s="8"/>
      <c r="CB26" s="9"/>
      <c r="CC26" s="9"/>
      <c r="CD26" s="9"/>
      <c r="CW26" s="47">
        <f t="shared" si="1"/>
        <v>301</v>
      </c>
    </row>
    <row r="27" spans="1:101" ht="27" thickBot="1">
      <c r="A27" s="27" t="s">
        <v>184</v>
      </c>
      <c r="B27" s="24"/>
      <c r="C27" s="22"/>
      <c r="D27" s="23"/>
      <c r="E27" s="24"/>
      <c r="F27" s="24"/>
      <c r="G27" s="24"/>
      <c r="H27" s="24"/>
      <c r="I27" s="24"/>
      <c r="J27" s="26">
        <f t="shared" si="2"/>
        <v>0</v>
      </c>
      <c r="K27" s="8"/>
      <c r="L27" s="8"/>
      <c r="M27" s="8"/>
      <c r="N27" s="9"/>
      <c r="O27" s="9"/>
      <c r="P27" s="9"/>
      <c r="Q27" s="8"/>
      <c r="R27" s="8"/>
      <c r="S27" s="8"/>
      <c r="T27" s="9"/>
      <c r="U27" s="9"/>
      <c r="V27" s="9"/>
      <c r="W27" s="8"/>
      <c r="X27" s="8"/>
      <c r="Y27" s="8"/>
      <c r="Z27" s="9"/>
      <c r="AA27" s="9"/>
      <c r="AB27" s="9"/>
      <c r="AC27" s="8"/>
      <c r="AD27" s="8"/>
      <c r="AE27" s="8"/>
      <c r="AF27" s="9"/>
      <c r="AG27" s="9"/>
      <c r="AH27" s="9"/>
      <c r="AI27" s="8"/>
      <c r="AJ27" s="8"/>
      <c r="AK27" s="8"/>
      <c r="AL27" s="9"/>
      <c r="AM27" s="9"/>
      <c r="AN27" s="9"/>
      <c r="AO27" s="8"/>
      <c r="AP27" s="8"/>
      <c r="AQ27" s="8"/>
      <c r="AR27" s="9"/>
      <c r="AS27" s="9"/>
      <c r="AT27" s="9"/>
      <c r="AU27" s="8"/>
      <c r="AV27" s="8"/>
      <c r="AW27" s="8"/>
      <c r="AX27" s="9"/>
      <c r="AY27" s="9"/>
      <c r="AZ27" s="9"/>
      <c r="BA27" s="8"/>
      <c r="BB27" s="8"/>
      <c r="BC27" s="8"/>
      <c r="BD27" s="9"/>
      <c r="BE27" s="9"/>
      <c r="BF27" s="9"/>
      <c r="BG27" s="8"/>
      <c r="BH27" s="8"/>
      <c r="BI27" s="8"/>
      <c r="BJ27" s="9"/>
      <c r="BK27" s="9"/>
      <c r="BL27" s="9"/>
      <c r="BM27" s="8"/>
      <c r="BN27" s="8"/>
      <c r="BO27" s="8"/>
      <c r="BP27" s="9"/>
      <c r="BQ27" s="9"/>
      <c r="BR27" s="9"/>
      <c r="BS27" s="8"/>
      <c r="BT27" s="8"/>
      <c r="BU27" s="8"/>
      <c r="BV27" s="9"/>
      <c r="BW27" s="9"/>
      <c r="BX27" s="9"/>
      <c r="BY27" s="8"/>
      <c r="BZ27" s="8"/>
      <c r="CA27" s="8"/>
      <c r="CB27" s="9"/>
      <c r="CC27" s="9"/>
      <c r="CD27" s="9"/>
      <c r="CW27" s="47">
        <f t="shared" si="1"/>
        <v>301</v>
      </c>
    </row>
    <row r="28" spans="1:101" ht="27" thickBot="1">
      <c r="A28" s="27" t="s">
        <v>185</v>
      </c>
      <c r="B28" s="24"/>
      <c r="C28" s="22"/>
      <c r="D28" s="23"/>
      <c r="E28" s="24"/>
      <c r="F28" s="24"/>
      <c r="G28" s="24"/>
      <c r="H28" s="24"/>
      <c r="I28" s="24"/>
      <c r="J28" s="26">
        <f t="shared" si="2"/>
        <v>0</v>
      </c>
      <c r="K28" s="8"/>
      <c r="L28" s="8"/>
      <c r="M28" s="8"/>
      <c r="N28" s="9"/>
      <c r="O28" s="9"/>
      <c r="P28" s="9"/>
      <c r="Q28" s="8"/>
      <c r="R28" s="8"/>
      <c r="S28" s="8"/>
      <c r="T28" s="9"/>
      <c r="U28" s="9"/>
      <c r="V28" s="9"/>
      <c r="W28" s="8"/>
      <c r="X28" s="8"/>
      <c r="Y28" s="8"/>
      <c r="Z28" s="9"/>
      <c r="AA28" s="9"/>
      <c r="AB28" s="9"/>
      <c r="AC28" s="8"/>
      <c r="AD28" s="8"/>
      <c r="AE28" s="8"/>
      <c r="AF28" s="9"/>
      <c r="AG28" s="9"/>
      <c r="AH28" s="9"/>
      <c r="AI28" s="8"/>
      <c r="AJ28" s="8"/>
      <c r="AK28" s="8"/>
      <c r="AL28" s="9"/>
      <c r="AM28" s="9"/>
      <c r="AN28" s="9"/>
      <c r="AO28" s="8"/>
      <c r="AP28" s="8"/>
      <c r="AQ28" s="8"/>
      <c r="AR28" s="9"/>
      <c r="AS28" s="9"/>
      <c r="AT28" s="9"/>
      <c r="AU28" s="8"/>
      <c r="AV28" s="8"/>
      <c r="AW28" s="8"/>
      <c r="AX28" s="9"/>
      <c r="AY28" s="9"/>
      <c r="AZ28" s="9"/>
      <c r="BA28" s="8"/>
      <c r="BB28" s="8"/>
      <c r="BC28" s="8"/>
      <c r="BD28" s="9"/>
      <c r="BE28" s="9"/>
      <c r="BF28" s="9"/>
      <c r="BG28" s="8"/>
      <c r="BH28" s="8"/>
      <c r="BI28" s="8"/>
      <c r="BJ28" s="9"/>
      <c r="BK28" s="9"/>
      <c r="BL28" s="9"/>
      <c r="BM28" s="8"/>
      <c r="BN28" s="8"/>
      <c r="BO28" s="8"/>
      <c r="BP28" s="9"/>
      <c r="BQ28" s="9"/>
      <c r="BR28" s="9"/>
      <c r="BS28" s="8"/>
      <c r="BT28" s="8"/>
      <c r="BU28" s="8"/>
      <c r="BV28" s="9"/>
      <c r="BW28" s="9"/>
      <c r="BX28" s="9"/>
      <c r="BY28" s="8"/>
      <c r="BZ28" s="8"/>
      <c r="CA28" s="8"/>
      <c r="CB28" s="9"/>
      <c r="CC28" s="9"/>
      <c r="CD28" s="9"/>
      <c r="CW28" s="47">
        <f t="shared" si="1"/>
        <v>301</v>
      </c>
    </row>
    <row r="29" spans="1:101" ht="26.25">
      <c r="A29" s="27" t="s">
        <v>186</v>
      </c>
      <c r="B29" s="24"/>
      <c r="C29" s="22"/>
      <c r="D29" s="23"/>
      <c r="E29" s="24"/>
      <c r="F29" s="24"/>
      <c r="G29" s="24"/>
      <c r="H29" s="24"/>
      <c r="I29" s="24"/>
      <c r="J29" s="25">
        <f t="shared" si="2"/>
        <v>0</v>
      </c>
      <c r="K29" s="8"/>
      <c r="L29" s="8"/>
      <c r="M29" s="8"/>
      <c r="N29" s="9"/>
      <c r="O29" s="9"/>
      <c r="P29" s="9"/>
      <c r="Q29" s="8"/>
      <c r="R29" s="8"/>
      <c r="S29" s="8"/>
      <c r="T29" s="9"/>
      <c r="U29" s="9"/>
      <c r="V29" s="9"/>
      <c r="W29" s="8"/>
      <c r="X29" s="8"/>
      <c r="Y29" s="8"/>
      <c r="Z29" s="9"/>
      <c r="AA29" s="9"/>
      <c r="AB29" s="9"/>
      <c r="AC29" s="8"/>
      <c r="AD29" s="8"/>
      <c r="AE29" s="8"/>
      <c r="AF29" s="9"/>
      <c r="AG29" s="9"/>
      <c r="AH29" s="9"/>
      <c r="AI29" s="8"/>
      <c r="AJ29" s="8"/>
      <c r="AK29" s="8"/>
      <c r="AL29" s="9"/>
      <c r="AM29" s="9"/>
      <c r="AN29" s="9"/>
      <c r="AO29" s="8"/>
      <c r="AP29" s="8"/>
      <c r="AQ29" s="8"/>
      <c r="AR29" s="9"/>
      <c r="AS29" s="9"/>
      <c r="AT29" s="9"/>
      <c r="AU29" s="8"/>
      <c r="AV29" s="8"/>
      <c r="AW29" s="8"/>
      <c r="AX29" s="9"/>
      <c r="AY29" s="9"/>
      <c r="AZ29" s="9"/>
      <c r="BA29" s="8"/>
      <c r="BB29" s="8"/>
      <c r="BC29" s="8"/>
      <c r="BD29" s="9"/>
      <c r="BE29" s="9"/>
      <c r="BF29" s="9"/>
      <c r="BG29" s="8"/>
      <c r="BH29" s="8"/>
      <c r="BI29" s="8"/>
      <c r="BJ29" s="9"/>
      <c r="BK29" s="9"/>
      <c r="BL29" s="9"/>
      <c r="BM29" s="8"/>
      <c r="BN29" s="8"/>
      <c r="BO29" s="8"/>
      <c r="BP29" s="9"/>
      <c r="BQ29" s="9"/>
      <c r="BR29" s="9"/>
      <c r="BS29" s="8"/>
      <c r="BT29" s="8"/>
      <c r="BU29" s="8"/>
      <c r="BV29" s="9"/>
      <c r="BW29" s="9"/>
      <c r="BX29" s="9"/>
      <c r="BY29" s="8"/>
      <c r="BZ29" s="8"/>
      <c r="CA29" s="8"/>
      <c r="CB29" s="9"/>
      <c r="CC29" s="9"/>
      <c r="CD29" s="9"/>
    </row>
    <row r="30" spans="1:101" ht="26.25">
      <c r="A30" s="27" t="s">
        <v>187</v>
      </c>
      <c r="B30" s="24"/>
      <c r="C30" s="22"/>
      <c r="D30" s="23"/>
      <c r="E30" s="24"/>
      <c r="F30" s="24"/>
      <c r="G30" s="24"/>
      <c r="H30" s="24"/>
      <c r="I30" s="24"/>
      <c r="J30" s="25">
        <f t="shared" si="2"/>
        <v>0</v>
      </c>
      <c r="K30" s="8"/>
      <c r="L30" s="8"/>
      <c r="M30" s="8"/>
      <c r="N30" s="9"/>
      <c r="O30" s="9"/>
      <c r="P30" s="9"/>
      <c r="Q30" s="8"/>
      <c r="R30" s="8"/>
      <c r="S30" s="8"/>
      <c r="T30" s="9"/>
      <c r="U30" s="9"/>
      <c r="V30" s="9"/>
      <c r="W30" s="8"/>
      <c r="X30" s="8"/>
      <c r="Y30" s="8"/>
      <c r="Z30" s="9"/>
      <c r="AA30" s="9"/>
      <c r="AB30" s="9"/>
      <c r="AC30" s="8"/>
      <c r="AD30" s="8"/>
      <c r="AE30" s="8"/>
      <c r="AF30" s="9"/>
      <c r="AG30" s="9"/>
      <c r="AH30" s="9"/>
      <c r="AI30" s="8"/>
      <c r="AJ30" s="8"/>
      <c r="AK30" s="8"/>
      <c r="AL30" s="9"/>
      <c r="AM30" s="9"/>
      <c r="AN30" s="9"/>
      <c r="AO30" s="8"/>
      <c r="AP30" s="8"/>
      <c r="AQ30" s="8"/>
      <c r="AR30" s="9"/>
      <c r="AS30" s="9"/>
      <c r="AT30" s="9"/>
      <c r="AU30" s="8"/>
      <c r="AV30" s="8"/>
      <c r="AW30" s="8"/>
      <c r="AX30" s="9"/>
      <c r="AY30" s="9"/>
      <c r="AZ30" s="9"/>
      <c r="BA30" s="8"/>
      <c r="BB30" s="8"/>
      <c r="BC30" s="8"/>
      <c r="BD30" s="9"/>
      <c r="BE30" s="9"/>
      <c r="BF30" s="9"/>
      <c r="BG30" s="8"/>
      <c r="BH30" s="8"/>
      <c r="BI30" s="8"/>
      <c r="BJ30" s="9"/>
      <c r="BK30" s="9"/>
      <c r="BL30" s="9"/>
      <c r="BM30" s="8"/>
      <c r="BN30" s="8"/>
      <c r="BO30" s="8"/>
      <c r="BP30" s="9"/>
      <c r="BQ30" s="9"/>
      <c r="BR30" s="9"/>
      <c r="BS30" s="8"/>
      <c r="BT30" s="8"/>
      <c r="BU30" s="8"/>
      <c r="BV30" s="9"/>
      <c r="BW30" s="9"/>
      <c r="BX30" s="9"/>
      <c r="BY30" s="8"/>
      <c r="BZ30" s="8"/>
      <c r="CA30" s="8"/>
      <c r="CB30" s="9"/>
      <c r="CC30" s="9"/>
      <c r="CD30" s="9"/>
    </row>
    <row r="31" spans="1:101" ht="26.25">
      <c r="A31" s="27" t="s">
        <v>188</v>
      </c>
      <c r="B31" s="24"/>
      <c r="C31" s="22"/>
      <c r="D31" s="23"/>
      <c r="E31" s="24"/>
      <c r="F31" s="24"/>
      <c r="G31" s="24"/>
      <c r="H31" s="24"/>
      <c r="I31" s="24"/>
      <c r="J31" s="25">
        <f t="shared" si="2"/>
        <v>0</v>
      </c>
      <c r="K31" s="8"/>
      <c r="L31" s="8"/>
      <c r="M31" s="8"/>
      <c r="N31" s="9"/>
      <c r="O31" s="9"/>
      <c r="P31" s="9"/>
      <c r="Q31" s="8"/>
      <c r="R31" s="8"/>
      <c r="S31" s="8"/>
      <c r="T31" s="9"/>
      <c r="U31" s="9"/>
      <c r="V31" s="9"/>
      <c r="W31" s="8"/>
      <c r="X31" s="8"/>
      <c r="Y31" s="8"/>
      <c r="Z31" s="9"/>
      <c r="AA31" s="9"/>
      <c r="AB31" s="9"/>
      <c r="AC31" s="8"/>
      <c r="AD31" s="8"/>
      <c r="AE31" s="8"/>
      <c r="AF31" s="9"/>
      <c r="AG31" s="9"/>
      <c r="AH31" s="9"/>
      <c r="AI31" s="8"/>
      <c r="AJ31" s="8"/>
      <c r="AK31" s="8"/>
      <c r="AL31" s="9"/>
      <c r="AM31" s="9"/>
      <c r="AN31" s="9"/>
      <c r="AO31" s="8"/>
      <c r="AP31" s="8"/>
      <c r="AQ31" s="8"/>
      <c r="AR31" s="9"/>
      <c r="AS31" s="9"/>
      <c r="AT31" s="9"/>
      <c r="AU31" s="8"/>
      <c r="AV31" s="8"/>
      <c r="AW31" s="8"/>
      <c r="AX31" s="9"/>
      <c r="AY31" s="9"/>
      <c r="AZ31" s="9"/>
      <c r="BA31" s="8"/>
      <c r="BB31" s="8"/>
      <c r="BC31" s="8"/>
      <c r="BD31" s="9"/>
      <c r="BE31" s="9"/>
      <c r="BF31" s="9"/>
      <c r="BG31" s="8"/>
      <c r="BH31" s="8"/>
      <c r="BI31" s="8"/>
      <c r="BJ31" s="9"/>
      <c r="BK31" s="9"/>
      <c r="BL31" s="9"/>
      <c r="BM31" s="8"/>
      <c r="BN31" s="8"/>
      <c r="BO31" s="8"/>
      <c r="BP31" s="9"/>
      <c r="BQ31" s="9"/>
      <c r="BR31" s="9"/>
      <c r="BS31" s="8"/>
      <c r="BT31" s="8"/>
      <c r="BU31" s="8"/>
      <c r="BV31" s="9"/>
      <c r="BW31" s="9"/>
      <c r="BX31" s="9"/>
      <c r="BY31" s="8"/>
      <c r="BZ31" s="8"/>
      <c r="CA31" s="8"/>
      <c r="CB31" s="9"/>
      <c r="CC31" s="9"/>
      <c r="CD31" s="9"/>
    </row>
    <row r="32" spans="1:101" ht="26.25">
      <c r="A32" s="27" t="s">
        <v>189</v>
      </c>
      <c r="B32" s="24"/>
      <c r="C32" s="22"/>
      <c r="D32" s="23"/>
      <c r="E32" s="24"/>
      <c r="F32" s="24"/>
      <c r="G32" s="24"/>
      <c r="H32" s="24"/>
      <c r="I32" s="24"/>
      <c r="J32" s="25">
        <f t="shared" si="2"/>
        <v>0</v>
      </c>
      <c r="K32" s="8"/>
      <c r="L32" s="8"/>
      <c r="M32" s="8"/>
      <c r="N32" s="9"/>
      <c r="O32" s="9"/>
      <c r="P32" s="9"/>
      <c r="Q32" s="8"/>
      <c r="R32" s="8"/>
      <c r="S32" s="8"/>
      <c r="T32" s="9"/>
      <c r="U32" s="9"/>
      <c r="V32" s="9"/>
      <c r="W32" s="8"/>
      <c r="X32" s="8"/>
      <c r="Y32" s="8"/>
      <c r="Z32" s="9"/>
      <c r="AA32" s="9"/>
      <c r="AB32" s="9"/>
      <c r="AC32" s="8"/>
      <c r="AD32" s="8"/>
      <c r="AE32" s="8"/>
      <c r="AF32" s="9"/>
      <c r="AG32" s="9"/>
      <c r="AH32" s="9"/>
      <c r="AI32" s="8"/>
      <c r="AJ32" s="8"/>
      <c r="AK32" s="8"/>
      <c r="AL32" s="9"/>
      <c r="AM32" s="9"/>
      <c r="AN32" s="9"/>
      <c r="AO32" s="8"/>
      <c r="AP32" s="8"/>
      <c r="AQ32" s="8"/>
      <c r="AR32" s="9"/>
      <c r="AS32" s="9"/>
      <c r="AT32" s="9"/>
      <c r="AU32" s="8"/>
      <c r="AV32" s="8"/>
      <c r="AW32" s="8"/>
      <c r="AX32" s="9"/>
      <c r="AY32" s="9"/>
      <c r="AZ32" s="9"/>
      <c r="BA32" s="8"/>
      <c r="BB32" s="8"/>
      <c r="BC32" s="8"/>
      <c r="BD32" s="9"/>
      <c r="BE32" s="9"/>
      <c r="BF32" s="9"/>
      <c r="BG32" s="8"/>
      <c r="BH32" s="8"/>
      <c r="BI32" s="8"/>
      <c r="BJ32" s="9"/>
      <c r="BK32" s="9"/>
      <c r="BL32" s="9"/>
      <c r="BM32" s="8"/>
      <c r="BN32" s="8"/>
      <c r="BO32" s="8"/>
      <c r="BP32" s="9"/>
      <c r="BQ32" s="9"/>
      <c r="BR32" s="9"/>
      <c r="BS32" s="8"/>
      <c r="BT32" s="8"/>
      <c r="BU32" s="8"/>
      <c r="BV32" s="9"/>
      <c r="BW32" s="9"/>
      <c r="BX32" s="9"/>
      <c r="BY32" s="8"/>
      <c r="BZ32" s="8"/>
      <c r="CA32" s="8"/>
      <c r="CB32" s="9"/>
      <c r="CC32" s="9"/>
      <c r="CD32" s="9"/>
    </row>
    <row r="33" spans="1:82" ht="26.25">
      <c r="A33" s="27" t="s">
        <v>190</v>
      </c>
      <c r="B33" s="24"/>
      <c r="C33" s="22"/>
      <c r="D33" s="23"/>
      <c r="E33" s="24"/>
      <c r="F33" s="24"/>
      <c r="G33" s="24"/>
      <c r="H33" s="24"/>
      <c r="I33" s="24"/>
      <c r="J33" s="25">
        <f t="shared" ref="J33:J56" si="3">IFERROR(SUM(B33:I33),"")</f>
        <v>0</v>
      </c>
      <c r="K33" s="8"/>
      <c r="L33" s="8"/>
      <c r="M33" s="8"/>
      <c r="N33" s="9"/>
      <c r="O33" s="9"/>
      <c r="P33" s="9"/>
      <c r="Q33" s="8"/>
      <c r="R33" s="8"/>
      <c r="S33" s="8"/>
      <c r="T33" s="9"/>
      <c r="U33" s="9"/>
      <c r="V33" s="9"/>
      <c r="W33" s="8"/>
      <c r="X33" s="8"/>
      <c r="Y33" s="8"/>
      <c r="Z33" s="9"/>
      <c r="AA33" s="9"/>
      <c r="AB33" s="9"/>
      <c r="AC33" s="8"/>
      <c r="AD33" s="8"/>
      <c r="AE33" s="8"/>
      <c r="AF33" s="9"/>
      <c r="AG33" s="9"/>
      <c r="AH33" s="9"/>
      <c r="AI33" s="8"/>
      <c r="AJ33" s="8"/>
      <c r="AK33" s="8"/>
      <c r="AL33" s="9"/>
      <c r="AM33" s="9"/>
      <c r="AN33" s="9"/>
      <c r="AO33" s="8"/>
      <c r="AP33" s="8"/>
      <c r="AQ33" s="8"/>
      <c r="AR33" s="9"/>
      <c r="AS33" s="9"/>
      <c r="AT33" s="9"/>
      <c r="AU33" s="8"/>
      <c r="AV33" s="8"/>
      <c r="AW33" s="8"/>
      <c r="AX33" s="9"/>
      <c r="AY33" s="9"/>
      <c r="AZ33" s="9"/>
      <c r="BA33" s="8"/>
      <c r="BB33" s="8"/>
      <c r="BC33" s="8"/>
      <c r="BD33" s="9"/>
      <c r="BE33" s="9"/>
      <c r="BF33" s="9"/>
      <c r="BG33" s="8"/>
      <c r="BH33" s="8"/>
      <c r="BI33" s="8"/>
      <c r="BJ33" s="9"/>
      <c r="BK33" s="9"/>
      <c r="BL33" s="9"/>
      <c r="BM33" s="8"/>
      <c r="BN33" s="8"/>
      <c r="BO33" s="8"/>
      <c r="BP33" s="9"/>
      <c r="BQ33" s="9"/>
      <c r="BR33" s="9"/>
      <c r="BS33" s="8"/>
      <c r="BT33" s="8"/>
      <c r="BU33" s="8"/>
      <c r="BV33" s="9"/>
      <c r="BW33" s="9"/>
      <c r="BX33" s="9"/>
      <c r="BY33" s="8"/>
      <c r="BZ33" s="8"/>
      <c r="CA33" s="8"/>
      <c r="CB33" s="9"/>
      <c r="CC33" s="9"/>
      <c r="CD33" s="9"/>
    </row>
    <row r="34" spans="1:82" ht="26.25">
      <c r="A34" s="27" t="s">
        <v>191</v>
      </c>
      <c r="B34" s="24"/>
      <c r="C34" s="22"/>
      <c r="D34" s="23"/>
      <c r="E34" s="24"/>
      <c r="F34" s="24"/>
      <c r="G34" s="24"/>
      <c r="H34" s="24"/>
      <c r="I34" s="24"/>
      <c r="J34" s="25">
        <f t="shared" si="3"/>
        <v>0</v>
      </c>
      <c r="K34" s="8"/>
      <c r="L34" s="8"/>
      <c r="M34" s="8"/>
      <c r="N34" s="9"/>
      <c r="O34" s="9"/>
      <c r="P34" s="9"/>
      <c r="Q34" s="8"/>
      <c r="R34" s="8"/>
      <c r="S34" s="8"/>
      <c r="T34" s="9"/>
      <c r="U34" s="9"/>
      <c r="V34" s="9"/>
      <c r="W34" s="8"/>
      <c r="X34" s="8"/>
      <c r="Y34" s="8"/>
      <c r="Z34" s="9"/>
      <c r="AA34" s="9"/>
      <c r="AB34" s="9"/>
      <c r="AC34" s="8"/>
      <c r="AD34" s="8"/>
      <c r="AE34" s="8"/>
      <c r="AF34" s="9"/>
      <c r="AG34" s="9"/>
      <c r="AH34" s="9"/>
      <c r="AI34" s="8"/>
      <c r="AJ34" s="8"/>
      <c r="AK34" s="8"/>
      <c r="AL34" s="9"/>
      <c r="AM34" s="9"/>
      <c r="AN34" s="9"/>
      <c r="AO34" s="8"/>
      <c r="AP34" s="8"/>
      <c r="AQ34" s="8"/>
      <c r="AR34" s="9"/>
      <c r="AS34" s="9"/>
      <c r="AT34" s="9"/>
      <c r="AU34" s="8"/>
      <c r="AV34" s="8"/>
      <c r="AW34" s="8"/>
      <c r="AX34" s="9"/>
      <c r="AY34" s="9"/>
      <c r="AZ34" s="9"/>
      <c r="BA34" s="8"/>
      <c r="BB34" s="8"/>
      <c r="BC34" s="8"/>
      <c r="BD34" s="9"/>
      <c r="BE34" s="9"/>
      <c r="BF34" s="9"/>
      <c r="BG34" s="8"/>
      <c r="BH34" s="8"/>
      <c r="BI34" s="8"/>
      <c r="BJ34" s="9"/>
      <c r="BK34" s="9"/>
      <c r="BL34" s="9"/>
      <c r="BM34" s="8"/>
      <c r="BN34" s="8"/>
      <c r="BO34" s="8"/>
      <c r="BP34" s="9"/>
      <c r="BQ34" s="9"/>
      <c r="BR34" s="9"/>
      <c r="BS34" s="8"/>
      <c r="BT34" s="8"/>
      <c r="BU34" s="8"/>
      <c r="BV34" s="9"/>
      <c r="BW34" s="9"/>
      <c r="BX34" s="9"/>
      <c r="BY34" s="8"/>
      <c r="BZ34" s="8"/>
      <c r="CA34" s="8"/>
      <c r="CB34" s="9"/>
      <c r="CC34" s="9"/>
      <c r="CD34" s="9"/>
    </row>
    <row r="35" spans="1:82" ht="26.25">
      <c r="A35" s="27" t="s">
        <v>192</v>
      </c>
      <c r="B35" s="24"/>
      <c r="C35" s="22"/>
      <c r="D35" s="23"/>
      <c r="E35" s="24"/>
      <c r="F35" s="24"/>
      <c r="G35" s="24"/>
      <c r="H35" s="24"/>
      <c r="I35" s="24"/>
      <c r="J35" s="25">
        <f t="shared" si="3"/>
        <v>0</v>
      </c>
      <c r="K35" s="8"/>
      <c r="L35" s="8"/>
      <c r="M35" s="8"/>
      <c r="N35" s="9"/>
      <c r="O35" s="9"/>
      <c r="P35" s="9"/>
      <c r="Q35" s="8"/>
      <c r="R35" s="8"/>
      <c r="S35" s="8"/>
      <c r="T35" s="9"/>
      <c r="U35" s="9"/>
      <c r="V35" s="9"/>
      <c r="W35" s="8"/>
      <c r="X35" s="8"/>
      <c r="Y35" s="8"/>
      <c r="Z35" s="9"/>
      <c r="AA35" s="9"/>
      <c r="AB35" s="9"/>
      <c r="AC35" s="8"/>
      <c r="AD35" s="8"/>
      <c r="AE35" s="8"/>
      <c r="AF35" s="9"/>
      <c r="AG35" s="9"/>
      <c r="AH35" s="9"/>
      <c r="AI35" s="8"/>
      <c r="AJ35" s="8"/>
      <c r="AK35" s="8"/>
      <c r="AL35" s="9"/>
      <c r="AM35" s="9"/>
      <c r="AN35" s="9"/>
      <c r="AO35" s="8"/>
      <c r="AP35" s="8"/>
      <c r="AQ35" s="8"/>
      <c r="AR35" s="9"/>
      <c r="AS35" s="9"/>
      <c r="AT35" s="9"/>
      <c r="AU35" s="8"/>
      <c r="AV35" s="8"/>
      <c r="AW35" s="8"/>
      <c r="AX35" s="9"/>
      <c r="AY35" s="9"/>
      <c r="AZ35" s="9"/>
      <c r="BA35" s="8"/>
      <c r="BB35" s="8"/>
      <c r="BC35" s="8"/>
      <c r="BD35" s="9"/>
      <c r="BE35" s="9"/>
      <c r="BF35" s="9"/>
      <c r="BG35" s="8"/>
      <c r="BH35" s="8"/>
      <c r="BI35" s="8"/>
      <c r="BJ35" s="9"/>
      <c r="BK35" s="9"/>
      <c r="BL35" s="9"/>
      <c r="BM35" s="8"/>
      <c r="BN35" s="8"/>
      <c r="BO35" s="8"/>
      <c r="BP35" s="9"/>
      <c r="BQ35" s="9"/>
      <c r="BR35" s="9"/>
      <c r="BS35" s="8"/>
      <c r="BT35" s="8"/>
      <c r="BU35" s="8"/>
      <c r="BV35" s="9"/>
      <c r="BW35" s="9"/>
      <c r="BX35" s="9"/>
      <c r="BY35" s="8"/>
      <c r="BZ35" s="8"/>
      <c r="CA35" s="8"/>
      <c r="CB35" s="9"/>
      <c r="CC35" s="9"/>
      <c r="CD35" s="9"/>
    </row>
    <row r="36" spans="1:82" ht="26.25">
      <c r="A36" s="27" t="s">
        <v>193</v>
      </c>
      <c r="B36" s="24"/>
      <c r="C36" s="22"/>
      <c r="D36" s="23"/>
      <c r="E36" s="24"/>
      <c r="F36" s="24"/>
      <c r="G36" s="24"/>
      <c r="H36" s="24"/>
      <c r="I36" s="24"/>
      <c r="J36" s="25">
        <f t="shared" si="3"/>
        <v>0</v>
      </c>
      <c r="K36" s="8"/>
      <c r="L36" s="8"/>
      <c r="M36" s="8"/>
      <c r="N36" s="9"/>
      <c r="O36" s="9"/>
      <c r="P36" s="9"/>
      <c r="Q36" s="8"/>
      <c r="R36" s="8"/>
      <c r="S36" s="8"/>
      <c r="T36" s="9"/>
      <c r="U36" s="9"/>
      <c r="V36" s="9"/>
      <c r="W36" s="8"/>
      <c r="X36" s="8"/>
      <c r="Y36" s="8"/>
      <c r="Z36" s="9"/>
      <c r="AA36" s="9"/>
      <c r="AB36" s="9"/>
      <c r="AC36" s="8"/>
      <c r="AD36" s="8"/>
      <c r="AE36" s="8"/>
      <c r="AF36" s="9"/>
      <c r="AG36" s="9"/>
      <c r="AH36" s="9"/>
      <c r="AI36" s="8"/>
      <c r="AJ36" s="8"/>
      <c r="AK36" s="8"/>
      <c r="AL36" s="9"/>
      <c r="AM36" s="9"/>
      <c r="AN36" s="9"/>
      <c r="AO36" s="8"/>
      <c r="AP36" s="8"/>
      <c r="AQ36" s="8"/>
      <c r="AR36" s="9"/>
      <c r="AS36" s="9"/>
      <c r="AT36" s="9"/>
      <c r="AU36" s="8"/>
      <c r="AV36" s="8"/>
      <c r="AW36" s="8"/>
      <c r="AX36" s="9"/>
      <c r="AY36" s="9"/>
      <c r="AZ36" s="9"/>
      <c r="BA36" s="8"/>
      <c r="BB36" s="8"/>
      <c r="BC36" s="8"/>
      <c r="BD36" s="9"/>
      <c r="BE36" s="9"/>
      <c r="BF36" s="9"/>
      <c r="BG36" s="8"/>
      <c r="BH36" s="8"/>
      <c r="BI36" s="8"/>
      <c r="BJ36" s="9"/>
      <c r="BK36" s="9"/>
      <c r="BL36" s="9"/>
      <c r="BM36" s="8"/>
      <c r="BN36" s="8"/>
      <c r="BO36" s="8"/>
      <c r="BP36" s="9"/>
      <c r="BQ36" s="9"/>
      <c r="BR36" s="9"/>
      <c r="BS36" s="8"/>
      <c r="BT36" s="8"/>
      <c r="BU36" s="8"/>
      <c r="BV36" s="9"/>
      <c r="BW36" s="9"/>
      <c r="BX36" s="9"/>
      <c r="BY36" s="8"/>
      <c r="BZ36" s="8"/>
      <c r="CA36" s="8"/>
      <c r="CB36" s="9"/>
      <c r="CC36" s="9"/>
      <c r="CD36" s="9"/>
    </row>
    <row r="37" spans="1:82" ht="26.25">
      <c r="A37" s="27" t="s">
        <v>194</v>
      </c>
      <c r="B37" s="24"/>
      <c r="C37" s="22"/>
      <c r="D37" s="23"/>
      <c r="E37" s="24"/>
      <c r="F37" s="24"/>
      <c r="G37" s="24"/>
      <c r="H37" s="24"/>
      <c r="I37" s="24"/>
      <c r="J37" s="25">
        <f t="shared" si="3"/>
        <v>0</v>
      </c>
      <c r="K37" s="8"/>
      <c r="L37" s="8"/>
      <c r="M37" s="8"/>
      <c r="N37" s="9"/>
      <c r="O37" s="9"/>
      <c r="P37" s="9"/>
      <c r="Q37" s="8"/>
      <c r="R37" s="8"/>
      <c r="S37" s="8"/>
      <c r="T37" s="9"/>
      <c r="U37" s="9"/>
      <c r="V37" s="9"/>
      <c r="W37" s="8"/>
      <c r="X37" s="8"/>
      <c r="Y37" s="8"/>
      <c r="Z37" s="9"/>
      <c r="AA37" s="9"/>
      <c r="AB37" s="9"/>
      <c r="AC37" s="8"/>
      <c r="AD37" s="8"/>
      <c r="AE37" s="8"/>
      <c r="AF37" s="9"/>
      <c r="AG37" s="9"/>
      <c r="AH37" s="9"/>
      <c r="AI37" s="8"/>
      <c r="AJ37" s="8"/>
      <c r="AK37" s="8"/>
      <c r="AL37" s="9"/>
      <c r="AM37" s="9"/>
      <c r="AN37" s="9"/>
      <c r="AO37" s="8"/>
      <c r="AP37" s="8"/>
      <c r="AQ37" s="8"/>
      <c r="AR37" s="9"/>
      <c r="AS37" s="9"/>
      <c r="AT37" s="9"/>
      <c r="AU37" s="8"/>
      <c r="AV37" s="8"/>
      <c r="AW37" s="8"/>
      <c r="AX37" s="9"/>
      <c r="AY37" s="9"/>
      <c r="AZ37" s="9"/>
      <c r="BA37" s="8"/>
      <c r="BB37" s="8"/>
      <c r="BC37" s="8"/>
      <c r="BD37" s="9"/>
      <c r="BE37" s="9"/>
      <c r="BF37" s="9"/>
      <c r="BG37" s="8"/>
      <c r="BH37" s="8"/>
      <c r="BI37" s="8"/>
      <c r="BJ37" s="9"/>
      <c r="BK37" s="9"/>
      <c r="BL37" s="9"/>
      <c r="BM37" s="8"/>
      <c r="BN37" s="8"/>
      <c r="BO37" s="8"/>
      <c r="BP37" s="9"/>
      <c r="BQ37" s="9"/>
      <c r="BR37" s="9"/>
      <c r="BS37" s="8"/>
      <c r="BT37" s="8"/>
      <c r="BU37" s="8"/>
      <c r="BV37" s="9"/>
      <c r="BW37" s="9"/>
      <c r="BX37" s="9"/>
      <c r="BY37" s="8"/>
      <c r="BZ37" s="8"/>
      <c r="CA37" s="8"/>
      <c r="CB37" s="9"/>
      <c r="CC37" s="9"/>
      <c r="CD37" s="9"/>
    </row>
    <row r="38" spans="1:82" ht="26.25">
      <c r="A38" s="27" t="s">
        <v>195</v>
      </c>
      <c r="B38" s="24"/>
      <c r="C38" s="22"/>
      <c r="D38" s="23"/>
      <c r="E38" s="24"/>
      <c r="F38" s="24"/>
      <c r="G38" s="24"/>
      <c r="H38" s="24"/>
      <c r="I38" s="24"/>
      <c r="J38" s="25">
        <f t="shared" si="3"/>
        <v>0</v>
      </c>
      <c r="K38" s="8"/>
      <c r="L38" s="8"/>
      <c r="M38" s="8"/>
      <c r="N38" s="9"/>
      <c r="O38" s="9"/>
      <c r="P38" s="9"/>
      <c r="Q38" s="8"/>
      <c r="R38" s="8"/>
      <c r="S38" s="8"/>
      <c r="T38" s="9"/>
      <c r="U38" s="9"/>
      <c r="V38" s="9"/>
      <c r="W38" s="8"/>
      <c r="X38" s="8"/>
      <c r="Y38" s="8"/>
      <c r="Z38" s="9"/>
      <c r="AA38" s="9"/>
      <c r="AB38" s="9"/>
      <c r="AC38" s="8"/>
      <c r="AD38" s="8"/>
      <c r="AE38" s="8"/>
      <c r="AF38" s="9"/>
      <c r="AG38" s="9"/>
      <c r="AH38" s="9"/>
      <c r="AI38" s="8"/>
      <c r="AJ38" s="8"/>
      <c r="AK38" s="8"/>
      <c r="AL38" s="9"/>
      <c r="AM38" s="9"/>
      <c r="AN38" s="9"/>
      <c r="AO38" s="8"/>
      <c r="AP38" s="8"/>
      <c r="AQ38" s="8"/>
      <c r="AR38" s="9"/>
      <c r="AS38" s="9"/>
      <c r="AT38" s="9"/>
      <c r="AU38" s="8"/>
      <c r="AV38" s="8"/>
      <c r="AW38" s="8"/>
      <c r="AX38" s="9"/>
      <c r="AY38" s="9"/>
      <c r="AZ38" s="9"/>
      <c r="BA38" s="8"/>
      <c r="BB38" s="8"/>
      <c r="BC38" s="8"/>
      <c r="BD38" s="9"/>
      <c r="BE38" s="9"/>
      <c r="BF38" s="9"/>
      <c r="BG38" s="8"/>
      <c r="BH38" s="8"/>
      <c r="BI38" s="8"/>
      <c r="BJ38" s="9"/>
      <c r="BK38" s="9"/>
      <c r="BL38" s="9"/>
      <c r="BM38" s="8"/>
      <c r="BN38" s="8"/>
      <c r="BO38" s="8"/>
      <c r="BP38" s="9"/>
      <c r="BQ38" s="9"/>
      <c r="BR38" s="9"/>
      <c r="BS38" s="8"/>
      <c r="BT38" s="8"/>
      <c r="BU38" s="8"/>
      <c r="BV38" s="9"/>
      <c r="BW38" s="9"/>
      <c r="BX38" s="9"/>
      <c r="BY38" s="8"/>
      <c r="BZ38" s="8"/>
      <c r="CA38" s="8"/>
      <c r="CB38" s="9"/>
      <c r="CC38" s="9"/>
      <c r="CD38" s="9"/>
    </row>
    <row r="39" spans="1:82" ht="26.25">
      <c r="A39" s="27" t="s">
        <v>196</v>
      </c>
      <c r="B39" s="24"/>
      <c r="C39" s="22"/>
      <c r="D39" s="23"/>
      <c r="E39" s="24"/>
      <c r="F39" s="24"/>
      <c r="G39" s="24"/>
      <c r="H39" s="24"/>
      <c r="I39" s="24"/>
      <c r="J39" s="25">
        <f t="shared" si="3"/>
        <v>0</v>
      </c>
      <c r="K39" s="8"/>
      <c r="L39" s="8"/>
      <c r="M39" s="8"/>
      <c r="N39" s="9"/>
      <c r="O39" s="9"/>
      <c r="P39" s="9"/>
      <c r="Q39" s="8"/>
      <c r="R39" s="8"/>
      <c r="S39" s="8"/>
      <c r="T39" s="9"/>
      <c r="U39" s="9"/>
      <c r="V39" s="9"/>
      <c r="W39" s="8"/>
      <c r="X39" s="8"/>
      <c r="Y39" s="8"/>
      <c r="Z39" s="9"/>
      <c r="AA39" s="9"/>
      <c r="AB39" s="9"/>
      <c r="AC39" s="8"/>
      <c r="AD39" s="8"/>
      <c r="AE39" s="8"/>
      <c r="AF39" s="9"/>
      <c r="AG39" s="9"/>
      <c r="AH39" s="9"/>
      <c r="AI39" s="8"/>
      <c r="AJ39" s="8"/>
      <c r="AK39" s="8"/>
      <c r="AL39" s="9"/>
      <c r="AM39" s="9"/>
      <c r="AN39" s="9"/>
      <c r="AO39" s="8"/>
      <c r="AP39" s="8"/>
      <c r="AQ39" s="8"/>
      <c r="AR39" s="9"/>
      <c r="AS39" s="9"/>
      <c r="AT39" s="9"/>
      <c r="AU39" s="8"/>
      <c r="AV39" s="8"/>
      <c r="AW39" s="8"/>
      <c r="AX39" s="9"/>
      <c r="AY39" s="9"/>
      <c r="AZ39" s="9"/>
      <c r="BA39" s="8"/>
      <c r="BB39" s="8"/>
      <c r="BC39" s="8"/>
      <c r="BD39" s="9"/>
      <c r="BE39" s="9"/>
      <c r="BF39" s="9"/>
      <c r="BG39" s="8"/>
      <c r="BH39" s="8"/>
      <c r="BI39" s="8"/>
      <c r="BJ39" s="9"/>
      <c r="BK39" s="9"/>
      <c r="BL39" s="9"/>
      <c r="BM39" s="8"/>
      <c r="BN39" s="8"/>
      <c r="BO39" s="8"/>
      <c r="BP39" s="9"/>
      <c r="BQ39" s="9"/>
      <c r="BR39" s="9"/>
      <c r="BS39" s="8"/>
      <c r="BT39" s="8"/>
      <c r="BU39" s="8"/>
      <c r="BV39" s="9"/>
      <c r="BW39" s="9"/>
      <c r="BX39" s="9"/>
      <c r="BY39" s="8"/>
      <c r="BZ39" s="8"/>
      <c r="CA39" s="8"/>
      <c r="CB39" s="9"/>
      <c r="CC39" s="9"/>
      <c r="CD39" s="9"/>
    </row>
    <row r="40" spans="1:82" ht="26.25">
      <c r="A40" s="27" t="s">
        <v>197</v>
      </c>
      <c r="B40" s="24"/>
      <c r="C40" s="22"/>
      <c r="D40" s="23"/>
      <c r="E40" s="24"/>
      <c r="F40" s="24"/>
      <c r="G40" s="24"/>
      <c r="H40" s="24"/>
      <c r="I40" s="24"/>
      <c r="J40" s="25">
        <f t="shared" si="3"/>
        <v>0</v>
      </c>
      <c r="K40" s="8"/>
      <c r="L40" s="8"/>
      <c r="M40" s="8"/>
      <c r="N40" s="9"/>
      <c r="O40" s="9"/>
      <c r="P40" s="9"/>
      <c r="Q40" s="8"/>
      <c r="R40" s="8"/>
      <c r="S40" s="8"/>
      <c r="T40" s="9"/>
      <c r="U40" s="9"/>
      <c r="V40" s="9"/>
      <c r="W40" s="8"/>
      <c r="X40" s="8"/>
      <c r="Y40" s="8"/>
      <c r="Z40" s="9"/>
      <c r="AA40" s="9"/>
      <c r="AB40" s="9"/>
      <c r="AC40" s="8"/>
      <c r="AD40" s="8"/>
      <c r="AE40" s="8"/>
      <c r="AF40" s="9"/>
      <c r="AG40" s="9"/>
      <c r="AH40" s="9"/>
      <c r="AI40" s="8"/>
      <c r="AJ40" s="8"/>
      <c r="AK40" s="8"/>
      <c r="AL40" s="9"/>
      <c r="AM40" s="9"/>
      <c r="AN40" s="9"/>
      <c r="AO40" s="8"/>
      <c r="AP40" s="8"/>
      <c r="AQ40" s="8"/>
      <c r="AR40" s="9"/>
      <c r="AS40" s="9"/>
      <c r="AT40" s="9"/>
      <c r="AU40" s="8"/>
      <c r="AV40" s="8"/>
      <c r="AW40" s="8"/>
      <c r="AX40" s="9"/>
      <c r="AY40" s="9"/>
      <c r="AZ40" s="9"/>
      <c r="BA40" s="8"/>
      <c r="BB40" s="8"/>
      <c r="BC40" s="8"/>
      <c r="BD40" s="9"/>
      <c r="BE40" s="9"/>
      <c r="BF40" s="9"/>
      <c r="BG40" s="8"/>
      <c r="BH40" s="8"/>
      <c r="BI40" s="8"/>
      <c r="BJ40" s="9"/>
      <c r="BK40" s="9"/>
      <c r="BL40" s="9"/>
      <c r="BM40" s="8"/>
      <c r="BN40" s="8"/>
      <c r="BO40" s="8"/>
      <c r="BP40" s="9"/>
      <c r="BQ40" s="9"/>
      <c r="BR40" s="9"/>
      <c r="BS40" s="8"/>
      <c r="BT40" s="8"/>
      <c r="BU40" s="8"/>
      <c r="BV40" s="9"/>
      <c r="BW40" s="9"/>
      <c r="BX40" s="9"/>
      <c r="BY40" s="8"/>
      <c r="BZ40" s="8"/>
      <c r="CA40" s="8"/>
      <c r="CB40" s="9"/>
      <c r="CC40" s="9"/>
      <c r="CD40" s="9"/>
    </row>
    <row r="41" spans="1:82" ht="26.25">
      <c r="A41" s="27" t="s">
        <v>198</v>
      </c>
      <c r="B41" s="24"/>
      <c r="C41" s="22"/>
      <c r="D41" s="23"/>
      <c r="E41" s="24"/>
      <c r="F41" s="24"/>
      <c r="G41" s="24"/>
      <c r="H41" s="24"/>
      <c r="I41" s="24"/>
      <c r="J41" s="25">
        <f t="shared" si="3"/>
        <v>0</v>
      </c>
      <c r="K41" s="8"/>
      <c r="L41" s="8"/>
      <c r="M41" s="8"/>
      <c r="N41" s="9"/>
      <c r="O41" s="9"/>
      <c r="P41" s="9"/>
      <c r="Q41" s="8"/>
      <c r="R41" s="8"/>
      <c r="S41" s="8"/>
      <c r="T41" s="9"/>
      <c r="U41" s="9"/>
      <c r="V41" s="9"/>
      <c r="W41" s="8"/>
      <c r="X41" s="8"/>
      <c r="Y41" s="8"/>
      <c r="Z41" s="9"/>
      <c r="AA41" s="9"/>
      <c r="AB41" s="9"/>
      <c r="AC41" s="8"/>
      <c r="AD41" s="8"/>
      <c r="AE41" s="8"/>
      <c r="AF41" s="9"/>
      <c r="AG41" s="9"/>
      <c r="AH41" s="9"/>
      <c r="AI41" s="8"/>
      <c r="AJ41" s="8"/>
      <c r="AK41" s="8"/>
      <c r="AL41" s="9"/>
      <c r="AM41" s="9"/>
      <c r="AN41" s="9"/>
      <c r="AO41" s="8"/>
      <c r="AP41" s="8"/>
      <c r="AQ41" s="8"/>
      <c r="AR41" s="9"/>
      <c r="AS41" s="9"/>
      <c r="AT41" s="9"/>
      <c r="AU41" s="8"/>
      <c r="AV41" s="8"/>
      <c r="AW41" s="8"/>
      <c r="AX41" s="9"/>
      <c r="AY41" s="9"/>
      <c r="AZ41" s="9"/>
      <c r="BA41" s="8"/>
      <c r="BB41" s="8"/>
      <c r="BC41" s="8"/>
      <c r="BD41" s="9"/>
      <c r="BE41" s="9"/>
      <c r="BF41" s="9"/>
      <c r="BG41" s="8"/>
      <c r="BH41" s="8"/>
      <c r="BI41" s="8"/>
      <c r="BJ41" s="9"/>
      <c r="BK41" s="9"/>
      <c r="BL41" s="9"/>
      <c r="BM41" s="8"/>
      <c r="BN41" s="8"/>
      <c r="BO41" s="8"/>
      <c r="BP41" s="9"/>
      <c r="BQ41" s="9"/>
      <c r="BR41" s="9"/>
      <c r="BS41" s="8"/>
      <c r="BT41" s="8"/>
      <c r="BU41" s="8"/>
      <c r="BV41" s="9"/>
      <c r="BW41" s="9"/>
      <c r="BX41" s="9"/>
      <c r="BY41" s="8"/>
      <c r="BZ41" s="8"/>
      <c r="CA41" s="8"/>
      <c r="CB41" s="9"/>
      <c r="CC41" s="9"/>
      <c r="CD41" s="9"/>
    </row>
    <row r="42" spans="1:82" ht="26.25">
      <c r="A42" s="27" t="s">
        <v>199</v>
      </c>
      <c r="B42" s="24"/>
      <c r="C42" s="22"/>
      <c r="D42" s="23"/>
      <c r="E42" s="24"/>
      <c r="F42" s="24"/>
      <c r="G42" s="24"/>
      <c r="H42" s="24"/>
      <c r="I42" s="24"/>
      <c r="J42" s="25">
        <f t="shared" si="3"/>
        <v>0</v>
      </c>
      <c r="K42" s="8"/>
      <c r="L42" s="8"/>
      <c r="M42" s="8"/>
      <c r="N42" s="9"/>
      <c r="O42" s="9"/>
      <c r="P42" s="9"/>
      <c r="Q42" s="8"/>
      <c r="R42" s="8"/>
      <c r="S42" s="8"/>
      <c r="T42" s="9"/>
      <c r="U42" s="9"/>
      <c r="V42" s="9"/>
      <c r="W42" s="8"/>
      <c r="X42" s="8"/>
      <c r="Y42" s="8"/>
      <c r="Z42" s="9"/>
      <c r="AA42" s="9"/>
      <c r="AB42" s="9"/>
      <c r="AC42" s="8"/>
      <c r="AD42" s="8"/>
      <c r="AE42" s="8"/>
      <c r="AF42" s="9"/>
      <c r="AG42" s="9"/>
      <c r="AH42" s="9"/>
      <c r="AI42" s="8"/>
      <c r="AJ42" s="8"/>
      <c r="AK42" s="8"/>
      <c r="AL42" s="9"/>
      <c r="AM42" s="9"/>
      <c r="AN42" s="9"/>
      <c r="AO42" s="8"/>
      <c r="AP42" s="8"/>
      <c r="AQ42" s="8"/>
      <c r="AR42" s="9"/>
      <c r="AS42" s="9"/>
      <c r="AT42" s="9"/>
      <c r="AU42" s="8"/>
      <c r="AV42" s="8"/>
      <c r="AW42" s="8"/>
      <c r="AX42" s="9"/>
      <c r="AY42" s="9"/>
      <c r="AZ42" s="9"/>
      <c r="BA42" s="8"/>
      <c r="BB42" s="8"/>
      <c r="BC42" s="8"/>
      <c r="BD42" s="9"/>
      <c r="BE42" s="9"/>
      <c r="BF42" s="9"/>
      <c r="BG42" s="8"/>
      <c r="BH42" s="8"/>
      <c r="BI42" s="8"/>
      <c r="BJ42" s="9"/>
      <c r="BK42" s="9"/>
      <c r="BL42" s="9"/>
      <c r="BM42" s="8"/>
      <c r="BN42" s="8"/>
      <c r="BO42" s="8"/>
      <c r="BP42" s="9"/>
      <c r="BQ42" s="9"/>
      <c r="BR42" s="9"/>
      <c r="BS42" s="8"/>
      <c r="BT42" s="8"/>
      <c r="BU42" s="8"/>
      <c r="BV42" s="9"/>
      <c r="BW42" s="9"/>
      <c r="BX42" s="9"/>
      <c r="BY42" s="8"/>
      <c r="BZ42" s="8"/>
      <c r="CA42" s="8"/>
      <c r="CB42" s="9"/>
      <c r="CC42" s="9"/>
      <c r="CD42" s="9"/>
    </row>
    <row r="43" spans="1:82" ht="26.25">
      <c r="A43" s="27" t="s">
        <v>200</v>
      </c>
      <c r="B43" s="24"/>
      <c r="C43" s="22"/>
      <c r="D43" s="23"/>
      <c r="E43" s="24"/>
      <c r="F43" s="24"/>
      <c r="G43" s="24"/>
      <c r="H43" s="24"/>
      <c r="I43" s="24"/>
      <c r="J43" s="25">
        <f t="shared" si="3"/>
        <v>0</v>
      </c>
      <c r="K43" s="8"/>
      <c r="L43" s="8"/>
      <c r="M43" s="8"/>
      <c r="N43" s="9"/>
      <c r="O43" s="9"/>
      <c r="P43" s="9"/>
      <c r="Q43" s="8"/>
      <c r="R43" s="8"/>
      <c r="S43" s="8"/>
      <c r="T43" s="9"/>
      <c r="U43" s="9"/>
      <c r="V43" s="9"/>
      <c r="W43" s="8"/>
      <c r="X43" s="8"/>
      <c r="Y43" s="8"/>
      <c r="Z43" s="9"/>
      <c r="AA43" s="9"/>
      <c r="AB43" s="9"/>
      <c r="AC43" s="8"/>
      <c r="AD43" s="8"/>
      <c r="AE43" s="8"/>
      <c r="AF43" s="9"/>
      <c r="AG43" s="9"/>
      <c r="AH43" s="9"/>
      <c r="AI43" s="8"/>
      <c r="AJ43" s="8"/>
      <c r="AK43" s="8"/>
      <c r="AL43" s="9"/>
      <c r="AM43" s="9"/>
      <c r="AN43" s="9"/>
      <c r="AO43" s="8"/>
      <c r="AP43" s="8"/>
      <c r="AQ43" s="8"/>
      <c r="AR43" s="9"/>
      <c r="AS43" s="9"/>
      <c r="AT43" s="9"/>
      <c r="AU43" s="8"/>
      <c r="AV43" s="8"/>
      <c r="AW43" s="8"/>
      <c r="AX43" s="9"/>
      <c r="AY43" s="9"/>
      <c r="AZ43" s="9"/>
      <c r="BA43" s="8"/>
      <c r="BB43" s="8"/>
      <c r="BC43" s="8"/>
      <c r="BD43" s="9"/>
      <c r="BE43" s="9"/>
      <c r="BF43" s="9"/>
      <c r="BG43" s="8"/>
      <c r="BH43" s="8"/>
      <c r="BI43" s="8"/>
      <c r="BJ43" s="9"/>
      <c r="BK43" s="9"/>
      <c r="BL43" s="9"/>
      <c r="BM43" s="8"/>
      <c r="BN43" s="8"/>
      <c r="BO43" s="8"/>
      <c r="BP43" s="9"/>
      <c r="BQ43" s="9"/>
      <c r="BR43" s="9"/>
      <c r="BS43" s="8"/>
      <c r="BT43" s="8"/>
      <c r="BU43" s="8"/>
      <c r="BV43" s="9"/>
      <c r="BW43" s="9"/>
      <c r="BX43" s="9"/>
      <c r="BY43" s="8"/>
      <c r="BZ43" s="8"/>
      <c r="CA43" s="8"/>
      <c r="CB43" s="9"/>
      <c r="CC43" s="9"/>
      <c r="CD43" s="9"/>
    </row>
    <row r="44" spans="1:82" ht="26.25">
      <c r="A44" s="27" t="s">
        <v>201</v>
      </c>
      <c r="B44" s="24"/>
      <c r="C44" s="22"/>
      <c r="D44" s="23"/>
      <c r="E44" s="24"/>
      <c r="F44" s="24"/>
      <c r="G44" s="24"/>
      <c r="H44" s="24"/>
      <c r="I44" s="24"/>
      <c r="J44" s="25">
        <f t="shared" si="3"/>
        <v>0</v>
      </c>
      <c r="K44" s="8"/>
      <c r="L44" s="8"/>
      <c r="M44" s="8"/>
      <c r="N44" s="9"/>
      <c r="O44" s="9"/>
      <c r="P44" s="9"/>
      <c r="Q44" s="8"/>
      <c r="R44" s="8"/>
      <c r="S44" s="8"/>
      <c r="T44" s="9"/>
      <c r="U44" s="9"/>
      <c r="V44" s="9"/>
      <c r="W44" s="8"/>
      <c r="X44" s="8"/>
      <c r="Y44" s="8"/>
      <c r="Z44" s="9"/>
      <c r="AA44" s="9"/>
      <c r="AB44" s="9"/>
      <c r="AC44" s="8"/>
      <c r="AD44" s="8"/>
      <c r="AE44" s="8"/>
      <c r="AF44" s="9"/>
      <c r="AG44" s="9"/>
      <c r="AH44" s="9"/>
      <c r="AI44" s="8"/>
      <c r="AJ44" s="8"/>
      <c r="AK44" s="8"/>
      <c r="AL44" s="9"/>
      <c r="AM44" s="9"/>
      <c r="AN44" s="9"/>
      <c r="AO44" s="8"/>
      <c r="AP44" s="8"/>
      <c r="AQ44" s="8"/>
      <c r="AR44" s="9"/>
      <c r="AS44" s="9"/>
      <c r="AT44" s="9"/>
      <c r="AU44" s="8"/>
      <c r="AV44" s="8"/>
      <c r="AW44" s="8"/>
      <c r="AX44" s="9"/>
      <c r="AY44" s="9"/>
      <c r="AZ44" s="9"/>
      <c r="BA44" s="8"/>
      <c r="BB44" s="8"/>
      <c r="BC44" s="8"/>
      <c r="BD44" s="9"/>
      <c r="BE44" s="9"/>
      <c r="BF44" s="9"/>
      <c r="BG44" s="8"/>
      <c r="BH44" s="8"/>
      <c r="BI44" s="8"/>
      <c r="BJ44" s="9"/>
      <c r="BK44" s="9"/>
      <c r="BL44" s="9"/>
      <c r="BM44" s="8"/>
      <c r="BN44" s="8"/>
      <c r="BO44" s="8"/>
      <c r="BP44" s="9"/>
      <c r="BQ44" s="9"/>
      <c r="BR44" s="9"/>
      <c r="BS44" s="8"/>
      <c r="BT44" s="8"/>
      <c r="BU44" s="8"/>
      <c r="BV44" s="9"/>
      <c r="BW44" s="9"/>
      <c r="BX44" s="9"/>
      <c r="BY44" s="8"/>
      <c r="BZ44" s="8"/>
      <c r="CA44" s="8"/>
      <c r="CB44" s="9"/>
      <c r="CC44" s="9"/>
      <c r="CD44" s="9"/>
    </row>
    <row r="45" spans="1:82" ht="26.25">
      <c r="A45" s="27" t="s">
        <v>202</v>
      </c>
      <c r="B45" s="24"/>
      <c r="C45" s="22"/>
      <c r="D45" s="23"/>
      <c r="E45" s="24"/>
      <c r="F45" s="24"/>
      <c r="G45" s="24"/>
      <c r="H45" s="24"/>
      <c r="I45" s="24"/>
      <c r="J45" s="25">
        <f t="shared" si="3"/>
        <v>0</v>
      </c>
      <c r="K45" s="8"/>
      <c r="L45" s="8"/>
      <c r="M45" s="8"/>
      <c r="N45" s="9"/>
      <c r="O45" s="9"/>
      <c r="P45" s="9"/>
      <c r="Q45" s="8"/>
      <c r="R45" s="8"/>
      <c r="S45" s="8"/>
      <c r="T45" s="9"/>
      <c r="U45" s="9"/>
      <c r="V45" s="9"/>
      <c r="W45" s="8"/>
      <c r="X45" s="8"/>
      <c r="Y45" s="8"/>
      <c r="Z45" s="9"/>
      <c r="AA45" s="9"/>
      <c r="AB45" s="9"/>
      <c r="AC45" s="8"/>
      <c r="AD45" s="8"/>
      <c r="AE45" s="8"/>
      <c r="AF45" s="9"/>
      <c r="AG45" s="9"/>
      <c r="AH45" s="9"/>
      <c r="AI45" s="8"/>
      <c r="AJ45" s="8"/>
      <c r="AK45" s="8"/>
      <c r="AL45" s="9"/>
      <c r="AM45" s="9"/>
      <c r="AN45" s="9"/>
      <c r="AO45" s="8"/>
      <c r="AP45" s="8"/>
      <c r="AQ45" s="8"/>
      <c r="AR45" s="9"/>
      <c r="AS45" s="9"/>
      <c r="AT45" s="9"/>
      <c r="AU45" s="8"/>
      <c r="AV45" s="8"/>
      <c r="AW45" s="8"/>
      <c r="AX45" s="9"/>
      <c r="AY45" s="9"/>
      <c r="AZ45" s="9"/>
      <c r="BA45" s="8"/>
      <c r="BB45" s="8"/>
      <c r="BC45" s="8"/>
      <c r="BD45" s="9"/>
      <c r="BE45" s="9"/>
      <c r="BF45" s="9"/>
      <c r="BG45" s="8"/>
      <c r="BH45" s="8"/>
      <c r="BI45" s="8"/>
      <c r="BJ45" s="9"/>
      <c r="BK45" s="9"/>
      <c r="BL45" s="9"/>
      <c r="BM45" s="8"/>
      <c r="BN45" s="8"/>
      <c r="BO45" s="8"/>
      <c r="BP45" s="9"/>
      <c r="BQ45" s="9"/>
      <c r="BR45" s="9"/>
      <c r="BS45" s="8"/>
      <c r="BT45" s="8"/>
      <c r="BU45" s="8"/>
      <c r="BV45" s="9"/>
      <c r="BW45" s="9"/>
      <c r="BX45" s="9"/>
      <c r="BY45" s="8"/>
      <c r="BZ45" s="8"/>
      <c r="CA45" s="8"/>
      <c r="CB45" s="9"/>
      <c r="CC45" s="9"/>
      <c r="CD45" s="9"/>
    </row>
    <row r="46" spans="1:82" ht="26.25">
      <c r="A46" s="27" t="s">
        <v>203</v>
      </c>
      <c r="B46" s="24"/>
      <c r="C46" s="22"/>
      <c r="D46" s="23"/>
      <c r="E46" s="24"/>
      <c r="F46" s="24"/>
      <c r="G46" s="24"/>
      <c r="H46" s="24"/>
      <c r="I46" s="24"/>
      <c r="J46" s="25">
        <f t="shared" si="3"/>
        <v>0</v>
      </c>
      <c r="K46" s="8"/>
      <c r="L46" s="8"/>
      <c r="M46" s="8"/>
      <c r="N46" s="9"/>
      <c r="O46" s="9"/>
      <c r="P46" s="9"/>
      <c r="Q46" s="8"/>
      <c r="R46" s="8"/>
      <c r="S46" s="8"/>
      <c r="T46" s="9"/>
      <c r="U46" s="9"/>
      <c r="V46" s="9"/>
      <c r="W46" s="8"/>
      <c r="X46" s="8"/>
      <c r="Y46" s="8"/>
      <c r="Z46" s="9"/>
      <c r="AA46" s="9"/>
      <c r="AB46" s="9"/>
      <c r="AC46" s="8"/>
      <c r="AD46" s="8"/>
      <c r="AE46" s="8"/>
      <c r="AF46" s="9"/>
      <c r="AG46" s="9"/>
      <c r="AH46" s="9"/>
      <c r="AI46" s="8"/>
      <c r="AJ46" s="8"/>
      <c r="AK46" s="8"/>
      <c r="AL46" s="9"/>
      <c r="AM46" s="9"/>
      <c r="AN46" s="9"/>
      <c r="AO46" s="8"/>
      <c r="AP46" s="8"/>
      <c r="AQ46" s="8"/>
      <c r="AR46" s="9"/>
      <c r="AS46" s="9"/>
      <c r="AT46" s="9"/>
      <c r="AU46" s="8"/>
      <c r="AV46" s="8"/>
      <c r="AW46" s="8"/>
      <c r="AX46" s="9"/>
      <c r="AY46" s="9"/>
      <c r="AZ46" s="9"/>
      <c r="BA46" s="8"/>
      <c r="BB46" s="8"/>
      <c r="BC46" s="8"/>
      <c r="BD46" s="9"/>
      <c r="BE46" s="9"/>
      <c r="BF46" s="9"/>
      <c r="BG46" s="8"/>
      <c r="BH46" s="8"/>
      <c r="BI46" s="8"/>
      <c r="BJ46" s="9"/>
      <c r="BK46" s="9"/>
      <c r="BL46" s="9"/>
      <c r="BM46" s="8"/>
      <c r="BN46" s="8"/>
      <c r="BO46" s="8"/>
      <c r="BP46" s="9"/>
      <c r="BQ46" s="9"/>
      <c r="BR46" s="9"/>
      <c r="BS46" s="8"/>
      <c r="BT46" s="8"/>
      <c r="BU46" s="8"/>
      <c r="BV46" s="9"/>
      <c r="BW46" s="9"/>
      <c r="BX46" s="9"/>
      <c r="BY46" s="8"/>
      <c r="BZ46" s="8"/>
      <c r="CA46" s="8"/>
      <c r="CB46" s="9"/>
      <c r="CC46" s="9"/>
      <c r="CD46" s="9"/>
    </row>
    <row r="47" spans="1:82" ht="26.25">
      <c r="A47" s="27" t="s">
        <v>204</v>
      </c>
      <c r="B47" s="24"/>
      <c r="C47" s="22"/>
      <c r="D47" s="23"/>
      <c r="E47" s="24"/>
      <c r="F47" s="24"/>
      <c r="G47" s="24"/>
      <c r="H47" s="24"/>
      <c r="I47" s="24"/>
      <c r="J47" s="25">
        <f t="shared" si="3"/>
        <v>0</v>
      </c>
      <c r="K47" s="8"/>
      <c r="L47" s="8"/>
      <c r="M47" s="8"/>
      <c r="N47" s="9"/>
      <c r="O47" s="9"/>
      <c r="P47" s="9"/>
      <c r="Q47" s="8"/>
      <c r="R47" s="8"/>
      <c r="S47" s="8"/>
      <c r="T47" s="9"/>
      <c r="U47" s="9"/>
      <c r="V47" s="9"/>
      <c r="W47" s="8"/>
      <c r="X47" s="8"/>
      <c r="Y47" s="8"/>
      <c r="Z47" s="9"/>
      <c r="AA47" s="9"/>
      <c r="AB47" s="9"/>
      <c r="AC47" s="8"/>
      <c r="AD47" s="8"/>
      <c r="AE47" s="8"/>
      <c r="AF47" s="9"/>
      <c r="AG47" s="9"/>
      <c r="AH47" s="9"/>
      <c r="AI47" s="8"/>
      <c r="AJ47" s="8"/>
      <c r="AK47" s="8"/>
      <c r="AL47" s="9"/>
      <c r="AM47" s="9"/>
      <c r="AN47" s="9"/>
      <c r="AO47" s="8"/>
      <c r="AP47" s="8"/>
      <c r="AQ47" s="8"/>
      <c r="AR47" s="9"/>
      <c r="AS47" s="9"/>
      <c r="AT47" s="9"/>
      <c r="AU47" s="8"/>
      <c r="AV47" s="8"/>
      <c r="AW47" s="8"/>
      <c r="AX47" s="9"/>
      <c r="AY47" s="9"/>
      <c r="AZ47" s="9"/>
      <c r="BA47" s="8"/>
      <c r="BB47" s="8"/>
      <c r="BC47" s="8"/>
      <c r="BD47" s="9"/>
      <c r="BE47" s="9"/>
      <c r="BF47" s="9"/>
      <c r="BG47" s="8"/>
      <c r="BH47" s="8"/>
      <c r="BI47" s="8"/>
      <c r="BJ47" s="9"/>
      <c r="BK47" s="9"/>
      <c r="BL47" s="9"/>
      <c r="BM47" s="8"/>
      <c r="BN47" s="8"/>
      <c r="BO47" s="8"/>
      <c r="BP47" s="9"/>
      <c r="BQ47" s="9"/>
      <c r="BR47" s="9"/>
      <c r="BS47" s="8"/>
      <c r="BT47" s="8"/>
      <c r="BU47" s="8"/>
      <c r="BV47" s="9"/>
      <c r="BW47" s="9"/>
      <c r="BX47" s="9"/>
      <c r="BY47" s="8"/>
      <c r="BZ47" s="8"/>
      <c r="CA47" s="8"/>
      <c r="CB47" s="9"/>
      <c r="CC47" s="9"/>
      <c r="CD47" s="9"/>
    </row>
    <row r="48" spans="1:82" ht="26.25">
      <c r="A48" s="27" t="s">
        <v>205</v>
      </c>
      <c r="B48" s="24"/>
      <c r="C48" s="22"/>
      <c r="D48" s="23"/>
      <c r="E48" s="24"/>
      <c r="F48" s="24"/>
      <c r="G48" s="24"/>
      <c r="H48" s="24"/>
      <c r="I48" s="24"/>
      <c r="J48" s="25">
        <f t="shared" si="3"/>
        <v>0</v>
      </c>
      <c r="K48" s="8"/>
      <c r="L48" s="8"/>
      <c r="M48" s="8"/>
      <c r="N48" s="9"/>
      <c r="O48" s="9"/>
      <c r="P48" s="9"/>
      <c r="Q48" s="8"/>
      <c r="R48" s="8"/>
      <c r="S48" s="8"/>
      <c r="T48" s="9"/>
      <c r="U48" s="9"/>
      <c r="V48" s="9"/>
      <c r="W48" s="8"/>
      <c r="X48" s="8"/>
      <c r="Y48" s="8"/>
      <c r="Z48" s="9"/>
      <c r="AA48" s="9"/>
      <c r="AB48" s="9"/>
      <c r="AC48" s="8"/>
      <c r="AD48" s="8"/>
      <c r="AE48" s="8"/>
      <c r="AF48" s="9"/>
      <c r="AG48" s="9"/>
      <c r="AH48" s="9"/>
      <c r="AI48" s="8"/>
      <c r="AJ48" s="8"/>
      <c r="AK48" s="8"/>
      <c r="AL48" s="9"/>
      <c r="AM48" s="9"/>
      <c r="AN48" s="9"/>
      <c r="AO48" s="8"/>
      <c r="AP48" s="8"/>
      <c r="AQ48" s="8"/>
      <c r="AR48" s="9"/>
      <c r="AS48" s="9"/>
      <c r="AT48" s="9"/>
      <c r="AU48" s="8"/>
      <c r="AV48" s="8"/>
      <c r="AW48" s="8"/>
      <c r="AX48" s="9"/>
      <c r="AY48" s="9"/>
      <c r="AZ48" s="9"/>
      <c r="BA48" s="8"/>
      <c r="BB48" s="8"/>
      <c r="BC48" s="8"/>
      <c r="BD48" s="9"/>
      <c r="BE48" s="9"/>
      <c r="BF48" s="9"/>
      <c r="BG48" s="8"/>
      <c r="BH48" s="8"/>
      <c r="BI48" s="8"/>
      <c r="BJ48" s="9"/>
      <c r="BK48" s="9"/>
      <c r="BL48" s="9"/>
      <c r="BM48" s="8"/>
      <c r="BN48" s="8"/>
      <c r="BO48" s="8"/>
      <c r="BP48" s="9"/>
      <c r="BQ48" s="9"/>
      <c r="BR48" s="9"/>
      <c r="BS48" s="8"/>
      <c r="BT48" s="8"/>
      <c r="BU48" s="8"/>
      <c r="BV48" s="9"/>
      <c r="BW48" s="9"/>
      <c r="BX48" s="9"/>
      <c r="BY48" s="8"/>
      <c r="BZ48" s="8"/>
      <c r="CA48" s="8"/>
      <c r="CB48" s="9"/>
      <c r="CC48" s="9"/>
      <c r="CD48" s="9"/>
    </row>
    <row r="49" spans="1:82" ht="26.25">
      <c r="A49" s="27" t="s">
        <v>206</v>
      </c>
      <c r="B49" s="24"/>
      <c r="C49" s="22"/>
      <c r="D49" s="23"/>
      <c r="E49" s="24"/>
      <c r="F49" s="24"/>
      <c r="G49" s="24"/>
      <c r="H49" s="24"/>
      <c r="I49" s="24"/>
      <c r="J49" s="25">
        <f t="shared" si="3"/>
        <v>0</v>
      </c>
      <c r="K49" s="8"/>
      <c r="L49" s="8"/>
      <c r="M49" s="8"/>
      <c r="N49" s="9"/>
      <c r="O49" s="9"/>
      <c r="P49" s="9"/>
      <c r="Q49" s="8"/>
      <c r="R49" s="8"/>
      <c r="S49" s="8"/>
      <c r="T49" s="9"/>
      <c r="U49" s="9"/>
      <c r="V49" s="9"/>
      <c r="W49" s="8"/>
      <c r="X49" s="8"/>
      <c r="Y49" s="8"/>
      <c r="Z49" s="9"/>
      <c r="AA49" s="9"/>
      <c r="AB49" s="9"/>
      <c r="AC49" s="8"/>
      <c r="AD49" s="8"/>
      <c r="AE49" s="8"/>
      <c r="AF49" s="9"/>
      <c r="AG49" s="9"/>
      <c r="AH49" s="9"/>
      <c r="AI49" s="8"/>
      <c r="AJ49" s="8"/>
      <c r="AK49" s="8"/>
      <c r="AL49" s="9"/>
      <c r="AM49" s="9"/>
      <c r="AN49" s="9"/>
      <c r="AO49" s="8"/>
      <c r="AP49" s="8"/>
      <c r="AQ49" s="8"/>
      <c r="AR49" s="9"/>
      <c r="AS49" s="9"/>
      <c r="AT49" s="9"/>
      <c r="AU49" s="8"/>
      <c r="AV49" s="8"/>
      <c r="AW49" s="8"/>
      <c r="AX49" s="9"/>
      <c r="AY49" s="9"/>
      <c r="AZ49" s="9"/>
      <c r="BA49" s="8"/>
      <c r="BB49" s="8"/>
      <c r="BC49" s="8"/>
      <c r="BD49" s="9"/>
      <c r="BE49" s="9"/>
      <c r="BF49" s="9"/>
      <c r="BG49" s="8"/>
      <c r="BH49" s="8"/>
      <c r="BI49" s="8"/>
      <c r="BJ49" s="9"/>
      <c r="BK49" s="9"/>
      <c r="BL49" s="9"/>
      <c r="BM49" s="8"/>
      <c r="BN49" s="8"/>
      <c r="BO49" s="8"/>
      <c r="BP49" s="9"/>
      <c r="BQ49" s="9"/>
      <c r="BR49" s="9"/>
      <c r="BS49" s="8"/>
      <c r="BT49" s="8"/>
      <c r="BU49" s="8"/>
      <c r="BV49" s="9"/>
      <c r="BW49" s="9"/>
      <c r="BX49" s="9"/>
      <c r="BY49" s="8"/>
      <c r="BZ49" s="8"/>
      <c r="CA49" s="8"/>
      <c r="CB49" s="9"/>
      <c r="CC49" s="9"/>
      <c r="CD49" s="9"/>
    </row>
    <row r="50" spans="1:82" ht="26.25">
      <c r="A50" s="27" t="s">
        <v>207</v>
      </c>
      <c r="B50" s="24"/>
      <c r="C50" s="22"/>
      <c r="D50" s="23"/>
      <c r="E50" s="24"/>
      <c r="F50" s="24"/>
      <c r="G50" s="24"/>
      <c r="H50" s="24"/>
      <c r="I50" s="24"/>
      <c r="J50" s="25">
        <f t="shared" si="3"/>
        <v>0</v>
      </c>
      <c r="K50" s="8"/>
      <c r="L50" s="8"/>
      <c r="M50" s="8"/>
      <c r="N50" s="9"/>
      <c r="O50" s="9"/>
      <c r="P50" s="9"/>
      <c r="Q50" s="8"/>
      <c r="R50" s="8"/>
      <c r="S50" s="8"/>
      <c r="T50" s="9"/>
      <c r="U50" s="9"/>
      <c r="V50" s="9"/>
      <c r="W50" s="8"/>
      <c r="X50" s="8"/>
      <c r="Y50" s="8"/>
      <c r="Z50" s="9"/>
      <c r="AA50" s="9"/>
      <c r="AB50" s="9"/>
      <c r="AC50" s="8"/>
      <c r="AD50" s="8"/>
      <c r="AE50" s="8"/>
      <c r="AF50" s="9"/>
      <c r="AG50" s="9"/>
      <c r="AH50" s="9"/>
      <c r="AI50" s="8"/>
      <c r="AJ50" s="8"/>
      <c r="AK50" s="8"/>
      <c r="AL50" s="9"/>
      <c r="AM50" s="9"/>
      <c r="AN50" s="9"/>
      <c r="AO50" s="8"/>
      <c r="AP50" s="8"/>
      <c r="AQ50" s="8"/>
      <c r="AR50" s="9"/>
      <c r="AS50" s="9"/>
      <c r="AT50" s="9"/>
      <c r="AU50" s="8"/>
      <c r="AV50" s="8"/>
      <c r="AW50" s="8"/>
      <c r="AX50" s="9"/>
      <c r="AY50" s="9"/>
      <c r="AZ50" s="9"/>
      <c r="BA50" s="8"/>
      <c r="BB50" s="8"/>
      <c r="BC50" s="8"/>
      <c r="BD50" s="9"/>
      <c r="BE50" s="9"/>
      <c r="BF50" s="9"/>
      <c r="BG50" s="8"/>
      <c r="BH50" s="8"/>
      <c r="BI50" s="8"/>
      <c r="BJ50" s="9"/>
      <c r="BK50" s="9"/>
      <c r="BL50" s="9"/>
      <c r="BM50" s="8"/>
      <c r="BN50" s="8"/>
      <c r="BO50" s="8"/>
      <c r="BP50" s="9"/>
      <c r="BQ50" s="9"/>
      <c r="BR50" s="9"/>
      <c r="BS50" s="8"/>
      <c r="BT50" s="8"/>
      <c r="BU50" s="8"/>
      <c r="BV50" s="9"/>
      <c r="BW50" s="9"/>
      <c r="BX50" s="9"/>
      <c r="BY50" s="8"/>
      <c r="BZ50" s="8"/>
      <c r="CA50" s="8"/>
      <c r="CB50" s="9"/>
      <c r="CC50" s="9"/>
      <c r="CD50" s="9"/>
    </row>
    <row r="51" spans="1:82" ht="26.25">
      <c r="A51" s="27" t="s">
        <v>208</v>
      </c>
      <c r="B51" s="24"/>
      <c r="C51" s="22"/>
      <c r="D51" s="23"/>
      <c r="E51" s="24"/>
      <c r="F51" s="24"/>
      <c r="G51" s="24"/>
      <c r="H51" s="24"/>
      <c r="I51" s="24"/>
      <c r="J51" s="25">
        <f t="shared" si="3"/>
        <v>0</v>
      </c>
      <c r="K51" s="8"/>
      <c r="L51" s="8"/>
      <c r="M51" s="8"/>
      <c r="N51" s="9"/>
      <c r="O51" s="9"/>
      <c r="P51" s="9"/>
      <c r="Q51" s="8"/>
      <c r="R51" s="8"/>
      <c r="S51" s="8"/>
      <c r="T51" s="9"/>
      <c r="U51" s="9"/>
      <c r="V51" s="9"/>
      <c r="W51" s="8"/>
      <c r="X51" s="8"/>
      <c r="Y51" s="8"/>
      <c r="Z51" s="9"/>
      <c r="AA51" s="9"/>
      <c r="AB51" s="9"/>
      <c r="AC51" s="8"/>
      <c r="AD51" s="8"/>
      <c r="AE51" s="8"/>
      <c r="AF51" s="9"/>
      <c r="AG51" s="9"/>
      <c r="AH51" s="9"/>
      <c r="AI51" s="8"/>
      <c r="AJ51" s="8"/>
      <c r="AK51" s="8"/>
      <c r="AL51" s="9"/>
      <c r="AM51" s="9"/>
      <c r="AN51" s="9"/>
      <c r="AO51" s="8"/>
      <c r="AP51" s="8"/>
      <c r="AQ51" s="8"/>
      <c r="AR51" s="9"/>
      <c r="AS51" s="9"/>
      <c r="AT51" s="9"/>
      <c r="AU51" s="8"/>
      <c r="AV51" s="8"/>
      <c r="AW51" s="8"/>
      <c r="AX51" s="9"/>
      <c r="AY51" s="9"/>
      <c r="AZ51" s="9"/>
      <c r="BA51" s="8"/>
      <c r="BB51" s="8"/>
      <c r="BC51" s="8"/>
      <c r="BD51" s="9"/>
      <c r="BE51" s="9"/>
      <c r="BF51" s="9"/>
      <c r="BG51" s="8"/>
      <c r="BH51" s="8"/>
      <c r="BI51" s="8"/>
      <c r="BJ51" s="9"/>
      <c r="BK51" s="9"/>
      <c r="BL51" s="9"/>
      <c r="BM51" s="8"/>
      <c r="BN51" s="8"/>
      <c r="BO51" s="8"/>
      <c r="BP51" s="9"/>
      <c r="BQ51" s="9"/>
      <c r="BR51" s="9"/>
      <c r="BS51" s="8"/>
      <c r="BT51" s="8"/>
      <c r="BU51" s="8"/>
      <c r="BV51" s="9"/>
      <c r="BW51" s="9"/>
      <c r="BX51" s="9"/>
      <c r="BY51" s="8"/>
      <c r="BZ51" s="8"/>
      <c r="CA51" s="8"/>
      <c r="CB51" s="9"/>
      <c r="CC51" s="9"/>
      <c r="CD51" s="9"/>
    </row>
    <row r="52" spans="1:82" ht="26.25">
      <c r="A52" s="27" t="s">
        <v>209</v>
      </c>
      <c r="B52" s="24"/>
      <c r="C52" s="22"/>
      <c r="D52" s="23"/>
      <c r="E52" s="24"/>
      <c r="F52" s="24"/>
      <c r="G52" s="24"/>
      <c r="H52" s="24"/>
      <c r="I52" s="24"/>
      <c r="J52" s="25">
        <f t="shared" si="3"/>
        <v>0</v>
      </c>
      <c r="K52" s="8"/>
      <c r="L52" s="8"/>
      <c r="M52" s="8"/>
      <c r="N52" s="9"/>
      <c r="O52" s="9"/>
      <c r="P52" s="9"/>
      <c r="Q52" s="8"/>
      <c r="R52" s="8"/>
      <c r="S52" s="8"/>
      <c r="T52" s="9"/>
      <c r="U52" s="9"/>
      <c r="V52" s="9"/>
      <c r="W52" s="8"/>
      <c r="X52" s="8"/>
      <c r="Y52" s="8"/>
      <c r="Z52" s="9"/>
      <c r="AA52" s="9"/>
      <c r="AB52" s="9"/>
      <c r="AC52" s="8"/>
      <c r="AD52" s="8"/>
      <c r="AE52" s="8"/>
      <c r="AF52" s="9"/>
      <c r="AG52" s="9"/>
      <c r="AH52" s="9"/>
      <c r="AI52" s="8"/>
      <c r="AJ52" s="8"/>
      <c r="AK52" s="8"/>
      <c r="AL52" s="9"/>
      <c r="AM52" s="9"/>
      <c r="AN52" s="9"/>
      <c r="AO52" s="8"/>
      <c r="AP52" s="8"/>
      <c r="AQ52" s="8"/>
      <c r="AR52" s="9"/>
      <c r="AS52" s="9"/>
      <c r="AT52" s="9"/>
      <c r="AU52" s="8"/>
      <c r="AV52" s="8"/>
      <c r="AW52" s="8"/>
      <c r="AX52" s="9"/>
      <c r="AY52" s="9"/>
      <c r="AZ52" s="9"/>
      <c r="BA52" s="8"/>
      <c r="BB52" s="8"/>
      <c r="BC52" s="8"/>
      <c r="BD52" s="9"/>
      <c r="BE52" s="9"/>
      <c r="BF52" s="9"/>
      <c r="BG52" s="8"/>
      <c r="BH52" s="8"/>
      <c r="BI52" s="8"/>
      <c r="BJ52" s="9"/>
      <c r="BK52" s="9"/>
      <c r="BL52" s="9"/>
      <c r="BM52" s="8"/>
      <c r="BN52" s="8"/>
      <c r="BO52" s="8"/>
      <c r="BP52" s="9"/>
      <c r="BQ52" s="9"/>
      <c r="BR52" s="9"/>
      <c r="BS52" s="8"/>
      <c r="BT52" s="8"/>
      <c r="BU52" s="8"/>
      <c r="BV52" s="9"/>
      <c r="BW52" s="9"/>
      <c r="BX52" s="9"/>
      <c r="BY52" s="8"/>
      <c r="BZ52" s="8"/>
      <c r="CA52" s="8"/>
      <c r="CB52" s="9"/>
      <c r="CC52" s="9"/>
      <c r="CD52" s="9"/>
    </row>
    <row r="53" spans="1:82" ht="26.25">
      <c r="A53" s="27" t="s">
        <v>210</v>
      </c>
      <c r="B53" s="24"/>
      <c r="C53" s="22"/>
      <c r="D53" s="23"/>
      <c r="E53" s="24"/>
      <c r="F53" s="24"/>
      <c r="G53" s="24"/>
      <c r="H53" s="24"/>
      <c r="I53" s="24"/>
      <c r="J53" s="25">
        <f t="shared" si="3"/>
        <v>0</v>
      </c>
      <c r="K53" s="8"/>
      <c r="L53" s="8"/>
      <c r="M53" s="8"/>
      <c r="N53" s="9"/>
      <c r="O53" s="9"/>
      <c r="P53" s="9"/>
      <c r="Q53" s="8"/>
      <c r="R53" s="8"/>
      <c r="S53" s="8"/>
      <c r="T53" s="9"/>
      <c r="U53" s="9"/>
      <c r="V53" s="9"/>
      <c r="W53" s="8"/>
      <c r="X53" s="8"/>
      <c r="Y53" s="8"/>
      <c r="Z53" s="9"/>
      <c r="AA53" s="9"/>
      <c r="AB53" s="9"/>
      <c r="AC53" s="8"/>
      <c r="AD53" s="8"/>
      <c r="AE53" s="8"/>
      <c r="AF53" s="9"/>
      <c r="AG53" s="9"/>
      <c r="AH53" s="9"/>
      <c r="AI53" s="8"/>
      <c r="AJ53" s="8"/>
      <c r="AK53" s="8"/>
      <c r="AL53" s="9"/>
      <c r="AM53" s="9"/>
      <c r="AN53" s="9"/>
      <c r="AO53" s="8"/>
      <c r="AP53" s="8"/>
      <c r="AQ53" s="8"/>
      <c r="AR53" s="9"/>
      <c r="AS53" s="9"/>
      <c r="AT53" s="9"/>
      <c r="AU53" s="8"/>
      <c r="AV53" s="8"/>
      <c r="AW53" s="8"/>
      <c r="AX53" s="9"/>
      <c r="AY53" s="9"/>
      <c r="AZ53" s="9"/>
      <c r="BA53" s="8"/>
      <c r="BB53" s="8"/>
      <c r="BC53" s="8"/>
      <c r="BD53" s="9"/>
      <c r="BE53" s="9"/>
      <c r="BF53" s="9"/>
      <c r="BG53" s="8"/>
      <c r="BH53" s="8"/>
      <c r="BI53" s="8"/>
      <c r="BJ53" s="9"/>
      <c r="BK53" s="9"/>
      <c r="BL53" s="9"/>
      <c r="BM53" s="8"/>
      <c r="BN53" s="8"/>
      <c r="BO53" s="8"/>
      <c r="BP53" s="9"/>
      <c r="BQ53" s="9"/>
      <c r="BR53" s="9"/>
      <c r="BS53" s="8"/>
      <c r="BT53" s="8"/>
      <c r="BU53" s="8"/>
      <c r="BV53" s="9"/>
      <c r="BW53" s="9"/>
      <c r="BX53" s="9"/>
      <c r="BY53" s="8"/>
      <c r="BZ53" s="8"/>
      <c r="CA53" s="8"/>
      <c r="CB53" s="9"/>
      <c r="CC53" s="9"/>
      <c r="CD53" s="9"/>
    </row>
    <row r="54" spans="1:82" ht="26.25">
      <c r="A54" s="27" t="s">
        <v>211</v>
      </c>
      <c r="B54" s="24"/>
      <c r="C54" s="22"/>
      <c r="D54" s="23"/>
      <c r="E54" s="24"/>
      <c r="F54" s="24"/>
      <c r="G54" s="24"/>
      <c r="H54" s="24"/>
      <c r="I54" s="24"/>
      <c r="J54" s="25">
        <f t="shared" si="3"/>
        <v>0</v>
      </c>
      <c r="K54" s="8"/>
      <c r="L54" s="8"/>
      <c r="M54" s="8"/>
      <c r="N54" s="9"/>
      <c r="O54" s="9"/>
      <c r="P54" s="9"/>
      <c r="Q54" s="8"/>
      <c r="R54" s="8"/>
      <c r="S54" s="8"/>
      <c r="T54" s="9"/>
      <c r="U54" s="9"/>
      <c r="V54" s="9"/>
      <c r="W54" s="8"/>
      <c r="X54" s="8"/>
      <c r="Y54" s="8"/>
      <c r="Z54" s="9"/>
      <c r="AA54" s="9"/>
      <c r="AB54" s="9"/>
      <c r="AC54" s="8"/>
      <c r="AD54" s="8"/>
      <c r="AE54" s="8"/>
      <c r="AF54" s="9"/>
      <c r="AG54" s="9"/>
      <c r="AH54" s="9"/>
      <c r="AI54" s="8"/>
      <c r="AJ54" s="8"/>
      <c r="AK54" s="8"/>
      <c r="AL54" s="9"/>
      <c r="AM54" s="9"/>
      <c r="AN54" s="9"/>
      <c r="AO54" s="8"/>
      <c r="AP54" s="8"/>
      <c r="AQ54" s="8"/>
      <c r="AR54" s="9"/>
      <c r="AS54" s="9"/>
      <c r="AT54" s="9"/>
      <c r="AU54" s="8"/>
      <c r="AV54" s="8"/>
      <c r="AW54" s="8"/>
      <c r="AX54" s="9"/>
      <c r="AY54" s="9"/>
      <c r="AZ54" s="9"/>
      <c r="BA54" s="8"/>
      <c r="BB54" s="8"/>
      <c r="BC54" s="8"/>
      <c r="BD54" s="9"/>
      <c r="BE54" s="9"/>
      <c r="BF54" s="9"/>
      <c r="BG54" s="8"/>
      <c r="BH54" s="8"/>
      <c r="BI54" s="8"/>
      <c r="BJ54" s="9"/>
      <c r="BK54" s="9"/>
      <c r="BL54" s="9"/>
      <c r="BM54" s="8"/>
      <c r="BN54" s="8"/>
      <c r="BO54" s="8"/>
      <c r="BP54" s="9"/>
      <c r="BQ54" s="9"/>
      <c r="BR54" s="9"/>
      <c r="BS54" s="8"/>
      <c r="BT54" s="8"/>
      <c r="BU54" s="8"/>
      <c r="BV54" s="9"/>
      <c r="BW54" s="9"/>
      <c r="BX54" s="9"/>
      <c r="BY54" s="8"/>
      <c r="BZ54" s="8"/>
      <c r="CA54" s="8"/>
      <c r="CB54" s="9"/>
      <c r="CC54" s="9"/>
      <c r="CD54" s="9"/>
    </row>
    <row r="55" spans="1:82" ht="26.25">
      <c r="A55" s="27" t="s">
        <v>212</v>
      </c>
      <c r="B55" s="24"/>
      <c r="C55" s="22"/>
      <c r="D55" s="23"/>
      <c r="E55" s="24"/>
      <c r="F55" s="24"/>
      <c r="G55" s="24"/>
      <c r="H55" s="24"/>
      <c r="I55" s="24"/>
      <c r="J55" s="25">
        <f t="shared" si="3"/>
        <v>0</v>
      </c>
      <c r="K55" s="8"/>
      <c r="L55" s="8"/>
      <c r="M55" s="8"/>
      <c r="N55" s="9"/>
      <c r="O55" s="9"/>
      <c r="P55" s="9"/>
      <c r="Q55" s="8"/>
      <c r="R55" s="8"/>
      <c r="S55" s="8"/>
      <c r="T55" s="9"/>
      <c r="U55" s="9"/>
      <c r="V55" s="9"/>
      <c r="W55" s="8"/>
      <c r="X55" s="8"/>
      <c r="Y55" s="8"/>
      <c r="Z55" s="9"/>
      <c r="AA55" s="9"/>
      <c r="AB55" s="9"/>
      <c r="AC55" s="8"/>
      <c r="AD55" s="8"/>
      <c r="AE55" s="8"/>
      <c r="AF55" s="9"/>
      <c r="AG55" s="9"/>
      <c r="AH55" s="9"/>
      <c r="AI55" s="8"/>
      <c r="AJ55" s="8"/>
      <c r="AK55" s="8"/>
      <c r="AL55" s="9"/>
      <c r="AM55" s="9"/>
      <c r="AN55" s="9"/>
      <c r="AO55" s="8"/>
      <c r="AP55" s="8"/>
      <c r="AQ55" s="8"/>
      <c r="AR55" s="9"/>
      <c r="AS55" s="9"/>
      <c r="AT55" s="9"/>
      <c r="AU55" s="8"/>
      <c r="AV55" s="8"/>
      <c r="AW55" s="8"/>
      <c r="AX55" s="9"/>
      <c r="AY55" s="9"/>
      <c r="AZ55" s="9"/>
      <c r="BA55" s="8"/>
      <c r="BB55" s="8"/>
      <c r="BC55" s="8"/>
      <c r="BD55" s="9"/>
      <c r="BE55" s="9"/>
      <c r="BF55" s="9"/>
      <c r="BG55" s="8"/>
      <c r="BH55" s="8"/>
      <c r="BI55" s="8"/>
      <c r="BJ55" s="9"/>
      <c r="BK55" s="9"/>
      <c r="BL55" s="9"/>
      <c r="BM55" s="8"/>
      <c r="BN55" s="8"/>
      <c r="BO55" s="8"/>
      <c r="BP55" s="9"/>
      <c r="BQ55" s="9"/>
      <c r="BR55" s="9"/>
      <c r="BS55" s="8"/>
      <c r="BT55" s="8"/>
      <c r="BU55" s="8"/>
      <c r="BV55" s="9"/>
      <c r="BW55" s="9"/>
      <c r="BX55" s="9"/>
      <c r="BY55" s="8"/>
      <c r="BZ55" s="8"/>
      <c r="CA55" s="8"/>
      <c r="CB55" s="9"/>
      <c r="CC55" s="9"/>
      <c r="CD55" s="9"/>
    </row>
    <row r="56" spans="1:82" ht="26.25">
      <c r="A56" s="27" t="s">
        <v>213</v>
      </c>
      <c r="B56" s="24"/>
      <c r="C56" s="22"/>
      <c r="D56" s="23"/>
      <c r="E56" s="24"/>
      <c r="F56" s="24"/>
      <c r="G56" s="24"/>
      <c r="H56" s="24"/>
      <c r="I56" s="24"/>
      <c r="J56" s="25">
        <f t="shared" si="3"/>
        <v>0</v>
      </c>
      <c r="K56" s="8"/>
      <c r="L56" s="8"/>
      <c r="M56" s="8"/>
      <c r="N56" s="9"/>
      <c r="O56" s="9"/>
      <c r="P56" s="9"/>
      <c r="Q56" s="8"/>
      <c r="R56" s="8"/>
      <c r="S56" s="8"/>
      <c r="T56" s="9"/>
      <c r="U56" s="9"/>
      <c r="V56" s="9"/>
      <c r="W56" s="8"/>
      <c r="X56" s="8"/>
      <c r="Y56" s="8"/>
      <c r="Z56" s="9"/>
      <c r="AA56" s="9"/>
      <c r="AB56" s="9"/>
      <c r="AC56" s="8"/>
      <c r="AD56" s="8"/>
      <c r="AE56" s="8"/>
      <c r="AF56" s="9"/>
      <c r="AG56" s="9"/>
      <c r="AH56" s="9"/>
      <c r="AI56" s="8"/>
      <c r="AJ56" s="8"/>
      <c r="AK56" s="8"/>
      <c r="AL56" s="9"/>
      <c r="AM56" s="9"/>
      <c r="AN56" s="9"/>
      <c r="AO56" s="8"/>
      <c r="AP56" s="8"/>
      <c r="AQ56" s="8"/>
      <c r="AR56" s="9"/>
      <c r="AS56" s="9"/>
      <c r="AT56" s="9"/>
      <c r="AU56" s="8"/>
      <c r="AV56" s="8"/>
      <c r="AW56" s="8"/>
      <c r="AX56" s="9"/>
      <c r="AY56" s="9"/>
      <c r="AZ56" s="9"/>
      <c r="BA56" s="8"/>
      <c r="BB56" s="8"/>
      <c r="BC56" s="8"/>
      <c r="BD56" s="9"/>
      <c r="BE56" s="9"/>
      <c r="BF56" s="9"/>
      <c r="BG56" s="8"/>
      <c r="BH56" s="8"/>
      <c r="BI56" s="8"/>
      <c r="BJ56" s="9"/>
      <c r="BK56" s="9"/>
      <c r="BL56" s="9"/>
      <c r="BM56" s="8"/>
      <c r="BN56" s="8"/>
      <c r="BO56" s="8"/>
      <c r="BP56" s="9"/>
      <c r="BQ56" s="9"/>
      <c r="BR56" s="9"/>
      <c r="BS56" s="8"/>
      <c r="BT56" s="8"/>
      <c r="BU56" s="8"/>
      <c r="BV56" s="9"/>
      <c r="BW56" s="9"/>
      <c r="BX56" s="9"/>
      <c r="BY56" s="8"/>
      <c r="BZ56" s="8"/>
      <c r="CA56" s="8"/>
      <c r="CB56" s="9"/>
      <c r="CC56" s="9"/>
      <c r="CD56" s="9"/>
    </row>
    <row r="57" spans="1:82" ht="26.25">
      <c r="A57" s="27" t="s">
        <v>214</v>
      </c>
      <c r="B57" s="24"/>
      <c r="C57" s="22"/>
      <c r="D57" s="23"/>
      <c r="E57" s="24"/>
      <c r="F57" s="24"/>
      <c r="G57" s="24"/>
      <c r="H57" s="24"/>
      <c r="I57" s="24"/>
      <c r="J57" s="25">
        <f t="shared" ref="J57:J120" si="4">IFERROR(SUM(B57:I57),"")</f>
        <v>0</v>
      </c>
      <c r="K57" s="8"/>
      <c r="L57" s="8"/>
      <c r="M57" s="8"/>
      <c r="N57" s="9"/>
      <c r="O57" s="9"/>
      <c r="P57" s="9"/>
      <c r="Q57" s="8"/>
      <c r="R57" s="8"/>
      <c r="S57" s="8"/>
      <c r="T57" s="9"/>
      <c r="U57" s="9"/>
      <c r="V57" s="9"/>
      <c r="W57" s="8"/>
      <c r="X57" s="8"/>
      <c r="Y57" s="8"/>
      <c r="Z57" s="9"/>
      <c r="AA57" s="9"/>
      <c r="AB57" s="9"/>
      <c r="AC57" s="8"/>
      <c r="AD57" s="8"/>
      <c r="AE57" s="8"/>
      <c r="AF57" s="9"/>
      <c r="AG57" s="9"/>
      <c r="AH57" s="9"/>
      <c r="AI57" s="8"/>
      <c r="AJ57" s="8"/>
      <c r="AK57" s="8"/>
      <c r="AL57" s="9"/>
      <c r="AM57" s="9"/>
      <c r="AN57" s="9"/>
      <c r="AO57" s="8"/>
      <c r="AP57" s="8"/>
      <c r="AQ57" s="8"/>
      <c r="AR57" s="9"/>
      <c r="AS57" s="9"/>
      <c r="AT57" s="9"/>
      <c r="AU57" s="8"/>
      <c r="AV57" s="8"/>
      <c r="AW57" s="8"/>
      <c r="AX57" s="9"/>
      <c r="AY57" s="9"/>
      <c r="AZ57" s="9"/>
      <c r="BA57" s="8"/>
      <c r="BB57" s="8"/>
      <c r="BC57" s="8"/>
      <c r="BD57" s="9"/>
      <c r="BE57" s="9"/>
      <c r="BF57" s="9"/>
      <c r="BG57" s="8"/>
      <c r="BH57" s="8"/>
      <c r="BI57" s="8"/>
      <c r="BJ57" s="9"/>
      <c r="BK57" s="9"/>
      <c r="BL57" s="9"/>
      <c r="BM57" s="8"/>
      <c r="BN57" s="8"/>
      <c r="BO57" s="8"/>
      <c r="BP57" s="9"/>
      <c r="BQ57" s="9"/>
      <c r="BR57" s="9"/>
      <c r="BS57" s="8"/>
      <c r="BT57" s="8"/>
      <c r="BU57" s="8"/>
      <c r="BV57" s="9"/>
      <c r="BW57" s="9"/>
      <c r="BX57" s="9"/>
      <c r="BY57" s="8"/>
      <c r="BZ57" s="8"/>
      <c r="CA57" s="8"/>
      <c r="CB57" s="9"/>
      <c r="CC57" s="9"/>
      <c r="CD57" s="9"/>
    </row>
    <row r="58" spans="1:82" ht="26.25">
      <c r="A58" s="27" t="s">
        <v>215</v>
      </c>
      <c r="B58" s="24"/>
      <c r="C58" s="22"/>
      <c r="D58" s="23"/>
      <c r="E58" s="24"/>
      <c r="F58" s="24"/>
      <c r="G58" s="24"/>
      <c r="H58" s="24"/>
      <c r="I58" s="24"/>
      <c r="J58" s="25">
        <f t="shared" si="4"/>
        <v>0</v>
      </c>
      <c r="K58" s="8"/>
      <c r="L58" s="8"/>
      <c r="M58" s="8"/>
      <c r="N58" s="9"/>
      <c r="O58" s="9"/>
      <c r="P58" s="9"/>
      <c r="Q58" s="8"/>
      <c r="R58" s="8"/>
      <c r="S58" s="8"/>
      <c r="T58" s="9"/>
      <c r="U58" s="9"/>
      <c r="V58" s="9"/>
      <c r="W58" s="8"/>
      <c r="X58" s="8"/>
      <c r="Y58" s="8"/>
      <c r="Z58" s="9"/>
      <c r="AA58" s="9"/>
      <c r="AB58" s="9"/>
      <c r="AC58" s="8"/>
      <c r="AD58" s="8"/>
      <c r="AE58" s="8"/>
      <c r="AF58" s="9"/>
      <c r="AG58" s="9"/>
      <c r="AH58" s="9"/>
      <c r="AI58" s="8"/>
      <c r="AJ58" s="8"/>
      <c r="AK58" s="8"/>
      <c r="AL58" s="9"/>
      <c r="AM58" s="9"/>
      <c r="AN58" s="9"/>
      <c r="AO58" s="8"/>
      <c r="AP58" s="8"/>
      <c r="AQ58" s="8"/>
      <c r="AR58" s="9"/>
      <c r="AS58" s="9"/>
      <c r="AT58" s="9"/>
      <c r="AU58" s="8"/>
      <c r="AV58" s="8"/>
      <c r="AW58" s="8"/>
      <c r="AX58" s="9"/>
      <c r="AY58" s="9"/>
      <c r="AZ58" s="9"/>
      <c r="BA58" s="8"/>
      <c r="BB58" s="8"/>
      <c r="BC58" s="8"/>
      <c r="BD58" s="9"/>
      <c r="BE58" s="9"/>
      <c r="BF58" s="9"/>
      <c r="BG58" s="8"/>
      <c r="BH58" s="8"/>
      <c r="BI58" s="8"/>
      <c r="BJ58" s="9"/>
      <c r="BK58" s="9"/>
      <c r="BL58" s="9"/>
      <c r="BM58" s="8"/>
      <c r="BN58" s="8"/>
      <c r="BO58" s="8"/>
      <c r="BP58" s="9"/>
      <c r="BQ58" s="9"/>
      <c r="BR58" s="9"/>
      <c r="BS58" s="8"/>
      <c r="BT58" s="8"/>
      <c r="BU58" s="8"/>
      <c r="BV58" s="9"/>
      <c r="BW58" s="9"/>
      <c r="BX58" s="9"/>
      <c r="BY58" s="8"/>
      <c r="BZ58" s="8"/>
      <c r="CA58" s="8"/>
      <c r="CB58" s="9"/>
      <c r="CC58" s="9"/>
      <c r="CD58" s="9"/>
    </row>
    <row r="59" spans="1:82" ht="26.25">
      <c r="A59" s="27" t="s">
        <v>216</v>
      </c>
      <c r="B59" s="24"/>
      <c r="C59" s="22"/>
      <c r="D59" s="23"/>
      <c r="E59" s="24"/>
      <c r="F59" s="24"/>
      <c r="G59" s="24"/>
      <c r="H59" s="24"/>
      <c r="I59" s="24"/>
      <c r="J59" s="25">
        <f t="shared" si="4"/>
        <v>0</v>
      </c>
      <c r="K59" s="8"/>
      <c r="L59" s="8"/>
      <c r="M59" s="8"/>
      <c r="N59" s="9"/>
      <c r="O59" s="9"/>
      <c r="P59" s="9"/>
      <c r="Q59" s="8"/>
      <c r="R59" s="8"/>
      <c r="S59" s="8"/>
      <c r="T59" s="9"/>
      <c r="U59" s="9"/>
      <c r="V59" s="9"/>
      <c r="W59" s="8"/>
      <c r="X59" s="8"/>
      <c r="Y59" s="8"/>
      <c r="Z59" s="9"/>
      <c r="AA59" s="9"/>
      <c r="AB59" s="9"/>
      <c r="AC59" s="8"/>
      <c r="AD59" s="8"/>
      <c r="AE59" s="8"/>
      <c r="AF59" s="9"/>
      <c r="AG59" s="9"/>
      <c r="AH59" s="9"/>
      <c r="AI59" s="8"/>
      <c r="AJ59" s="8"/>
      <c r="AK59" s="8"/>
      <c r="AL59" s="9"/>
      <c r="AM59" s="9"/>
      <c r="AN59" s="9"/>
      <c r="AO59" s="8"/>
      <c r="AP59" s="8"/>
      <c r="AQ59" s="8"/>
      <c r="AR59" s="9"/>
      <c r="AS59" s="9"/>
      <c r="AT59" s="9"/>
      <c r="AU59" s="8"/>
      <c r="AV59" s="8"/>
      <c r="AW59" s="8"/>
      <c r="AX59" s="9"/>
      <c r="AY59" s="9"/>
      <c r="AZ59" s="9"/>
      <c r="BA59" s="8"/>
      <c r="BB59" s="8"/>
      <c r="BC59" s="8"/>
      <c r="BD59" s="9"/>
      <c r="BE59" s="9"/>
      <c r="BF59" s="9"/>
      <c r="BG59" s="8"/>
      <c r="BH59" s="8"/>
      <c r="BI59" s="8"/>
      <c r="BJ59" s="9"/>
      <c r="BK59" s="9"/>
      <c r="BL59" s="9"/>
      <c r="BM59" s="8"/>
      <c r="BN59" s="8"/>
      <c r="BO59" s="8"/>
      <c r="BP59" s="9"/>
      <c r="BQ59" s="9"/>
      <c r="BR59" s="9"/>
      <c r="BS59" s="8"/>
      <c r="BT59" s="8"/>
      <c r="BU59" s="8"/>
      <c r="BV59" s="9"/>
      <c r="BW59" s="9"/>
      <c r="BX59" s="9"/>
      <c r="BY59" s="8"/>
      <c r="BZ59" s="8"/>
      <c r="CA59" s="8"/>
      <c r="CB59" s="9"/>
      <c r="CC59" s="9"/>
      <c r="CD59" s="9"/>
    </row>
    <row r="60" spans="1:82" ht="26.25">
      <c r="A60" s="27" t="s">
        <v>217</v>
      </c>
      <c r="B60" s="24"/>
      <c r="C60" s="22"/>
      <c r="D60" s="23"/>
      <c r="E60" s="24"/>
      <c r="F60" s="24"/>
      <c r="G60" s="24"/>
      <c r="H60" s="24"/>
      <c r="I60" s="24"/>
      <c r="J60" s="25">
        <f t="shared" si="4"/>
        <v>0</v>
      </c>
      <c r="K60" s="8"/>
      <c r="L60" s="8"/>
      <c r="M60" s="8"/>
      <c r="N60" s="9"/>
      <c r="O60" s="9"/>
      <c r="P60" s="9"/>
      <c r="Q60" s="8"/>
      <c r="R60" s="8"/>
      <c r="S60" s="8"/>
      <c r="T60" s="9"/>
      <c r="U60" s="9"/>
      <c r="V60" s="9"/>
      <c r="W60" s="8"/>
      <c r="X60" s="8"/>
      <c r="Y60" s="8"/>
      <c r="Z60" s="9"/>
      <c r="AA60" s="9"/>
      <c r="AB60" s="9"/>
      <c r="AC60" s="8"/>
      <c r="AD60" s="8"/>
      <c r="AE60" s="8"/>
      <c r="AF60" s="9"/>
      <c r="AG60" s="9"/>
      <c r="AH60" s="9"/>
      <c r="AI60" s="8"/>
      <c r="AJ60" s="8"/>
      <c r="AK60" s="8"/>
      <c r="AL60" s="9"/>
      <c r="AM60" s="9"/>
      <c r="AN60" s="9"/>
      <c r="AO60" s="8"/>
      <c r="AP60" s="8"/>
      <c r="AQ60" s="8"/>
      <c r="AR60" s="9"/>
      <c r="AS60" s="9"/>
      <c r="AT60" s="9"/>
      <c r="AU60" s="8"/>
      <c r="AV60" s="8"/>
      <c r="AW60" s="8"/>
      <c r="AX60" s="9"/>
      <c r="AY60" s="9"/>
      <c r="AZ60" s="9"/>
      <c r="BA60" s="8"/>
      <c r="BB60" s="8"/>
      <c r="BC60" s="8"/>
      <c r="BD60" s="9"/>
      <c r="BE60" s="9"/>
      <c r="BF60" s="9"/>
      <c r="BG60" s="8"/>
      <c r="BH60" s="8"/>
      <c r="BI60" s="8"/>
      <c r="BJ60" s="9"/>
      <c r="BK60" s="9"/>
      <c r="BL60" s="9"/>
      <c r="BM60" s="8"/>
      <c r="BN60" s="8"/>
      <c r="BO60" s="8"/>
      <c r="BP60" s="9"/>
      <c r="BQ60" s="9"/>
      <c r="BR60" s="9"/>
      <c r="BS60" s="8"/>
      <c r="BT60" s="8"/>
      <c r="BU60" s="8"/>
      <c r="BV60" s="9"/>
      <c r="BW60" s="9"/>
      <c r="BX60" s="9"/>
      <c r="BY60" s="8"/>
      <c r="BZ60" s="8"/>
      <c r="CA60" s="8"/>
      <c r="CB60" s="9"/>
      <c r="CC60" s="9"/>
      <c r="CD60" s="9"/>
    </row>
    <row r="61" spans="1:82" ht="26.25">
      <c r="A61" s="27" t="s">
        <v>218</v>
      </c>
      <c r="B61" s="24"/>
      <c r="C61" s="22"/>
      <c r="D61" s="23"/>
      <c r="E61" s="24"/>
      <c r="F61" s="24"/>
      <c r="G61" s="24"/>
      <c r="H61" s="24"/>
      <c r="I61" s="24"/>
      <c r="J61" s="25">
        <f t="shared" si="4"/>
        <v>0</v>
      </c>
      <c r="K61" s="8"/>
      <c r="L61" s="8"/>
      <c r="M61" s="8"/>
      <c r="N61" s="9"/>
      <c r="O61" s="9"/>
      <c r="P61" s="9"/>
      <c r="Q61" s="8"/>
      <c r="R61" s="8"/>
      <c r="S61" s="8"/>
      <c r="T61" s="9"/>
      <c r="U61" s="9"/>
      <c r="V61" s="9"/>
      <c r="W61" s="8"/>
      <c r="X61" s="8"/>
      <c r="Y61" s="8"/>
      <c r="Z61" s="9"/>
      <c r="AA61" s="9"/>
      <c r="AB61" s="9"/>
      <c r="AC61" s="8"/>
      <c r="AD61" s="8"/>
      <c r="AE61" s="8"/>
      <c r="AF61" s="9"/>
      <c r="AG61" s="9"/>
      <c r="AH61" s="9"/>
      <c r="AI61" s="8"/>
      <c r="AJ61" s="8"/>
      <c r="AK61" s="8"/>
      <c r="AL61" s="9"/>
      <c r="AM61" s="9"/>
      <c r="AN61" s="9"/>
      <c r="AO61" s="8"/>
      <c r="AP61" s="8"/>
      <c r="AQ61" s="8"/>
      <c r="AR61" s="9"/>
      <c r="AS61" s="9"/>
      <c r="AT61" s="9"/>
      <c r="AU61" s="8"/>
      <c r="AV61" s="8"/>
      <c r="AW61" s="8"/>
      <c r="AX61" s="9"/>
      <c r="AY61" s="9"/>
      <c r="AZ61" s="9"/>
      <c r="BA61" s="8"/>
      <c r="BB61" s="8"/>
      <c r="BC61" s="8"/>
      <c r="BD61" s="9"/>
      <c r="BE61" s="9"/>
      <c r="BF61" s="9"/>
      <c r="BG61" s="8"/>
      <c r="BH61" s="8"/>
      <c r="BI61" s="8"/>
      <c r="BJ61" s="9"/>
      <c r="BK61" s="9"/>
      <c r="BL61" s="9"/>
      <c r="BM61" s="8"/>
      <c r="BN61" s="8"/>
      <c r="BO61" s="8"/>
      <c r="BP61" s="9"/>
      <c r="BQ61" s="9"/>
      <c r="BR61" s="9"/>
      <c r="BS61" s="8"/>
      <c r="BT61" s="8"/>
      <c r="BU61" s="8"/>
      <c r="BV61" s="9"/>
      <c r="BW61" s="9"/>
      <c r="BX61" s="9"/>
      <c r="BY61" s="8"/>
      <c r="BZ61" s="8"/>
      <c r="CA61" s="8"/>
      <c r="CB61" s="9"/>
      <c r="CC61" s="9"/>
      <c r="CD61" s="9"/>
    </row>
    <row r="62" spans="1:82" ht="26.25">
      <c r="A62" s="27" t="s">
        <v>219</v>
      </c>
      <c r="B62" s="24"/>
      <c r="C62" s="22"/>
      <c r="D62" s="23"/>
      <c r="E62" s="24"/>
      <c r="F62" s="24"/>
      <c r="G62" s="24"/>
      <c r="H62" s="24"/>
      <c r="I62" s="24"/>
      <c r="J62" s="25">
        <f t="shared" si="4"/>
        <v>0</v>
      </c>
      <c r="K62" s="8"/>
      <c r="L62" s="8"/>
      <c r="M62" s="8"/>
      <c r="N62" s="9"/>
      <c r="O62" s="9"/>
      <c r="P62" s="9"/>
      <c r="Q62" s="8"/>
      <c r="R62" s="8"/>
      <c r="S62" s="8"/>
      <c r="T62" s="9"/>
      <c r="U62" s="9"/>
      <c r="V62" s="9"/>
      <c r="W62" s="8"/>
      <c r="X62" s="8"/>
      <c r="Y62" s="8"/>
      <c r="Z62" s="9"/>
      <c r="AA62" s="9"/>
      <c r="AB62" s="9"/>
      <c r="AC62" s="8"/>
      <c r="AD62" s="8"/>
      <c r="AE62" s="8"/>
      <c r="AF62" s="9"/>
      <c r="AG62" s="9"/>
      <c r="AH62" s="9"/>
      <c r="AI62" s="8"/>
      <c r="AJ62" s="8"/>
      <c r="AK62" s="8"/>
      <c r="AL62" s="9"/>
      <c r="AM62" s="9"/>
      <c r="AN62" s="9"/>
      <c r="AO62" s="8"/>
      <c r="AP62" s="8"/>
      <c r="AQ62" s="8"/>
      <c r="AR62" s="9"/>
      <c r="AS62" s="9"/>
      <c r="AT62" s="9"/>
      <c r="AU62" s="8"/>
      <c r="AV62" s="8"/>
      <c r="AW62" s="8"/>
      <c r="AX62" s="9"/>
      <c r="AY62" s="9"/>
      <c r="AZ62" s="9"/>
      <c r="BA62" s="8"/>
      <c r="BB62" s="8"/>
      <c r="BC62" s="8"/>
      <c r="BD62" s="9"/>
      <c r="BE62" s="9"/>
      <c r="BF62" s="9"/>
      <c r="BG62" s="8"/>
      <c r="BH62" s="8"/>
      <c r="BI62" s="8"/>
      <c r="BJ62" s="9"/>
      <c r="BK62" s="9"/>
      <c r="BL62" s="9"/>
      <c r="BM62" s="8"/>
      <c r="BN62" s="8"/>
      <c r="BO62" s="8"/>
      <c r="BP62" s="9"/>
      <c r="BQ62" s="9"/>
      <c r="BR62" s="9"/>
      <c r="BS62" s="8"/>
      <c r="BT62" s="8"/>
      <c r="BU62" s="8"/>
      <c r="BV62" s="9"/>
      <c r="BW62" s="9"/>
      <c r="BX62" s="9"/>
      <c r="BY62" s="8"/>
      <c r="BZ62" s="8"/>
      <c r="CA62" s="8"/>
      <c r="CB62" s="9"/>
      <c r="CC62" s="9"/>
      <c r="CD62" s="9"/>
    </row>
    <row r="63" spans="1:82" ht="26.25">
      <c r="A63" s="27" t="s">
        <v>220</v>
      </c>
      <c r="B63" s="24"/>
      <c r="C63" s="22"/>
      <c r="D63" s="23"/>
      <c r="E63" s="24"/>
      <c r="F63" s="24"/>
      <c r="G63" s="24"/>
      <c r="H63" s="24"/>
      <c r="I63" s="24"/>
      <c r="J63" s="25">
        <f t="shared" si="4"/>
        <v>0</v>
      </c>
      <c r="K63" s="8"/>
      <c r="L63" s="8"/>
      <c r="M63" s="8"/>
      <c r="N63" s="9"/>
      <c r="O63" s="9"/>
      <c r="P63" s="9"/>
      <c r="Q63" s="8"/>
      <c r="R63" s="8"/>
      <c r="S63" s="8"/>
      <c r="T63" s="9"/>
      <c r="U63" s="9"/>
      <c r="V63" s="9"/>
      <c r="W63" s="8"/>
      <c r="X63" s="8"/>
      <c r="Y63" s="8"/>
      <c r="Z63" s="9"/>
      <c r="AA63" s="9"/>
      <c r="AB63" s="9"/>
      <c r="AC63" s="8"/>
      <c r="AD63" s="8"/>
      <c r="AE63" s="8"/>
      <c r="AF63" s="9"/>
      <c r="AG63" s="9"/>
      <c r="AH63" s="9"/>
      <c r="AI63" s="8"/>
      <c r="AJ63" s="8"/>
      <c r="AK63" s="8"/>
      <c r="AL63" s="9"/>
      <c r="AM63" s="9"/>
      <c r="AN63" s="9"/>
      <c r="AO63" s="8"/>
      <c r="AP63" s="8"/>
      <c r="AQ63" s="8"/>
      <c r="AR63" s="9"/>
      <c r="AS63" s="9"/>
      <c r="AT63" s="9"/>
      <c r="AU63" s="8"/>
      <c r="AV63" s="8"/>
      <c r="AW63" s="8"/>
      <c r="AX63" s="9"/>
      <c r="AY63" s="9"/>
      <c r="AZ63" s="9"/>
      <c r="BA63" s="8"/>
      <c r="BB63" s="8"/>
      <c r="BC63" s="8"/>
      <c r="BD63" s="9"/>
      <c r="BE63" s="9"/>
      <c r="BF63" s="9"/>
      <c r="BG63" s="8"/>
      <c r="BH63" s="8"/>
      <c r="BI63" s="8"/>
      <c r="BJ63" s="9"/>
      <c r="BK63" s="9"/>
      <c r="BL63" s="9"/>
      <c r="BM63" s="8"/>
      <c r="BN63" s="8"/>
      <c r="BO63" s="8"/>
      <c r="BP63" s="9"/>
      <c r="BQ63" s="9"/>
      <c r="BR63" s="9"/>
      <c r="BS63" s="8"/>
      <c r="BT63" s="8"/>
      <c r="BU63" s="8"/>
      <c r="BV63" s="9"/>
      <c r="BW63" s="9"/>
      <c r="BX63" s="9"/>
      <c r="BY63" s="8"/>
      <c r="BZ63" s="8"/>
      <c r="CA63" s="8"/>
      <c r="CB63" s="9"/>
      <c r="CC63" s="9"/>
      <c r="CD63" s="9"/>
    </row>
    <row r="64" spans="1:82" ht="26.25">
      <c r="A64" s="27" t="s">
        <v>221</v>
      </c>
      <c r="B64" s="24"/>
      <c r="C64" s="22"/>
      <c r="D64" s="23"/>
      <c r="E64" s="24"/>
      <c r="F64" s="24"/>
      <c r="G64" s="24"/>
      <c r="H64" s="24"/>
      <c r="I64" s="24"/>
      <c r="J64" s="25">
        <f t="shared" si="4"/>
        <v>0</v>
      </c>
      <c r="K64" s="8"/>
      <c r="L64" s="8"/>
      <c r="M64" s="8"/>
      <c r="N64" s="9"/>
      <c r="O64" s="9"/>
      <c r="P64" s="9"/>
      <c r="Q64" s="8"/>
      <c r="R64" s="8"/>
      <c r="S64" s="8"/>
      <c r="T64" s="9"/>
      <c r="U64" s="9"/>
      <c r="V64" s="9"/>
      <c r="W64" s="8"/>
      <c r="X64" s="8"/>
      <c r="Y64" s="8"/>
      <c r="Z64" s="9"/>
      <c r="AA64" s="9"/>
      <c r="AB64" s="9"/>
      <c r="AC64" s="8"/>
      <c r="AD64" s="8"/>
      <c r="AE64" s="8"/>
      <c r="AF64" s="9"/>
      <c r="AG64" s="9"/>
      <c r="AH64" s="9"/>
      <c r="AI64" s="8"/>
      <c r="AJ64" s="8"/>
      <c r="AK64" s="8"/>
      <c r="AL64" s="9"/>
      <c r="AM64" s="9"/>
      <c r="AN64" s="9"/>
      <c r="AO64" s="8"/>
      <c r="AP64" s="8"/>
      <c r="AQ64" s="8"/>
      <c r="AR64" s="9"/>
      <c r="AS64" s="9"/>
      <c r="AT64" s="9"/>
      <c r="AU64" s="8"/>
      <c r="AV64" s="8"/>
      <c r="AW64" s="8"/>
      <c r="AX64" s="9"/>
      <c r="AY64" s="9"/>
      <c r="AZ64" s="9"/>
      <c r="BA64" s="8"/>
      <c r="BB64" s="8"/>
      <c r="BC64" s="8"/>
      <c r="BD64" s="9"/>
      <c r="BE64" s="9"/>
      <c r="BF64" s="9"/>
      <c r="BG64" s="8"/>
      <c r="BH64" s="8"/>
      <c r="BI64" s="8"/>
      <c r="BJ64" s="9"/>
      <c r="BK64" s="9"/>
      <c r="BL64" s="9"/>
      <c r="BM64" s="8"/>
      <c r="BN64" s="8"/>
      <c r="BO64" s="8"/>
      <c r="BP64" s="9"/>
      <c r="BQ64" s="9"/>
      <c r="BR64" s="9"/>
      <c r="BS64" s="8"/>
      <c r="BT64" s="8"/>
      <c r="BU64" s="8"/>
      <c r="BV64" s="9"/>
      <c r="BW64" s="9"/>
      <c r="BX64" s="9"/>
      <c r="BY64" s="8"/>
      <c r="BZ64" s="8"/>
      <c r="CA64" s="8"/>
      <c r="CB64" s="9"/>
      <c r="CC64" s="9"/>
      <c r="CD64" s="9"/>
    </row>
    <row r="65" spans="1:82" ht="26.25">
      <c r="A65" s="27" t="s">
        <v>222</v>
      </c>
      <c r="B65" s="24"/>
      <c r="C65" s="22"/>
      <c r="D65" s="23"/>
      <c r="E65" s="24"/>
      <c r="F65" s="24"/>
      <c r="G65" s="24"/>
      <c r="H65" s="24"/>
      <c r="I65" s="24"/>
      <c r="J65" s="25">
        <f t="shared" si="4"/>
        <v>0</v>
      </c>
      <c r="K65" s="8"/>
      <c r="L65" s="8"/>
      <c r="M65" s="8"/>
      <c r="N65" s="9"/>
      <c r="O65" s="9"/>
      <c r="P65" s="9"/>
      <c r="Q65" s="8"/>
      <c r="R65" s="8"/>
      <c r="S65" s="8"/>
      <c r="T65" s="9"/>
      <c r="U65" s="9"/>
      <c r="V65" s="9"/>
      <c r="W65" s="8"/>
      <c r="X65" s="8"/>
      <c r="Y65" s="8"/>
      <c r="Z65" s="9"/>
      <c r="AA65" s="9"/>
      <c r="AB65" s="9"/>
      <c r="AC65" s="8"/>
      <c r="AD65" s="8"/>
      <c r="AE65" s="8"/>
      <c r="AF65" s="9"/>
      <c r="AG65" s="9"/>
      <c r="AH65" s="9"/>
      <c r="AI65" s="8"/>
      <c r="AJ65" s="8"/>
      <c r="AK65" s="8"/>
      <c r="AL65" s="9"/>
      <c r="AM65" s="9"/>
      <c r="AN65" s="9"/>
      <c r="AO65" s="8"/>
      <c r="AP65" s="8"/>
      <c r="AQ65" s="8"/>
      <c r="AR65" s="9"/>
      <c r="AS65" s="9"/>
      <c r="AT65" s="9"/>
      <c r="AU65" s="8"/>
      <c r="AV65" s="8"/>
      <c r="AW65" s="8"/>
      <c r="AX65" s="9"/>
      <c r="AY65" s="9"/>
      <c r="AZ65" s="9"/>
      <c r="BA65" s="8"/>
      <c r="BB65" s="8"/>
      <c r="BC65" s="8"/>
      <c r="BD65" s="9"/>
      <c r="BE65" s="9"/>
      <c r="BF65" s="9"/>
      <c r="BG65" s="8"/>
      <c r="BH65" s="8"/>
      <c r="BI65" s="8"/>
      <c r="BJ65" s="9"/>
      <c r="BK65" s="9"/>
      <c r="BL65" s="9"/>
      <c r="BM65" s="8"/>
      <c r="BN65" s="8"/>
      <c r="BO65" s="8"/>
      <c r="BP65" s="9"/>
      <c r="BQ65" s="9"/>
      <c r="BR65" s="9"/>
      <c r="BS65" s="8"/>
      <c r="BT65" s="8"/>
      <c r="BU65" s="8"/>
      <c r="BV65" s="9"/>
      <c r="BW65" s="9"/>
      <c r="BX65" s="9"/>
      <c r="BY65" s="8"/>
      <c r="BZ65" s="8"/>
      <c r="CA65" s="8"/>
      <c r="CB65" s="9"/>
      <c r="CC65" s="9"/>
      <c r="CD65" s="9"/>
    </row>
    <row r="66" spans="1:82" ht="26.25">
      <c r="A66" s="27" t="s">
        <v>223</v>
      </c>
      <c r="B66" s="24"/>
      <c r="C66" s="22"/>
      <c r="D66" s="23"/>
      <c r="E66" s="24"/>
      <c r="F66" s="24"/>
      <c r="G66" s="24"/>
      <c r="H66" s="24"/>
      <c r="I66" s="24"/>
      <c r="J66" s="25">
        <f t="shared" si="4"/>
        <v>0</v>
      </c>
      <c r="K66" s="8"/>
      <c r="L66" s="8"/>
      <c r="M66" s="8"/>
      <c r="N66" s="9"/>
      <c r="O66" s="9"/>
      <c r="P66" s="9"/>
      <c r="Q66" s="8"/>
      <c r="R66" s="8"/>
      <c r="S66" s="8"/>
      <c r="T66" s="9"/>
      <c r="U66" s="9"/>
      <c r="V66" s="9"/>
      <c r="W66" s="8"/>
      <c r="X66" s="8"/>
      <c r="Y66" s="8"/>
      <c r="Z66" s="9"/>
      <c r="AA66" s="9"/>
      <c r="AB66" s="9"/>
      <c r="AC66" s="8"/>
      <c r="AD66" s="8"/>
      <c r="AE66" s="8"/>
      <c r="AF66" s="9"/>
      <c r="AG66" s="9"/>
      <c r="AH66" s="9"/>
      <c r="AI66" s="8"/>
      <c r="AJ66" s="8"/>
      <c r="AK66" s="8"/>
      <c r="AL66" s="9"/>
      <c r="AM66" s="9"/>
      <c r="AN66" s="9"/>
      <c r="AO66" s="8"/>
      <c r="AP66" s="8"/>
      <c r="AQ66" s="8"/>
      <c r="AR66" s="9"/>
      <c r="AS66" s="9"/>
      <c r="AT66" s="9"/>
      <c r="AU66" s="8"/>
      <c r="AV66" s="8"/>
      <c r="AW66" s="8"/>
      <c r="AX66" s="9"/>
      <c r="AY66" s="9"/>
      <c r="AZ66" s="9"/>
      <c r="BA66" s="8"/>
      <c r="BB66" s="8"/>
      <c r="BC66" s="8"/>
      <c r="BD66" s="9"/>
      <c r="BE66" s="9"/>
      <c r="BF66" s="9"/>
      <c r="BG66" s="8"/>
      <c r="BH66" s="8"/>
      <c r="BI66" s="8"/>
      <c r="BJ66" s="9"/>
      <c r="BK66" s="9"/>
      <c r="BL66" s="9"/>
      <c r="BM66" s="8"/>
      <c r="BN66" s="8"/>
      <c r="BO66" s="8"/>
      <c r="BP66" s="9"/>
      <c r="BQ66" s="9"/>
      <c r="BR66" s="9"/>
      <c r="BS66" s="8"/>
      <c r="BT66" s="8"/>
      <c r="BU66" s="8"/>
      <c r="BV66" s="9"/>
      <c r="BW66" s="9"/>
      <c r="BX66" s="9"/>
      <c r="BY66" s="8"/>
      <c r="BZ66" s="8"/>
      <c r="CA66" s="8"/>
      <c r="CB66" s="9"/>
      <c r="CC66" s="9"/>
      <c r="CD66" s="9"/>
    </row>
    <row r="67" spans="1:82" ht="26.25">
      <c r="A67" s="27" t="s">
        <v>224</v>
      </c>
      <c r="B67" s="24"/>
      <c r="C67" s="22"/>
      <c r="D67" s="23"/>
      <c r="E67" s="24"/>
      <c r="F67" s="24"/>
      <c r="G67" s="24"/>
      <c r="H67" s="24"/>
      <c r="I67" s="24"/>
      <c r="J67" s="25">
        <f t="shared" si="4"/>
        <v>0</v>
      </c>
      <c r="K67" s="8"/>
      <c r="L67" s="8"/>
      <c r="M67" s="8"/>
      <c r="N67" s="9"/>
      <c r="O67" s="9"/>
      <c r="P67" s="9"/>
      <c r="Q67" s="8"/>
      <c r="R67" s="8"/>
      <c r="S67" s="8"/>
      <c r="T67" s="9"/>
      <c r="U67" s="9"/>
      <c r="V67" s="9"/>
      <c r="W67" s="8"/>
      <c r="X67" s="8"/>
      <c r="Y67" s="8"/>
      <c r="Z67" s="9"/>
      <c r="AA67" s="9"/>
      <c r="AB67" s="9"/>
      <c r="AC67" s="8"/>
      <c r="AD67" s="8"/>
      <c r="AE67" s="8"/>
      <c r="AF67" s="9"/>
      <c r="AG67" s="9"/>
      <c r="AH67" s="9"/>
      <c r="AI67" s="8"/>
      <c r="AJ67" s="8"/>
      <c r="AK67" s="8"/>
      <c r="AL67" s="9"/>
      <c r="AM67" s="9"/>
      <c r="AN67" s="9"/>
      <c r="AO67" s="8"/>
      <c r="AP67" s="8"/>
      <c r="AQ67" s="8"/>
      <c r="AR67" s="9"/>
      <c r="AS67" s="9"/>
      <c r="AT67" s="9"/>
      <c r="AU67" s="8"/>
      <c r="AV67" s="8"/>
      <c r="AW67" s="8"/>
      <c r="AX67" s="9"/>
      <c r="AY67" s="9"/>
      <c r="AZ67" s="9"/>
      <c r="BA67" s="8"/>
      <c r="BB67" s="8"/>
      <c r="BC67" s="8"/>
      <c r="BD67" s="9"/>
      <c r="BE67" s="9"/>
      <c r="BF67" s="9"/>
      <c r="BG67" s="8"/>
      <c r="BH67" s="8"/>
      <c r="BI67" s="8"/>
      <c r="BJ67" s="9"/>
      <c r="BK67" s="9"/>
      <c r="BL67" s="9"/>
      <c r="BM67" s="8"/>
      <c r="BN67" s="8"/>
      <c r="BO67" s="8"/>
      <c r="BP67" s="9"/>
      <c r="BQ67" s="9"/>
      <c r="BR67" s="9"/>
      <c r="BS67" s="8"/>
      <c r="BT67" s="8"/>
      <c r="BU67" s="8"/>
      <c r="BV67" s="9"/>
      <c r="BW67" s="9"/>
      <c r="BX67" s="9"/>
      <c r="BY67" s="8"/>
      <c r="BZ67" s="8"/>
      <c r="CA67" s="8"/>
      <c r="CB67" s="9"/>
      <c r="CC67" s="9"/>
      <c r="CD67" s="9"/>
    </row>
    <row r="68" spans="1:82" ht="26.25">
      <c r="A68" s="27" t="s">
        <v>225</v>
      </c>
      <c r="B68" s="24"/>
      <c r="C68" s="22"/>
      <c r="D68" s="23"/>
      <c r="E68" s="24"/>
      <c r="F68" s="24"/>
      <c r="G68" s="24"/>
      <c r="H68" s="24"/>
      <c r="I68" s="24"/>
      <c r="J68" s="25">
        <f t="shared" si="4"/>
        <v>0</v>
      </c>
      <c r="K68" s="8"/>
      <c r="L68" s="8"/>
      <c r="M68" s="8"/>
      <c r="N68" s="9"/>
      <c r="O68" s="9"/>
      <c r="P68" s="9"/>
      <c r="Q68" s="8"/>
      <c r="R68" s="8"/>
      <c r="S68" s="8"/>
      <c r="T68" s="9"/>
      <c r="U68" s="9"/>
      <c r="V68" s="9"/>
      <c r="W68" s="8"/>
      <c r="X68" s="8"/>
      <c r="Y68" s="8"/>
      <c r="Z68" s="9"/>
      <c r="AA68" s="9"/>
      <c r="AB68" s="9"/>
      <c r="AC68" s="8"/>
      <c r="AD68" s="8"/>
      <c r="AE68" s="8"/>
      <c r="AF68" s="9"/>
      <c r="AG68" s="9"/>
      <c r="AH68" s="9"/>
      <c r="AI68" s="8"/>
      <c r="AJ68" s="8"/>
      <c r="AK68" s="8"/>
      <c r="AL68" s="9"/>
      <c r="AM68" s="9"/>
      <c r="AN68" s="9"/>
      <c r="AO68" s="8"/>
      <c r="AP68" s="8"/>
      <c r="AQ68" s="8"/>
      <c r="AR68" s="9"/>
      <c r="AS68" s="9"/>
      <c r="AT68" s="9"/>
      <c r="AU68" s="8"/>
      <c r="AV68" s="8"/>
      <c r="AW68" s="8"/>
      <c r="AX68" s="9"/>
      <c r="AY68" s="9"/>
      <c r="AZ68" s="9"/>
      <c r="BA68" s="8"/>
      <c r="BB68" s="8"/>
      <c r="BC68" s="8"/>
      <c r="BD68" s="9"/>
      <c r="BE68" s="9"/>
      <c r="BF68" s="9"/>
      <c r="BG68" s="8"/>
      <c r="BH68" s="8"/>
      <c r="BI68" s="8"/>
      <c r="BJ68" s="9"/>
      <c r="BK68" s="9"/>
      <c r="BL68" s="9"/>
      <c r="BM68" s="8"/>
      <c r="BN68" s="8"/>
      <c r="BO68" s="8"/>
      <c r="BP68" s="9"/>
      <c r="BQ68" s="9"/>
      <c r="BR68" s="9"/>
      <c r="BS68" s="8"/>
      <c r="BT68" s="8"/>
      <c r="BU68" s="8"/>
      <c r="BV68" s="9"/>
      <c r="BW68" s="9"/>
      <c r="BX68" s="9"/>
      <c r="BY68" s="8"/>
      <c r="BZ68" s="8"/>
      <c r="CA68" s="8"/>
      <c r="CB68" s="9"/>
      <c r="CC68" s="9"/>
      <c r="CD68" s="9"/>
    </row>
    <row r="69" spans="1:82" ht="26.25">
      <c r="A69" s="27" t="s">
        <v>226</v>
      </c>
      <c r="B69" s="24"/>
      <c r="C69" s="22"/>
      <c r="D69" s="23"/>
      <c r="E69" s="24"/>
      <c r="F69" s="24"/>
      <c r="G69" s="24"/>
      <c r="H69" s="24"/>
      <c r="I69" s="24"/>
      <c r="J69" s="25">
        <f t="shared" si="4"/>
        <v>0</v>
      </c>
      <c r="K69" s="8"/>
      <c r="L69" s="8"/>
      <c r="M69" s="8"/>
      <c r="N69" s="9"/>
      <c r="O69" s="9"/>
      <c r="P69" s="9"/>
      <c r="Q69" s="8"/>
      <c r="R69" s="8"/>
      <c r="S69" s="8"/>
      <c r="T69" s="9"/>
      <c r="U69" s="9"/>
      <c r="V69" s="9"/>
      <c r="W69" s="8"/>
      <c r="X69" s="8"/>
      <c r="Y69" s="8"/>
      <c r="Z69" s="9"/>
      <c r="AA69" s="9"/>
      <c r="AB69" s="9"/>
      <c r="AC69" s="8"/>
      <c r="AD69" s="8"/>
      <c r="AE69" s="8"/>
      <c r="AF69" s="9"/>
      <c r="AG69" s="9"/>
      <c r="AH69" s="9"/>
      <c r="AI69" s="8"/>
      <c r="AJ69" s="8"/>
      <c r="AK69" s="8"/>
      <c r="AL69" s="9"/>
      <c r="AM69" s="9"/>
      <c r="AN69" s="9"/>
      <c r="AO69" s="8"/>
      <c r="AP69" s="8"/>
      <c r="AQ69" s="8"/>
      <c r="AR69" s="9"/>
      <c r="AS69" s="9"/>
      <c r="AT69" s="9"/>
      <c r="AU69" s="8"/>
      <c r="AV69" s="8"/>
      <c r="AW69" s="8"/>
      <c r="AX69" s="9"/>
      <c r="AY69" s="9"/>
      <c r="AZ69" s="9"/>
      <c r="BA69" s="8"/>
      <c r="BB69" s="8"/>
      <c r="BC69" s="8"/>
      <c r="BD69" s="9"/>
      <c r="BE69" s="9"/>
      <c r="BF69" s="9"/>
      <c r="BG69" s="8"/>
      <c r="BH69" s="8"/>
      <c r="BI69" s="8"/>
      <c r="BJ69" s="9"/>
      <c r="BK69" s="9"/>
      <c r="BL69" s="9"/>
      <c r="BM69" s="8"/>
      <c r="BN69" s="8"/>
      <c r="BO69" s="8"/>
      <c r="BP69" s="9"/>
      <c r="BQ69" s="9"/>
      <c r="BR69" s="9"/>
      <c r="BS69" s="8"/>
      <c r="BT69" s="8"/>
      <c r="BU69" s="8"/>
      <c r="BV69" s="9"/>
      <c r="BW69" s="9"/>
      <c r="BX69" s="9"/>
      <c r="BY69" s="8"/>
      <c r="BZ69" s="8"/>
      <c r="CA69" s="8"/>
      <c r="CB69" s="9"/>
      <c r="CC69" s="9"/>
      <c r="CD69" s="9"/>
    </row>
    <row r="70" spans="1:82" ht="26.25">
      <c r="A70" s="27" t="s">
        <v>227</v>
      </c>
      <c r="B70" s="24"/>
      <c r="C70" s="22"/>
      <c r="D70" s="23"/>
      <c r="E70" s="24"/>
      <c r="F70" s="24"/>
      <c r="G70" s="24"/>
      <c r="H70" s="24"/>
      <c r="I70" s="24"/>
      <c r="J70" s="25">
        <f t="shared" si="4"/>
        <v>0</v>
      </c>
      <c r="K70" s="8"/>
      <c r="L70" s="8"/>
      <c r="M70" s="8"/>
      <c r="N70" s="9"/>
      <c r="O70" s="9"/>
      <c r="P70" s="9"/>
      <c r="Q70" s="8"/>
      <c r="R70" s="8"/>
      <c r="S70" s="8"/>
      <c r="T70" s="9"/>
      <c r="U70" s="9"/>
      <c r="V70" s="9"/>
      <c r="W70" s="8"/>
      <c r="X70" s="8"/>
      <c r="Y70" s="8"/>
      <c r="Z70" s="9"/>
      <c r="AA70" s="9"/>
      <c r="AB70" s="9"/>
      <c r="AC70" s="8"/>
      <c r="AD70" s="8"/>
      <c r="AE70" s="8"/>
      <c r="AF70" s="9"/>
      <c r="AG70" s="9"/>
      <c r="AH70" s="9"/>
      <c r="AI70" s="8"/>
      <c r="AJ70" s="8"/>
      <c r="AK70" s="8"/>
      <c r="AL70" s="9"/>
      <c r="AM70" s="9"/>
      <c r="AN70" s="9"/>
      <c r="AO70" s="8"/>
      <c r="AP70" s="8"/>
      <c r="AQ70" s="8"/>
      <c r="AR70" s="9"/>
      <c r="AS70" s="9"/>
      <c r="AT70" s="9"/>
      <c r="AU70" s="8"/>
      <c r="AV70" s="8"/>
      <c r="AW70" s="8"/>
      <c r="AX70" s="9"/>
      <c r="AY70" s="9"/>
      <c r="AZ70" s="9"/>
      <c r="BA70" s="8"/>
      <c r="BB70" s="8"/>
      <c r="BC70" s="8"/>
      <c r="BD70" s="9"/>
      <c r="BE70" s="9"/>
      <c r="BF70" s="9"/>
      <c r="BG70" s="8"/>
      <c r="BH70" s="8"/>
      <c r="BI70" s="8"/>
      <c r="BJ70" s="9"/>
      <c r="BK70" s="9"/>
      <c r="BL70" s="9"/>
      <c r="BM70" s="8"/>
      <c r="BN70" s="8"/>
      <c r="BO70" s="8"/>
      <c r="BP70" s="9"/>
      <c r="BQ70" s="9"/>
      <c r="BR70" s="9"/>
      <c r="BS70" s="8"/>
      <c r="BT70" s="8"/>
      <c r="BU70" s="8"/>
      <c r="BV70" s="9"/>
      <c r="BW70" s="9"/>
      <c r="BX70" s="9"/>
      <c r="BY70" s="8"/>
      <c r="BZ70" s="8"/>
      <c r="CA70" s="8"/>
      <c r="CB70" s="9"/>
      <c r="CC70" s="9"/>
      <c r="CD70" s="9"/>
    </row>
    <row r="71" spans="1:82" ht="26.25">
      <c r="A71" s="27" t="s">
        <v>228</v>
      </c>
      <c r="B71" s="24"/>
      <c r="C71" s="22"/>
      <c r="D71" s="23"/>
      <c r="E71" s="24"/>
      <c r="F71" s="24"/>
      <c r="G71" s="24"/>
      <c r="H71" s="24"/>
      <c r="I71" s="24"/>
      <c r="J71" s="25">
        <f t="shared" si="4"/>
        <v>0</v>
      </c>
      <c r="K71" s="8"/>
      <c r="L71" s="8"/>
      <c r="M71" s="8"/>
      <c r="N71" s="9"/>
      <c r="O71" s="9"/>
      <c r="P71" s="9"/>
      <c r="Q71" s="8"/>
      <c r="R71" s="8"/>
      <c r="S71" s="8"/>
      <c r="T71" s="9"/>
      <c r="U71" s="9"/>
      <c r="V71" s="9"/>
      <c r="W71" s="8"/>
      <c r="X71" s="8"/>
      <c r="Y71" s="8"/>
      <c r="Z71" s="9"/>
      <c r="AA71" s="9"/>
      <c r="AB71" s="9"/>
      <c r="AC71" s="8"/>
      <c r="AD71" s="8"/>
      <c r="AE71" s="8"/>
      <c r="AF71" s="9"/>
      <c r="AG71" s="9"/>
      <c r="AH71" s="9"/>
      <c r="AI71" s="8"/>
      <c r="AJ71" s="8"/>
      <c r="AK71" s="8"/>
      <c r="AL71" s="9"/>
      <c r="AM71" s="9"/>
      <c r="AN71" s="9"/>
      <c r="AO71" s="8"/>
      <c r="AP71" s="8"/>
      <c r="AQ71" s="8"/>
      <c r="AR71" s="9"/>
      <c r="AS71" s="9"/>
      <c r="AT71" s="9"/>
      <c r="AU71" s="8"/>
      <c r="AV71" s="8"/>
      <c r="AW71" s="8"/>
      <c r="AX71" s="9"/>
      <c r="AY71" s="9"/>
      <c r="AZ71" s="9"/>
      <c r="BA71" s="8"/>
      <c r="BB71" s="8"/>
      <c r="BC71" s="8"/>
      <c r="BD71" s="9"/>
      <c r="BE71" s="9"/>
      <c r="BF71" s="9"/>
      <c r="BG71" s="8"/>
      <c r="BH71" s="8"/>
      <c r="BI71" s="8"/>
      <c r="BJ71" s="9"/>
      <c r="BK71" s="9"/>
      <c r="BL71" s="9"/>
      <c r="BM71" s="8"/>
      <c r="BN71" s="8"/>
      <c r="BO71" s="8"/>
      <c r="BP71" s="9"/>
      <c r="BQ71" s="9"/>
      <c r="BR71" s="9"/>
      <c r="BS71" s="8"/>
      <c r="BT71" s="8"/>
      <c r="BU71" s="8"/>
      <c r="BV71" s="9"/>
      <c r="BW71" s="9"/>
      <c r="BX71" s="9"/>
      <c r="BY71" s="8"/>
      <c r="BZ71" s="8"/>
      <c r="CA71" s="8"/>
      <c r="CB71" s="9"/>
      <c r="CC71" s="9"/>
      <c r="CD71" s="9"/>
    </row>
    <row r="72" spans="1:82" ht="26.25">
      <c r="A72" s="27" t="s">
        <v>229</v>
      </c>
      <c r="B72" s="24"/>
      <c r="C72" s="22"/>
      <c r="D72" s="23"/>
      <c r="E72" s="24"/>
      <c r="F72" s="24"/>
      <c r="G72" s="24"/>
      <c r="H72" s="24"/>
      <c r="I72" s="24"/>
      <c r="J72" s="25">
        <f t="shared" si="4"/>
        <v>0</v>
      </c>
      <c r="K72" s="8"/>
      <c r="L72" s="8"/>
      <c r="M72" s="8"/>
      <c r="N72" s="9"/>
      <c r="O72" s="9"/>
      <c r="P72" s="9"/>
      <c r="Q72" s="8"/>
      <c r="R72" s="8"/>
      <c r="S72" s="8"/>
      <c r="T72" s="9"/>
      <c r="U72" s="9"/>
      <c r="V72" s="9"/>
      <c r="W72" s="8"/>
      <c r="X72" s="8"/>
      <c r="Y72" s="8"/>
      <c r="Z72" s="9"/>
      <c r="AA72" s="9"/>
      <c r="AB72" s="9"/>
      <c r="AC72" s="8"/>
      <c r="AD72" s="8"/>
      <c r="AE72" s="8"/>
      <c r="AF72" s="9"/>
      <c r="AG72" s="9"/>
      <c r="AH72" s="9"/>
      <c r="AI72" s="8"/>
      <c r="AJ72" s="8"/>
      <c r="AK72" s="8"/>
      <c r="AL72" s="9"/>
      <c r="AM72" s="9"/>
      <c r="AN72" s="9"/>
      <c r="AO72" s="8"/>
      <c r="AP72" s="8"/>
      <c r="AQ72" s="8"/>
      <c r="AR72" s="9"/>
      <c r="AS72" s="9"/>
      <c r="AT72" s="9"/>
      <c r="AU72" s="8"/>
      <c r="AV72" s="8"/>
      <c r="AW72" s="8"/>
      <c r="AX72" s="9"/>
      <c r="AY72" s="9"/>
      <c r="AZ72" s="9"/>
      <c r="BA72" s="8"/>
      <c r="BB72" s="8"/>
      <c r="BC72" s="8"/>
      <c r="BD72" s="9"/>
      <c r="BE72" s="9"/>
      <c r="BF72" s="9"/>
      <c r="BG72" s="8"/>
      <c r="BH72" s="8"/>
      <c r="BI72" s="8"/>
      <c r="BJ72" s="9"/>
      <c r="BK72" s="9"/>
      <c r="BL72" s="9"/>
      <c r="BM72" s="8"/>
      <c r="BN72" s="8"/>
      <c r="BO72" s="8"/>
      <c r="BP72" s="9"/>
      <c r="BQ72" s="9"/>
      <c r="BR72" s="9"/>
      <c r="BS72" s="8"/>
      <c r="BT72" s="8"/>
      <c r="BU72" s="8"/>
      <c r="BV72" s="9"/>
      <c r="BW72" s="9"/>
      <c r="BX72" s="9"/>
      <c r="BY72" s="8"/>
      <c r="BZ72" s="8"/>
      <c r="CA72" s="8"/>
      <c r="CB72" s="9"/>
      <c r="CC72" s="9"/>
      <c r="CD72" s="9"/>
    </row>
    <row r="73" spans="1:82" ht="26.25">
      <c r="A73" s="27" t="s">
        <v>230</v>
      </c>
      <c r="B73" s="24"/>
      <c r="C73" s="22"/>
      <c r="D73" s="23"/>
      <c r="E73" s="24"/>
      <c r="F73" s="24"/>
      <c r="G73" s="24"/>
      <c r="H73" s="24"/>
      <c r="I73" s="24"/>
      <c r="J73" s="25">
        <f t="shared" si="4"/>
        <v>0</v>
      </c>
      <c r="K73" s="8"/>
      <c r="L73" s="8"/>
      <c r="M73" s="8"/>
      <c r="N73" s="9"/>
      <c r="O73" s="9"/>
      <c r="P73" s="9"/>
      <c r="Q73" s="8"/>
      <c r="R73" s="8"/>
      <c r="S73" s="8"/>
      <c r="T73" s="9"/>
      <c r="U73" s="9"/>
      <c r="V73" s="9"/>
      <c r="W73" s="8"/>
      <c r="X73" s="8"/>
      <c r="Y73" s="8"/>
      <c r="Z73" s="9"/>
      <c r="AA73" s="9"/>
      <c r="AB73" s="9"/>
      <c r="AC73" s="8"/>
      <c r="AD73" s="8"/>
      <c r="AE73" s="8"/>
      <c r="AF73" s="9"/>
      <c r="AG73" s="9"/>
      <c r="AH73" s="9"/>
      <c r="AI73" s="8"/>
      <c r="AJ73" s="8"/>
      <c r="AK73" s="8"/>
      <c r="AL73" s="9"/>
      <c r="AM73" s="9"/>
      <c r="AN73" s="9"/>
      <c r="AO73" s="8"/>
      <c r="AP73" s="8"/>
      <c r="AQ73" s="8"/>
      <c r="AR73" s="9"/>
      <c r="AS73" s="9"/>
      <c r="AT73" s="9"/>
      <c r="AU73" s="8"/>
      <c r="AV73" s="8"/>
      <c r="AW73" s="8"/>
      <c r="AX73" s="9"/>
      <c r="AY73" s="9"/>
      <c r="AZ73" s="9"/>
      <c r="BA73" s="8"/>
      <c r="BB73" s="8"/>
      <c r="BC73" s="8"/>
      <c r="BD73" s="9"/>
      <c r="BE73" s="9"/>
      <c r="BF73" s="9"/>
      <c r="BG73" s="8"/>
      <c r="BH73" s="8"/>
      <c r="BI73" s="8"/>
      <c r="BJ73" s="9"/>
      <c r="BK73" s="9"/>
      <c r="BL73" s="9"/>
      <c r="BM73" s="8"/>
      <c r="BN73" s="8"/>
      <c r="BO73" s="8"/>
      <c r="BP73" s="9"/>
      <c r="BQ73" s="9"/>
      <c r="BR73" s="9"/>
      <c r="BS73" s="8"/>
      <c r="BT73" s="8"/>
      <c r="BU73" s="8"/>
      <c r="BV73" s="9"/>
      <c r="BW73" s="9"/>
      <c r="BX73" s="9"/>
      <c r="BY73" s="8"/>
      <c r="BZ73" s="8"/>
      <c r="CA73" s="8"/>
      <c r="CB73" s="9"/>
      <c r="CC73" s="9"/>
      <c r="CD73" s="9"/>
    </row>
    <row r="74" spans="1:82" ht="26.25">
      <c r="A74" s="27" t="s">
        <v>231</v>
      </c>
      <c r="B74" s="24"/>
      <c r="C74" s="22"/>
      <c r="D74" s="23"/>
      <c r="E74" s="24"/>
      <c r="F74" s="24"/>
      <c r="G74" s="24"/>
      <c r="H74" s="24"/>
      <c r="I74" s="24"/>
      <c r="J74" s="25">
        <f t="shared" si="4"/>
        <v>0</v>
      </c>
      <c r="K74" s="8"/>
      <c r="L74" s="8"/>
      <c r="M74" s="8"/>
      <c r="N74" s="9"/>
      <c r="O74" s="9"/>
      <c r="P74" s="9"/>
      <c r="Q74" s="8"/>
      <c r="R74" s="8"/>
      <c r="S74" s="8"/>
      <c r="T74" s="9"/>
      <c r="U74" s="9"/>
      <c r="V74" s="9"/>
      <c r="W74" s="8"/>
      <c r="X74" s="8"/>
      <c r="Y74" s="8"/>
      <c r="Z74" s="9"/>
      <c r="AA74" s="9"/>
      <c r="AB74" s="9"/>
      <c r="AC74" s="8"/>
      <c r="AD74" s="8"/>
      <c r="AE74" s="8"/>
      <c r="AF74" s="9"/>
      <c r="AG74" s="9"/>
      <c r="AH74" s="9"/>
      <c r="AI74" s="8"/>
      <c r="AJ74" s="8"/>
      <c r="AK74" s="8"/>
      <c r="AL74" s="9"/>
      <c r="AM74" s="9"/>
      <c r="AN74" s="9"/>
      <c r="AO74" s="8"/>
      <c r="AP74" s="8"/>
      <c r="AQ74" s="8"/>
      <c r="AR74" s="9"/>
      <c r="AS74" s="9"/>
      <c r="AT74" s="9"/>
      <c r="AU74" s="8"/>
      <c r="AV74" s="8"/>
      <c r="AW74" s="8"/>
      <c r="AX74" s="9"/>
      <c r="AY74" s="9"/>
      <c r="AZ74" s="9"/>
      <c r="BA74" s="8"/>
      <c r="BB74" s="8"/>
      <c r="BC74" s="8"/>
      <c r="BD74" s="9"/>
      <c r="BE74" s="9"/>
      <c r="BF74" s="9"/>
      <c r="BG74" s="8"/>
      <c r="BH74" s="8"/>
      <c r="BI74" s="8"/>
      <c r="BJ74" s="9"/>
      <c r="BK74" s="9"/>
      <c r="BL74" s="9"/>
      <c r="BM74" s="8"/>
      <c r="BN74" s="8"/>
      <c r="BO74" s="8"/>
      <c r="BP74" s="9"/>
      <c r="BQ74" s="9"/>
      <c r="BR74" s="9"/>
      <c r="BS74" s="8"/>
      <c r="BT74" s="8"/>
      <c r="BU74" s="8"/>
      <c r="BV74" s="9"/>
      <c r="BW74" s="9"/>
      <c r="BX74" s="9"/>
      <c r="BY74" s="8"/>
      <c r="BZ74" s="8"/>
      <c r="CA74" s="8"/>
      <c r="CB74" s="9"/>
      <c r="CC74" s="9"/>
      <c r="CD74" s="9"/>
    </row>
    <row r="75" spans="1:82" ht="26.25">
      <c r="A75" s="27" t="s">
        <v>232</v>
      </c>
      <c r="B75" s="24"/>
      <c r="C75" s="22"/>
      <c r="D75" s="23"/>
      <c r="E75" s="24"/>
      <c r="F75" s="24"/>
      <c r="G75" s="24"/>
      <c r="H75" s="24"/>
      <c r="I75" s="24"/>
      <c r="J75" s="25">
        <f t="shared" si="4"/>
        <v>0</v>
      </c>
      <c r="K75" s="8"/>
      <c r="L75" s="8"/>
      <c r="M75" s="8"/>
      <c r="N75" s="9"/>
      <c r="O75" s="9"/>
      <c r="P75" s="9"/>
      <c r="Q75" s="8"/>
      <c r="R75" s="8"/>
      <c r="S75" s="8"/>
      <c r="T75" s="9"/>
      <c r="U75" s="9"/>
      <c r="V75" s="9"/>
      <c r="W75" s="8"/>
      <c r="X75" s="8"/>
      <c r="Y75" s="8"/>
      <c r="Z75" s="9"/>
      <c r="AA75" s="9"/>
      <c r="AB75" s="9"/>
      <c r="AC75" s="8"/>
      <c r="AD75" s="8"/>
      <c r="AE75" s="8"/>
      <c r="AF75" s="9"/>
      <c r="AG75" s="9"/>
      <c r="AH75" s="9"/>
      <c r="AI75" s="8"/>
      <c r="AJ75" s="8"/>
      <c r="AK75" s="8"/>
      <c r="AL75" s="9"/>
      <c r="AM75" s="9"/>
      <c r="AN75" s="9"/>
      <c r="AO75" s="8"/>
      <c r="AP75" s="8"/>
      <c r="AQ75" s="8"/>
      <c r="AR75" s="9"/>
      <c r="AS75" s="9"/>
      <c r="AT75" s="9"/>
      <c r="AU75" s="8"/>
      <c r="AV75" s="8"/>
      <c r="AW75" s="8"/>
      <c r="AX75" s="9"/>
      <c r="AY75" s="9"/>
      <c r="AZ75" s="9"/>
      <c r="BA75" s="8"/>
      <c r="BB75" s="8"/>
      <c r="BC75" s="8"/>
      <c r="BD75" s="9"/>
      <c r="BE75" s="9"/>
      <c r="BF75" s="9"/>
      <c r="BG75" s="8"/>
      <c r="BH75" s="8"/>
      <c r="BI75" s="8"/>
      <c r="BJ75" s="9"/>
      <c r="BK75" s="9"/>
      <c r="BL75" s="9"/>
      <c r="BM75" s="8"/>
      <c r="BN75" s="8"/>
      <c r="BO75" s="8"/>
      <c r="BP75" s="9"/>
      <c r="BQ75" s="9"/>
      <c r="BR75" s="9"/>
      <c r="BS75" s="8"/>
      <c r="BT75" s="8"/>
      <c r="BU75" s="8"/>
      <c r="BV75" s="9"/>
      <c r="BW75" s="9"/>
      <c r="BX75" s="9"/>
      <c r="BY75" s="8"/>
      <c r="BZ75" s="8"/>
      <c r="CA75" s="8"/>
      <c r="CB75" s="9"/>
      <c r="CC75" s="9"/>
      <c r="CD75" s="9"/>
    </row>
    <row r="76" spans="1:82" ht="26.25">
      <c r="A76" s="27" t="s">
        <v>233</v>
      </c>
      <c r="B76" s="24"/>
      <c r="C76" s="22"/>
      <c r="D76" s="23"/>
      <c r="E76" s="24"/>
      <c r="F76" s="24"/>
      <c r="G76" s="24"/>
      <c r="H76" s="24"/>
      <c r="I76" s="24"/>
      <c r="J76" s="25">
        <f t="shared" si="4"/>
        <v>0</v>
      </c>
      <c r="K76" s="8"/>
      <c r="L76" s="8"/>
      <c r="M76" s="8"/>
      <c r="N76" s="9"/>
      <c r="O76" s="9"/>
      <c r="P76" s="9"/>
      <c r="Q76" s="8"/>
      <c r="R76" s="8"/>
      <c r="S76" s="8"/>
      <c r="T76" s="9"/>
      <c r="U76" s="9"/>
      <c r="V76" s="9"/>
      <c r="W76" s="8"/>
      <c r="X76" s="8"/>
      <c r="Y76" s="8"/>
      <c r="Z76" s="9"/>
      <c r="AA76" s="9"/>
      <c r="AB76" s="9"/>
      <c r="AC76" s="8"/>
      <c r="AD76" s="8"/>
      <c r="AE76" s="8"/>
      <c r="AF76" s="9"/>
      <c r="AG76" s="9"/>
      <c r="AH76" s="9"/>
      <c r="AI76" s="8"/>
      <c r="AJ76" s="8"/>
      <c r="AK76" s="8"/>
      <c r="AL76" s="9"/>
      <c r="AM76" s="9"/>
      <c r="AN76" s="9"/>
      <c r="AO76" s="8"/>
      <c r="AP76" s="8"/>
      <c r="AQ76" s="8"/>
      <c r="AR76" s="9"/>
      <c r="AS76" s="9"/>
      <c r="AT76" s="9"/>
      <c r="AU76" s="8"/>
      <c r="AV76" s="8"/>
      <c r="AW76" s="8"/>
      <c r="AX76" s="9"/>
      <c r="AY76" s="9"/>
      <c r="AZ76" s="9"/>
      <c r="BA76" s="8"/>
      <c r="BB76" s="8"/>
      <c r="BC76" s="8"/>
      <c r="BD76" s="9"/>
      <c r="BE76" s="9"/>
      <c r="BF76" s="9"/>
      <c r="BG76" s="8"/>
      <c r="BH76" s="8"/>
      <c r="BI76" s="8"/>
      <c r="BJ76" s="9"/>
      <c r="BK76" s="9"/>
      <c r="BL76" s="9"/>
      <c r="BM76" s="8"/>
      <c r="BN76" s="8"/>
      <c r="BO76" s="8"/>
      <c r="BP76" s="9"/>
      <c r="BQ76" s="9"/>
      <c r="BR76" s="9"/>
      <c r="BS76" s="8"/>
      <c r="BT76" s="8"/>
      <c r="BU76" s="8"/>
      <c r="BV76" s="9"/>
      <c r="BW76" s="9"/>
      <c r="BX76" s="9"/>
      <c r="BY76" s="8"/>
      <c r="BZ76" s="8"/>
      <c r="CA76" s="8"/>
      <c r="CB76" s="9"/>
      <c r="CC76" s="9"/>
      <c r="CD76" s="9"/>
    </row>
    <row r="77" spans="1:82" ht="26.25">
      <c r="A77" s="27" t="s">
        <v>234</v>
      </c>
      <c r="B77" s="24"/>
      <c r="C77" s="22"/>
      <c r="D77" s="23"/>
      <c r="E77" s="24"/>
      <c r="F77" s="24"/>
      <c r="G77" s="24"/>
      <c r="H77" s="24"/>
      <c r="I77" s="24"/>
      <c r="J77" s="25">
        <f t="shared" si="4"/>
        <v>0</v>
      </c>
      <c r="K77" s="8"/>
      <c r="L77" s="8"/>
      <c r="M77" s="8"/>
      <c r="N77" s="9"/>
      <c r="O77" s="9"/>
      <c r="P77" s="9"/>
      <c r="Q77" s="8"/>
      <c r="R77" s="8"/>
      <c r="S77" s="8"/>
      <c r="T77" s="9"/>
      <c r="U77" s="9"/>
      <c r="V77" s="9"/>
      <c r="W77" s="8"/>
      <c r="X77" s="8"/>
      <c r="Y77" s="8"/>
      <c r="Z77" s="9"/>
      <c r="AA77" s="9"/>
      <c r="AB77" s="9"/>
      <c r="AC77" s="8"/>
      <c r="AD77" s="8"/>
      <c r="AE77" s="8"/>
      <c r="AF77" s="9"/>
      <c r="AG77" s="9"/>
      <c r="AH77" s="9"/>
      <c r="AI77" s="8"/>
      <c r="AJ77" s="8"/>
      <c r="AK77" s="8"/>
      <c r="AL77" s="9"/>
      <c r="AM77" s="9"/>
      <c r="AN77" s="9"/>
      <c r="AO77" s="8"/>
      <c r="AP77" s="8"/>
      <c r="AQ77" s="8"/>
      <c r="AR77" s="9"/>
      <c r="AS77" s="9"/>
      <c r="AT77" s="9"/>
      <c r="AU77" s="8"/>
      <c r="AV77" s="8"/>
      <c r="AW77" s="8"/>
      <c r="AX77" s="9"/>
      <c r="AY77" s="9"/>
      <c r="AZ77" s="9"/>
      <c r="BA77" s="8"/>
      <c r="BB77" s="8"/>
      <c r="BC77" s="8"/>
      <c r="BD77" s="9"/>
      <c r="BE77" s="9"/>
      <c r="BF77" s="9"/>
      <c r="BG77" s="8"/>
      <c r="BH77" s="8"/>
      <c r="BI77" s="8"/>
      <c r="BJ77" s="9"/>
      <c r="BK77" s="9"/>
      <c r="BL77" s="9"/>
      <c r="BM77" s="8"/>
      <c r="BN77" s="8"/>
      <c r="BO77" s="8"/>
      <c r="BP77" s="9"/>
      <c r="BQ77" s="9"/>
      <c r="BR77" s="9"/>
      <c r="BS77" s="8"/>
      <c r="BT77" s="8"/>
      <c r="BU77" s="8"/>
      <c r="BV77" s="9"/>
      <c r="BW77" s="9"/>
      <c r="BX77" s="9"/>
      <c r="BY77" s="8"/>
      <c r="BZ77" s="8"/>
      <c r="CA77" s="8"/>
      <c r="CB77" s="9"/>
      <c r="CC77" s="9"/>
      <c r="CD77" s="9"/>
    </row>
    <row r="78" spans="1:82" ht="26.25">
      <c r="A78" s="27" t="s">
        <v>235</v>
      </c>
      <c r="B78" s="24"/>
      <c r="C78" s="22"/>
      <c r="D78" s="23"/>
      <c r="E78" s="24"/>
      <c r="F78" s="24"/>
      <c r="G78" s="24"/>
      <c r="H78" s="24"/>
      <c r="I78" s="24"/>
      <c r="J78" s="25">
        <f t="shared" si="4"/>
        <v>0</v>
      </c>
      <c r="K78" s="8"/>
      <c r="L78" s="8"/>
      <c r="M78" s="8"/>
      <c r="N78" s="9"/>
      <c r="O78" s="9"/>
      <c r="P78" s="9"/>
      <c r="Q78" s="8"/>
      <c r="R78" s="8"/>
      <c r="S78" s="8"/>
      <c r="T78" s="9"/>
      <c r="U78" s="9"/>
      <c r="V78" s="9"/>
      <c r="W78" s="8"/>
      <c r="X78" s="8"/>
      <c r="Y78" s="8"/>
      <c r="Z78" s="9"/>
      <c r="AA78" s="9"/>
      <c r="AB78" s="9"/>
      <c r="AC78" s="8"/>
      <c r="AD78" s="8"/>
      <c r="AE78" s="8"/>
      <c r="AF78" s="9"/>
      <c r="AG78" s="9"/>
      <c r="AH78" s="9"/>
      <c r="AI78" s="8"/>
      <c r="AJ78" s="8"/>
      <c r="AK78" s="8"/>
      <c r="AL78" s="9"/>
      <c r="AM78" s="9"/>
      <c r="AN78" s="9"/>
      <c r="AO78" s="8"/>
      <c r="AP78" s="8"/>
      <c r="AQ78" s="8"/>
      <c r="AR78" s="9"/>
      <c r="AS78" s="9"/>
      <c r="AT78" s="9"/>
      <c r="AU78" s="8"/>
      <c r="AV78" s="8"/>
      <c r="AW78" s="8"/>
      <c r="AX78" s="9"/>
      <c r="AY78" s="9"/>
      <c r="AZ78" s="9"/>
      <c r="BA78" s="8"/>
      <c r="BB78" s="8"/>
      <c r="BC78" s="8"/>
      <c r="BD78" s="9"/>
      <c r="BE78" s="9"/>
      <c r="BF78" s="9"/>
      <c r="BG78" s="8"/>
      <c r="BH78" s="8"/>
      <c r="BI78" s="8"/>
      <c r="BJ78" s="9"/>
      <c r="BK78" s="9"/>
      <c r="BL78" s="9"/>
      <c r="BM78" s="8"/>
      <c r="BN78" s="8"/>
      <c r="BO78" s="8"/>
      <c r="BP78" s="9"/>
      <c r="BQ78" s="9"/>
      <c r="BR78" s="9"/>
      <c r="BS78" s="8"/>
      <c r="BT78" s="8"/>
      <c r="BU78" s="8"/>
      <c r="BV78" s="9"/>
      <c r="BW78" s="9"/>
      <c r="BX78" s="9"/>
      <c r="BY78" s="8"/>
      <c r="BZ78" s="8"/>
      <c r="CA78" s="8"/>
      <c r="CB78" s="9"/>
      <c r="CC78" s="9"/>
      <c r="CD78" s="9"/>
    </row>
    <row r="79" spans="1:82" ht="26.25">
      <c r="A79" s="27" t="s">
        <v>236</v>
      </c>
      <c r="B79" s="24"/>
      <c r="C79" s="22"/>
      <c r="D79" s="23"/>
      <c r="E79" s="24"/>
      <c r="F79" s="24"/>
      <c r="G79" s="24"/>
      <c r="H79" s="24"/>
      <c r="I79" s="24"/>
      <c r="J79" s="25">
        <f t="shared" si="4"/>
        <v>0</v>
      </c>
      <c r="K79" s="8"/>
      <c r="L79" s="8"/>
      <c r="M79" s="8"/>
      <c r="N79" s="9"/>
      <c r="O79" s="9"/>
      <c r="P79" s="9"/>
      <c r="Q79" s="8"/>
      <c r="R79" s="8"/>
      <c r="S79" s="8"/>
      <c r="T79" s="9"/>
      <c r="U79" s="9"/>
      <c r="V79" s="9"/>
      <c r="W79" s="8"/>
      <c r="X79" s="8"/>
      <c r="Y79" s="8"/>
      <c r="Z79" s="9"/>
      <c r="AA79" s="9"/>
      <c r="AB79" s="9"/>
      <c r="AC79" s="8"/>
      <c r="AD79" s="8"/>
      <c r="AE79" s="8"/>
      <c r="AF79" s="9"/>
      <c r="AG79" s="9"/>
      <c r="AH79" s="9"/>
      <c r="AI79" s="8"/>
      <c r="AJ79" s="8"/>
      <c r="AK79" s="8"/>
      <c r="AL79" s="9"/>
      <c r="AM79" s="9"/>
      <c r="AN79" s="9"/>
      <c r="AO79" s="8"/>
      <c r="AP79" s="8"/>
      <c r="AQ79" s="8"/>
      <c r="AR79" s="9"/>
      <c r="AS79" s="9"/>
      <c r="AT79" s="9"/>
      <c r="AU79" s="8"/>
      <c r="AV79" s="8"/>
      <c r="AW79" s="8"/>
      <c r="AX79" s="9"/>
      <c r="AY79" s="9"/>
      <c r="AZ79" s="9"/>
      <c r="BA79" s="8"/>
      <c r="BB79" s="8"/>
      <c r="BC79" s="8"/>
      <c r="BD79" s="9"/>
      <c r="BE79" s="9"/>
      <c r="BF79" s="9"/>
      <c r="BG79" s="8"/>
      <c r="BH79" s="8"/>
      <c r="BI79" s="8"/>
      <c r="BJ79" s="9"/>
      <c r="BK79" s="9"/>
      <c r="BL79" s="9"/>
      <c r="BM79" s="8"/>
      <c r="BN79" s="8"/>
      <c r="BO79" s="8"/>
      <c r="BP79" s="9"/>
      <c r="BQ79" s="9"/>
      <c r="BR79" s="9"/>
      <c r="BS79" s="8"/>
      <c r="BT79" s="8"/>
      <c r="BU79" s="8"/>
      <c r="BV79" s="9"/>
      <c r="BW79" s="9"/>
      <c r="BX79" s="9"/>
      <c r="BY79" s="8"/>
      <c r="BZ79" s="8"/>
      <c r="CA79" s="8"/>
      <c r="CB79" s="9"/>
      <c r="CC79" s="9"/>
      <c r="CD79" s="9"/>
    </row>
    <row r="80" spans="1:82" ht="26.25">
      <c r="A80" s="27" t="s">
        <v>237</v>
      </c>
      <c r="B80" s="24"/>
      <c r="C80" s="22"/>
      <c r="D80" s="23"/>
      <c r="E80" s="24"/>
      <c r="F80" s="24"/>
      <c r="G80" s="24"/>
      <c r="H80" s="24"/>
      <c r="I80" s="24"/>
      <c r="J80" s="25">
        <f t="shared" si="4"/>
        <v>0</v>
      </c>
      <c r="K80" s="8"/>
      <c r="L80" s="8"/>
      <c r="M80" s="8"/>
      <c r="N80" s="9"/>
      <c r="O80" s="9"/>
      <c r="P80" s="9"/>
      <c r="Q80" s="8"/>
      <c r="R80" s="8"/>
      <c r="S80" s="8"/>
      <c r="T80" s="9"/>
      <c r="U80" s="9"/>
      <c r="V80" s="9"/>
      <c r="W80" s="8"/>
      <c r="X80" s="8"/>
      <c r="Y80" s="8"/>
      <c r="Z80" s="9"/>
      <c r="AA80" s="9"/>
      <c r="AB80" s="9"/>
      <c r="AC80" s="8"/>
      <c r="AD80" s="8"/>
      <c r="AE80" s="8"/>
      <c r="AF80" s="9"/>
      <c r="AG80" s="9"/>
      <c r="AH80" s="9"/>
      <c r="AI80" s="8"/>
      <c r="AJ80" s="8"/>
      <c r="AK80" s="8"/>
      <c r="AL80" s="9"/>
      <c r="AM80" s="9"/>
      <c r="AN80" s="9"/>
      <c r="AO80" s="8"/>
      <c r="AP80" s="8"/>
      <c r="AQ80" s="8"/>
      <c r="AR80" s="9"/>
      <c r="AS80" s="9"/>
      <c r="AT80" s="9"/>
      <c r="AU80" s="8"/>
      <c r="AV80" s="8"/>
      <c r="AW80" s="8"/>
      <c r="AX80" s="9"/>
      <c r="AY80" s="9"/>
      <c r="AZ80" s="9"/>
      <c r="BA80" s="8"/>
      <c r="BB80" s="8"/>
      <c r="BC80" s="8"/>
      <c r="BD80" s="9"/>
      <c r="BE80" s="9"/>
      <c r="BF80" s="9"/>
      <c r="BG80" s="8"/>
      <c r="BH80" s="8"/>
      <c r="BI80" s="8"/>
      <c r="BJ80" s="9"/>
      <c r="BK80" s="9"/>
      <c r="BL80" s="9"/>
      <c r="BM80" s="8"/>
      <c r="BN80" s="8"/>
      <c r="BO80" s="8"/>
      <c r="BP80" s="9"/>
      <c r="BQ80" s="9"/>
      <c r="BR80" s="9"/>
      <c r="BS80" s="8"/>
      <c r="BT80" s="8"/>
      <c r="BU80" s="8"/>
      <c r="BV80" s="9"/>
      <c r="BW80" s="9"/>
      <c r="BX80" s="9"/>
      <c r="BY80" s="8"/>
      <c r="BZ80" s="8"/>
      <c r="CA80" s="8"/>
      <c r="CB80" s="9"/>
      <c r="CC80" s="9"/>
      <c r="CD80" s="9"/>
    </row>
    <row r="81" spans="1:82" ht="26.25">
      <c r="A81" s="27" t="s">
        <v>238</v>
      </c>
      <c r="B81" s="24"/>
      <c r="C81" s="22"/>
      <c r="D81" s="23"/>
      <c r="E81" s="24"/>
      <c r="F81" s="24"/>
      <c r="G81" s="24"/>
      <c r="H81" s="24"/>
      <c r="I81" s="24"/>
      <c r="J81" s="25">
        <f t="shared" si="4"/>
        <v>0</v>
      </c>
      <c r="K81" s="8"/>
      <c r="L81" s="8"/>
      <c r="M81" s="8"/>
      <c r="N81" s="9"/>
      <c r="O81" s="9"/>
      <c r="P81" s="9"/>
      <c r="Q81" s="8"/>
      <c r="R81" s="8"/>
      <c r="S81" s="8"/>
      <c r="T81" s="9"/>
      <c r="U81" s="9"/>
      <c r="V81" s="9"/>
      <c r="W81" s="8"/>
      <c r="X81" s="8"/>
      <c r="Y81" s="8"/>
      <c r="Z81" s="9"/>
      <c r="AA81" s="9"/>
      <c r="AB81" s="9"/>
      <c r="AC81" s="8"/>
      <c r="AD81" s="8"/>
      <c r="AE81" s="8"/>
      <c r="AF81" s="9"/>
      <c r="AG81" s="9"/>
      <c r="AH81" s="9"/>
      <c r="AI81" s="8"/>
      <c r="AJ81" s="8"/>
      <c r="AK81" s="8"/>
      <c r="AL81" s="9"/>
      <c r="AM81" s="9"/>
      <c r="AN81" s="9"/>
      <c r="AO81" s="8"/>
      <c r="AP81" s="8"/>
      <c r="AQ81" s="8"/>
      <c r="AR81" s="9"/>
      <c r="AS81" s="9"/>
      <c r="AT81" s="9"/>
      <c r="AU81" s="8"/>
      <c r="AV81" s="8"/>
      <c r="AW81" s="8"/>
      <c r="AX81" s="9"/>
      <c r="AY81" s="9"/>
      <c r="AZ81" s="9"/>
      <c r="BA81" s="8"/>
      <c r="BB81" s="8"/>
      <c r="BC81" s="8"/>
      <c r="BD81" s="9"/>
      <c r="BE81" s="9"/>
      <c r="BF81" s="9"/>
      <c r="BG81" s="8"/>
      <c r="BH81" s="8"/>
      <c r="BI81" s="8"/>
      <c r="BJ81" s="9"/>
      <c r="BK81" s="9"/>
      <c r="BL81" s="9"/>
      <c r="BM81" s="8"/>
      <c r="BN81" s="8"/>
      <c r="BO81" s="8"/>
      <c r="BP81" s="9"/>
      <c r="BQ81" s="9"/>
      <c r="BR81" s="9"/>
      <c r="BS81" s="8"/>
      <c r="BT81" s="8"/>
      <c r="BU81" s="8"/>
      <c r="BV81" s="9"/>
      <c r="BW81" s="9"/>
      <c r="BX81" s="9"/>
      <c r="BY81" s="8"/>
      <c r="BZ81" s="8"/>
      <c r="CA81" s="8"/>
      <c r="CB81" s="9"/>
      <c r="CC81" s="9"/>
      <c r="CD81" s="9"/>
    </row>
    <row r="82" spans="1:82" ht="26.25">
      <c r="A82" s="27" t="s">
        <v>239</v>
      </c>
      <c r="B82" s="24"/>
      <c r="C82" s="22"/>
      <c r="D82" s="23"/>
      <c r="E82" s="24"/>
      <c r="F82" s="24"/>
      <c r="G82" s="24"/>
      <c r="H82" s="24"/>
      <c r="I82" s="24"/>
      <c r="J82" s="25">
        <f t="shared" si="4"/>
        <v>0</v>
      </c>
      <c r="K82" s="8"/>
      <c r="L82" s="8"/>
      <c r="M82" s="8"/>
      <c r="N82" s="9"/>
      <c r="O82" s="9"/>
      <c r="P82" s="9"/>
      <c r="Q82" s="8"/>
      <c r="R82" s="8"/>
      <c r="S82" s="8"/>
      <c r="T82" s="9"/>
      <c r="U82" s="9"/>
      <c r="V82" s="9"/>
      <c r="W82" s="8"/>
      <c r="X82" s="8"/>
      <c r="Y82" s="8"/>
      <c r="Z82" s="9"/>
      <c r="AA82" s="9"/>
      <c r="AB82" s="9"/>
      <c r="AC82" s="8"/>
      <c r="AD82" s="8"/>
      <c r="AE82" s="8"/>
      <c r="AF82" s="9"/>
      <c r="AG82" s="9"/>
      <c r="AH82" s="9"/>
      <c r="AI82" s="8"/>
      <c r="AJ82" s="8"/>
      <c r="AK82" s="8"/>
      <c r="AL82" s="9"/>
      <c r="AM82" s="9"/>
      <c r="AN82" s="9"/>
      <c r="AO82" s="8"/>
      <c r="AP82" s="8"/>
      <c r="AQ82" s="8"/>
      <c r="AR82" s="9"/>
      <c r="AS82" s="9"/>
      <c r="AT82" s="9"/>
      <c r="AU82" s="8"/>
      <c r="AV82" s="8"/>
      <c r="AW82" s="8"/>
      <c r="AX82" s="9"/>
      <c r="AY82" s="9"/>
      <c r="AZ82" s="9"/>
      <c r="BA82" s="8"/>
      <c r="BB82" s="8"/>
      <c r="BC82" s="8"/>
      <c r="BD82" s="9"/>
      <c r="BE82" s="9"/>
      <c r="BF82" s="9"/>
      <c r="BG82" s="8"/>
      <c r="BH82" s="8"/>
      <c r="BI82" s="8"/>
      <c r="BJ82" s="9"/>
      <c r="BK82" s="9"/>
      <c r="BL82" s="9"/>
      <c r="BM82" s="8"/>
      <c r="BN82" s="8"/>
      <c r="BO82" s="8"/>
      <c r="BP82" s="9"/>
      <c r="BQ82" s="9"/>
      <c r="BR82" s="9"/>
      <c r="BS82" s="8"/>
      <c r="BT82" s="8"/>
      <c r="BU82" s="8"/>
      <c r="BV82" s="9"/>
      <c r="BW82" s="9"/>
      <c r="BX82" s="9"/>
      <c r="BY82" s="8"/>
      <c r="BZ82" s="8"/>
      <c r="CA82" s="8"/>
      <c r="CB82" s="9"/>
      <c r="CC82" s="9"/>
      <c r="CD82" s="9"/>
    </row>
    <row r="83" spans="1:82" ht="26.25">
      <c r="A83" s="27" t="s">
        <v>240</v>
      </c>
      <c r="B83" s="24"/>
      <c r="C83" s="22"/>
      <c r="D83" s="23"/>
      <c r="E83" s="24"/>
      <c r="F83" s="24"/>
      <c r="G83" s="24"/>
      <c r="H83" s="24"/>
      <c r="I83" s="24"/>
      <c r="J83" s="25">
        <f t="shared" si="4"/>
        <v>0</v>
      </c>
      <c r="K83" s="8"/>
      <c r="L83" s="8"/>
      <c r="M83" s="8"/>
      <c r="N83" s="9"/>
      <c r="O83" s="9"/>
      <c r="P83" s="9"/>
      <c r="Q83" s="8"/>
      <c r="R83" s="8"/>
      <c r="S83" s="8"/>
      <c r="T83" s="9"/>
      <c r="U83" s="9"/>
      <c r="V83" s="9"/>
      <c r="W83" s="8"/>
      <c r="X83" s="8"/>
      <c r="Y83" s="8"/>
      <c r="Z83" s="9"/>
      <c r="AA83" s="9"/>
      <c r="AB83" s="9"/>
      <c r="AC83" s="8"/>
      <c r="AD83" s="8"/>
      <c r="AE83" s="8"/>
      <c r="AF83" s="9"/>
      <c r="AG83" s="9"/>
      <c r="AH83" s="9"/>
      <c r="AI83" s="8"/>
      <c r="AJ83" s="8"/>
      <c r="AK83" s="8"/>
      <c r="AL83" s="9"/>
      <c r="AM83" s="9"/>
      <c r="AN83" s="9"/>
      <c r="AO83" s="8"/>
      <c r="AP83" s="8"/>
      <c r="AQ83" s="8"/>
      <c r="AR83" s="9"/>
      <c r="AS83" s="9"/>
      <c r="AT83" s="9"/>
      <c r="AU83" s="8"/>
      <c r="AV83" s="8"/>
      <c r="AW83" s="8"/>
      <c r="AX83" s="9"/>
      <c r="AY83" s="9"/>
      <c r="AZ83" s="9"/>
      <c r="BA83" s="8"/>
      <c r="BB83" s="8"/>
      <c r="BC83" s="8"/>
      <c r="BD83" s="9"/>
      <c r="BE83" s="9"/>
      <c r="BF83" s="9"/>
      <c r="BG83" s="8"/>
      <c r="BH83" s="8"/>
      <c r="BI83" s="8"/>
      <c r="BJ83" s="9"/>
      <c r="BK83" s="9"/>
      <c r="BL83" s="9"/>
      <c r="BM83" s="8"/>
      <c r="BN83" s="8"/>
      <c r="BO83" s="8"/>
      <c r="BP83" s="9"/>
      <c r="BQ83" s="9"/>
      <c r="BR83" s="9"/>
      <c r="BS83" s="8"/>
      <c r="BT83" s="8"/>
      <c r="BU83" s="8"/>
      <c r="BV83" s="9"/>
      <c r="BW83" s="9"/>
      <c r="BX83" s="9"/>
      <c r="BY83" s="8"/>
      <c r="BZ83" s="8"/>
      <c r="CA83" s="8"/>
      <c r="CB83" s="9"/>
      <c r="CC83" s="9"/>
      <c r="CD83" s="9"/>
    </row>
    <row r="84" spans="1:82" ht="26.25">
      <c r="A84" s="27" t="s">
        <v>241</v>
      </c>
      <c r="B84" s="24"/>
      <c r="C84" s="22"/>
      <c r="D84" s="23"/>
      <c r="E84" s="24"/>
      <c r="F84" s="24"/>
      <c r="G84" s="24"/>
      <c r="H84" s="24"/>
      <c r="I84" s="24"/>
      <c r="J84" s="25">
        <f t="shared" si="4"/>
        <v>0</v>
      </c>
      <c r="K84" s="8"/>
      <c r="L84" s="8"/>
      <c r="M84" s="8"/>
      <c r="N84" s="9"/>
      <c r="O84" s="9"/>
      <c r="P84" s="9"/>
      <c r="Q84" s="8"/>
      <c r="R84" s="8"/>
      <c r="S84" s="8"/>
      <c r="T84" s="9"/>
      <c r="U84" s="9"/>
      <c r="V84" s="9"/>
      <c r="W84" s="8"/>
      <c r="X84" s="8"/>
      <c r="Y84" s="8"/>
      <c r="Z84" s="9"/>
      <c r="AA84" s="9"/>
      <c r="AB84" s="9"/>
      <c r="AC84" s="8"/>
      <c r="AD84" s="8"/>
      <c r="AE84" s="8"/>
      <c r="AF84" s="9"/>
      <c r="AG84" s="9"/>
      <c r="AH84" s="9"/>
      <c r="AI84" s="8"/>
      <c r="AJ84" s="8"/>
      <c r="AK84" s="8"/>
      <c r="AL84" s="9"/>
      <c r="AM84" s="9"/>
      <c r="AN84" s="9"/>
      <c r="AO84" s="8"/>
      <c r="AP84" s="8"/>
      <c r="AQ84" s="8"/>
      <c r="AR84" s="9"/>
      <c r="AS84" s="9"/>
      <c r="AT84" s="9"/>
      <c r="AU84" s="8"/>
      <c r="AV84" s="8"/>
      <c r="AW84" s="8"/>
      <c r="AX84" s="9"/>
      <c r="AY84" s="9"/>
      <c r="AZ84" s="9"/>
      <c r="BA84" s="8"/>
      <c r="BB84" s="8"/>
      <c r="BC84" s="8"/>
      <c r="BD84" s="9"/>
      <c r="BE84" s="9"/>
      <c r="BF84" s="9"/>
      <c r="BG84" s="8"/>
      <c r="BH84" s="8"/>
      <c r="BI84" s="8"/>
      <c r="BJ84" s="9"/>
      <c r="BK84" s="9"/>
      <c r="BL84" s="9"/>
      <c r="BM84" s="8"/>
      <c r="BN84" s="8"/>
      <c r="BO84" s="8"/>
      <c r="BP84" s="9"/>
      <c r="BQ84" s="9"/>
      <c r="BR84" s="9"/>
      <c r="BS84" s="8"/>
      <c r="BT84" s="8"/>
      <c r="BU84" s="8"/>
      <c r="BV84" s="9"/>
      <c r="BW84" s="9"/>
      <c r="BX84" s="9"/>
      <c r="BY84" s="8"/>
      <c r="BZ84" s="8"/>
      <c r="CA84" s="8"/>
      <c r="CB84" s="9"/>
      <c r="CC84" s="9"/>
      <c r="CD84" s="9"/>
    </row>
    <row r="85" spans="1:82" ht="26.25">
      <c r="A85" s="27" t="s">
        <v>242</v>
      </c>
      <c r="B85" s="24"/>
      <c r="C85" s="22"/>
      <c r="D85" s="23"/>
      <c r="E85" s="24"/>
      <c r="F85" s="24"/>
      <c r="G85" s="24"/>
      <c r="H85" s="24"/>
      <c r="I85" s="24"/>
      <c r="J85" s="25">
        <f t="shared" si="4"/>
        <v>0</v>
      </c>
      <c r="K85" s="8"/>
      <c r="L85" s="8"/>
      <c r="M85" s="8"/>
      <c r="N85" s="9"/>
      <c r="O85" s="9"/>
      <c r="P85" s="9"/>
      <c r="Q85" s="8"/>
      <c r="R85" s="8"/>
      <c r="S85" s="8"/>
      <c r="T85" s="9"/>
      <c r="U85" s="9"/>
      <c r="V85" s="9"/>
      <c r="W85" s="8"/>
      <c r="X85" s="8"/>
      <c r="Y85" s="8"/>
      <c r="Z85" s="9"/>
      <c r="AA85" s="9"/>
      <c r="AB85" s="9"/>
      <c r="AC85" s="8"/>
      <c r="AD85" s="8"/>
      <c r="AE85" s="8"/>
      <c r="AF85" s="9"/>
      <c r="AG85" s="9"/>
      <c r="AH85" s="9"/>
      <c r="AI85" s="8"/>
      <c r="AJ85" s="8"/>
      <c r="AK85" s="8"/>
      <c r="AL85" s="9"/>
      <c r="AM85" s="9"/>
      <c r="AN85" s="9"/>
      <c r="AO85" s="8"/>
      <c r="AP85" s="8"/>
      <c r="AQ85" s="8"/>
      <c r="AR85" s="9"/>
      <c r="AS85" s="9"/>
      <c r="AT85" s="9"/>
      <c r="AU85" s="8"/>
      <c r="AV85" s="8"/>
      <c r="AW85" s="8"/>
      <c r="AX85" s="9"/>
      <c r="AY85" s="9"/>
      <c r="AZ85" s="9"/>
      <c r="BA85" s="8"/>
      <c r="BB85" s="8"/>
      <c r="BC85" s="8"/>
      <c r="BD85" s="9"/>
      <c r="BE85" s="9"/>
      <c r="BF85" s="9"/>
      <c r="BG85" s="8"/>
      <c r="BH85" s="8"/>
      <c r="BI85" s="8"/>
      <c r="BJ85" s="9"/>
      <c r="BK85" s="9"/>
      <c r="BL85" s="9"/>
      <c r="BM85" s="8"/>
      <c r="BN85" s="8"/>
      <c r="BO85" s="8"/>
      <c r="BP85" s="9"/>
      <c r="BQ85" s="9"/>
      <c r="BR85" s="9"/>
      <c r="BS85" s="8"/>
      <c r="BT85" s="8"/>
      <c r="BU85" s="8"/>
      <c r="BV85" s="9"/>
      <c r="BW85" s="9"/>
      <c r="BX85" s="9"/>
      <c r="BY85" s="8"/>
      <c r="BZ85" s="8"/>
      <c r="CA85" s="8"/>
      <c r="CB85" s="9"/>
      <c r="CC85" s="9"/>
      <c r="CD85" s="9"/>
    </row>
    <row r="86" spans="1:82" ht="26.25">
      <c r="A86" s="27" t="s">
        <v>243</v>
      </c>
      <c r="B86" s="24"/>
      <c r="C86" s="22"/>
      <c r="D86" s="23"/>
      <c r="E86" s="24"/>
      <c r="F86" s="24"/>
      <c r="G86" s="24"/>
      <c r="H86" s="24"/>
      <c r="I86" s="24"/>
      <c r="J86" s="25">
        <f t="shared" si="4"/>
        <v>0</v>
      </c>
      <c r="K86" s="8"/>
      <c r="L86" s="8"/>
      <c r="M86" s="8"/>
      <c r="N86" s="9"/>
      <c r="O86" s="9"/>
      <c r="P86" s="9"/>
      <c r="Q86" s="8"/>
      <c r="R86" s="8"/>
      <c r="S86" s="8"/>
      <c r="T86" s="9"/>
      <c r="U86" s="9"/>
      <c r="V86" s="9"/>
      <c r="W86" s="8"/>
      <c r="X86" s="8"/>
      <c r="Y86" s="8"/>
      <c r="Z86" s="9"/>
      <c r="AA86" s="9"/>
      <c r="AB86" s="9"/>
      <c r="AC86" s="8"/>
      <c r="AD86" s="8"/>
      <c r="AE86" s="8"/>
      <c r="AF86" s="9"/>
      <c r="AG86" s="9"/>
      <c r="AH86" s="9"/>
      <c r="AI86" s="8"/>
      <c r="AJ86" s="8"/>
      <c r="AK86" s="8"/>
      <c r="AL86" s="9"/>
      <c r="AM86" s="9"/>
      <c r="AN86" s="9"/>
      <c r="AO86" s="8"/>
      <c r="AP86" s="8"/>
      <c r="AQ86" s="8"/>
      <c r="AR86" s="9"/>
      <c r="AS86" s="9"/>
      <c r="AT86" s="9"/>
      <c r="AU86" s="8"/>
      <c r="AV86" s="8"/>
      <c r="AW86" s="8"/>
      <c r="AX86" s="9"/>
      <c r="AY86" s="9"/>
      <c r="AZ86" s="9"/>
      <c r="BA86" s="8"/>
      <c r="BB86" s="8"/>
      <c r="BC86" s="8"/>
      <c r="BD86" s="9"/>
      <c r="BE86" s="9"/>
      <c r="BF86" s="9"/>
      <c r="BG86" s="8"/>
      <c r="BH86" s="8"/>
      <c r="BI86" s="8"/>
      <c r="BJ86" s="9"/>
      <c r="BK86" s="9"/>
      <c r="BL86" s="9"/>
      <c r="BM86" s="8"/>
      <c r="BN86" s="8"/>
      <c r="BO86" s="8"/>
      <c r="BP86" s="9"/>
      <c r="BQ86" s="9"/>
      <c r="BR86" s="9"/>
      <c r="BS86" s="8"/>
      <c r="BT86" s="8"/>
      <c r="BU86" s="8"/>
      <c r="BV86" s="9"/>
      <c r="BW86" s="9"/>
      <c r="BX86" s="9"/>
      <c r="BY86" s="8"/>
      <c r="BZ86" s="8"/>
      <c r="CA86" s="8"/>
      <c r="CB86" s="9"/>
      <c r="CC86" s="9"/>
      <c r="CD86" s="9"/>
    </row>
    <row r="87" spans="1:82" ht="26.25">
      <c r="A87" s="27" t="s">
        <v>244</v>
      </c>
      <c r="B87" s="24"/>
      <c r="C87" s="22"/>
      <c r="D87" s="23"/>
      <c r="E87" s="24"/>
      <c r="F87" s="24"/>
      <c r="G87" s="24"/>
      <c r="H87" s="24"/>
      <c r="I87" s="24"/>
      <c r="J87" s="25">
        <f t="shared" si="4"/>
        <v>0</v>
      </c>
      <c r="K87" s="8"/>
      <c r="L87" s="8"/>
      <c r="M87" s="8"/>
      <c r="N87" s="9"/>
      <c r="O87" s="9"/>
      <c r="P87" s="9"/>
      <c r="Q87" s="8"/>
      <c r="R87" s="8"/>
      <c r="S87" s="8"/>
      <c r="T87" s="9"/>
      <c r="U87" s="9"/>
      <c r="V87" s="9"/>
      <c r="W87" s="8"/>
      <c r="X87" s="8"/>
      <c r="Y87" s="8"/>
      <c r="Z87" s="9"/>
      <c r="AA87" s="9"/>
      <c r="AB87" s="9"/>
      <c r="AC87" s="8"/>
      <c r="AD87" s="8"/>
      <c r="AE87" s="8"/>
      <c r="AF87" s="9"/>
      <c r="AG87" s="9"/>
      <c r="AH87" s="9"/>
      <c r="AI87" s="8"/>
      <c r="AJ87" s="8"/>
      <c r="AK87" s="8"/>
      <c r="AL87" s="9"/>
      <c r="AM87" s="9"/>
      <c r="AN87" s="9"/>
      <c r="AO87" s="8"/>
      <c r="AP87" s="8"/>
      <c r="AQ87" s="8"/>
      <c r="AR87" s="9"/>
      <c r="AS87" s="9"/>
      <c r="AT87" s="9"/>
      <c r="AU87" s="8"/>
      <c r="AV87" s="8"/>
      <c r="AW87" s="8"/>
      <c r="AX87" s="9"/>
      <c r="AY87" s="9"/>
      <c r="AZ87" s="9"/>
      <c r="BA87" s="8"/>
      <c r="BB87" s="8"/>
      <c r="BC87" s="8"/>
      <c r="BD87" s="9"/>
      <c r="BE87" s="9"/>
      <c r="BF87" s="9"/>
      <c r="BG87" s="8"/>
      <c r="BH87" s="8"/>
      <c r="BI87" s="8"/>
      <c r="BJ87" s="9"/>
      <c r="BK87" s="9"/>
      <c r="BL87" s="9"/>
      <c r="BM87" s="8"/>
      <c r="BN87" s="8"/>
      <c r="BO87" s="8"/>
      <c r="BP87" s="9"/>
      <c r="BQ87" s="9"/>
      <c r="BR87" s="9"/>
      <c r="BS87" s="8"/>
      <c r="BT87" s="8"/>
      <c r="BU87" s="8"/>
      <c r="BV87" s="9"/>
      <c r="BW87" s="9"/>
      <c r="BX87" s="9"/>
      <c r="BY87" s="8"/>
      <c r="BZ87" s="8"/>
      <c r="CA87" s="8"/>
      <c r="CB87" s="9"/>
      <c r="CC87" s="9"/>
      <c r="CD87" s="9"/>
    </row>
    <row r="88" spans="1:82" ht="26.25">
      <c r="A88" s="27" t="s">
        <v>245</v>
      </c>
      <c r="B88" s="24"/>
      <c r="C88" s="22"/>
      <c r="D88" s="23"/>
      <c r="E88" s="24"/>
      <c r="F88" s="24"/>
      <c r="G88" s="24"/>
      <c r="H88" s="24"/>
      <c r="I88" s="24"/>
      <c r="J88" s="25">
        <f t="shared" si="4"/>
        <v>0</v>
      </c>
      <c r="K88" s="8"/>
      <c r="L88" s="8"/>
      <c r="M88" s="8"/>
      <c r="N88" s="9"/>
      <c r="O88" s="9"/>
      <c r="P88" s="9"/>
      <c r="Q88" s="8"/>
      <c r="R88" s="8"/>
      <c r="S88" s="8"/>
      <c r="T88" s="9"/>
      <c r="U88" s="9"/>
      <c r="V88" s="9"/>
      <c r="W88" s="8"/>
      <c r="X88" s="8"/>
      <c r="Y88" s="8"/>
      <c r="Z88" s="9"/>
      <c r="AA88" s="9"/>
      <c r="AB88" s="9"/>
      <c r="AC88" s="8"/>
      <c r="AD88" s="8"/>
      <c r="AE88" s="8"/>
      <c r="AF88" s="9"/>
      <c r="AG88" s="9"/>
      <c r="AH88" s="9"/>
      <c r="AI88" s="8"/>
      <c r="AJ88" s="8"/>
      <c r="AK88" s="8"/>
      <c r="AL88" s="9"/>
      <c r="AM88" s="9"/>
      <c r="AN88" s="9"/>
      <c r="AO88" s="8"/>
      <c r="AP88" s="8"/>
      <c r="AQ88" s="8"/>
      <c r="AR88" s="9"/>
      <c r="AS88" s="9"/>
      <c r="AT88" s="9"/>
      <c r="AU88" s="8"/>
      <c r="AV88" s="8"/>
      <c r="AW88" s="8"/>
      <c r="AX88" s="9"/>
      <c r="AY88" s="9"/>
      <c r="AZ88" s="9"/>
      <c r="BA88" s="8"/>
      <c r="BB88" s="8"/>
      <c r="BC88" s="8"/>
      <c r="BD88" s="9"/>
      <c r="BE88" s="9"/>
      <c r="BF88" s="9"/>
      <c r="BG88" s="8"/>
      <c r="BH88" s="8"/>
      <c r="BI88" s="8"/>
      <c r="BJ88" s="9"/>
      <c r="BK88" s="9"/>
      <c r="BL88" s="9"/>
      <c r="BM88" s="8"/>
      <c r="BN88" s="8"/>
      <c r="BO88" s="8"/>
      <c r="BP88" s="9"/>
      <c r="BQ88" s="9"/>
      <c r="BR88" s="9"/>
      <c r="BS88" s="8"/>
      <c r="BT88" s="8"/>
      <c r="BU88" s="8"/>
      <c r="BV88" s="9"/>
      <c r="BW88" s="9"/>
      <c r="BX88" s="9"/>
      <c r="BY88" s="8"/>
      <c r="BZ88" s="8"/>
      <c r="CA88" s="8"/>
      <c r="CB88" s="9"/>
      <c r="CC88" s="9"/>
      <c r="CD88" s="9"/>
    </row>
    <row r="89" spans="1:82" ht="26.25">
      <c r="A89" s="27" t="s">
        <v>246</v>
      </c>
      <c r="B89" s="24"/>
      <c r="C89" s="22"/>
      <c r="D89" s="23"/>
      <c r="E89" s="24"/>
      <c r="F89" s="24"/>
      <c r="G89" s="24"/>
      <c r="H89" s="24"/>
      <c r="I89" s="24"/>
      <c r="J89" s="25">
        <f t="shared" si="4"/>
        <v>0</v>
      </c>
      <c r="K89" s="8"/>
      <c r="L89" s="8"/>
      <c r="M89" s="8"/>
      <c r="N89" s="9"/>
      <c r="O89" s="9"/>
      <c r="P89" s="9"/>
      <c r="Q89" s="8"/>
      <c r="R89" s="8"/>
      <c r="S89" s="8"/>
      <c r="T89" s="9"/>
      <c r="U89" s="9"/>
      <c r="V89" s="9"/>
      <c r="W89" s="8"/>
      <c r="X89" s="8"/>
      <c r="Y89" s="8"/>
      <c r="Z89" s="9"/>
      <c r="AA89" s="9"/>
      <c r="AB89" s="9"/>
      <c r="AC89" s="8"/>
      <c r="AD89" s="8"/>
      <c r="AE89" s="8"/>
      <c r="AF89" s="9"/>
      <c r="AG89" s="9"/>
      <c r="AH89" s="9"/>
      <c r="AI89" s="8"/>
      <c r="AJ89" s="8"/>
      <c r="AK89" s="8"/>
      <c r="AL89" s="9"/>
      <c r="AM89" s="9"/>
      <c r="AN89" s="9"/>
      <c r="AO89" s="8"/>
      <c r="AP89" s="8"/>
      <c r="AQ89" s="8"/>
      <c r="AR89" s="9"/>
      <c r="AS89" s="9"/>
      <c r="AT89" s="9"/>
      <c r="AU89" s="8"/>
      <c r="AV89" s="8"/>
      <c r="AW89" s="8"/>
      <c r="AX89" s="9"/>
      <c r="AY89" s="9"/>
      <c r="AZ89" s="9"/>
      <c r="BA89" s="8"/>
      <c r="BB89" s="8"/>
      <c r="BC89" s="8"/>
      <c r="BD89" s="9"/>
      <c r="BE89" s="9"/>
      <c r="BF89" s="9"/>
      <c r="BG89" s="8"/>
      <c r="BH89" s="8"/>
      <c r="BI89" s="8"/>
      <c r="BJ89" s="9"/>
      <c r="BK89" s="9"/>
      <c r="BL89" s="9"/>
      <c r="BM89" s="8"/>
      <c r="BN89" s="8"/>
      <c r="BO89" s="8"/>
      <c r="BP89" s="9"/>
      <c r="BQ89" s="9"/>
      <c r="BR89" s="9"/>
      <c r="BS89" s="8"/>
      <c r="BT89" s="8"/>
      <c r="BU89" s="8"/>
      <c r="BV89" s="9"/>
      <c r="BW89" s="9"/>
      <c r="BX89" s="9"/>
      <c r="BY89" s="8"/>
      <c r="BZ89" s="8"/>
      <c r="CA89" s="8"/>
      <c r="CB89" s="9"/>
      <c r="CC89" s="9"/>
      <c r="CD89" s="9"/>
    </row>
    <row r="90" spans="1:82" ht="26.25">
      <c r="A90" s="27" t="s">
        <v>247</v>
      </c>
      <c r="B90" s="24"/>
      <c r="C90" s="22"/>
      <c r="D90" s="23"/>
      <c r="E90" s="24"/>
      <c r="F90" s="24"/>
      <c r="G90" s="24"/>
      <c r="H90" s="24"/>
      <c r="I90" s="24"/>
      <c r="J90" s="25">
        <f t="shared" si="4"/>
        <v>0</v>
      </c>
      <c r="K90" s="8"/>
      <c r="L90" s="8"/>
      <c r="M90" s="8"/>
      <c r="N90" s="9"/>
      <c r="O90" s="9"/>
      <c r="P90" s="9"/>
      <c r="Q90" s="8"/>
      <c r="R90" s="8"/>
      <c r="S90" s="8"/>
      <c r="T90" s="9"/>
      <c r="U90" s="9"/>
      <c r="V90" s="9"/>
      <c r="W90" s="8"/>
      <c r="X90" s="8"/>
      <c r="Y90" s="8"/>
      <c r="Z90" s="9"/>
      <c r="AA90" s="9"/>
      <c r="AB90" s="9"/>
      <c r="AC90" s="8"/>
      <c r="AD90" s="8"/>
      <c r="AE90" s="8"/>
      <c r="AF90" s="9"/>
      <c r="AG90" s="9"/>
      <c r="AH90" s="9"/>
      <c r="AI90" s="8"/>
      <c r="AJ90" s="8"/>
      <c r="AK90" s="8"/>
      <c r="AL90" s="9"/>
      <c r="AM90" s="9"/>
      <c r="AN90" s="9"/>
      <c r="AO90" s="8"/>
      <c r="AP90" s="8"/>
      <c r="AQ90" s="8"/>
      <c r="AR90" s="9"/>
      <c r="AS90" s="9"/>
      <c r="AT90" s="9"/>
      <c r="AU90" s="8"/>
      <c r="AV90" s="8"/>
      <c r="AW90" s="8"/>
      <c r="AX90" s="9"/>
      <c r="AY90" s="9"/>
      <c r="AZ90" s="9"/>
      <c r="BA90" s="8"/>
      <c r="BB90" s="8"/>
      <c r="BC90" s="8"/>
      <c r="BD90" s="9"/>
      <c r="BE90" s="9"/>
      <c r="BF90" s="9"/>
      <c r="BG90" s="8"/>
      <c r="BH90" s="8"/>
      <c r="BI90" s="8"/>
      <c r="BJ90" s="9"/>
      <c r="BK90" s="9"/>
      <c r="BL90" s="9"/>
      <c r="BM90" s="8"/>
      <c r="BN90" s="8"/>
      <c r="BO90" s="8"/>
      <c r="BP90" s="9"/>
      <c r="BQ90" s="9"/>
      <c r="BR90" s="9"/>
      <c r="BS90" s="8"/>
      <c r="BT90" s="8"/>
      <c r="BU90" s="8"/>
      <c r="BV90" s="9"/>
      <c r="BW90" s="9"/>
      <c r="BX90" s="9"/>
      <c r="BY90" s="8"/>
      <c r="BZ90" s="8"/>
      <c r="CA90" s="8"/>
      <c r="CB90" s="9"/>
      <c r="CC90" s="9"/>
      <c r="CD90" s="9"/>
    </row>
    <row r="91" spans="1:82" ht="26.25">
      <c r="A91" s="27" t="s">
        <v>248</v>
      </c>
      <c r="B91" s="24"/>
      <c r="C91" s="22"/>
      <c r="D91" s="23"/>
      <c r="E91" s="24"/>
      <c r="F91" s="24"/>
      <c r="G91" s="24"/>
      <c r="H91" s="24"/>
      <c r="I91" s="24"/>
      <c r="J91" s="25">
        <f t="shared" si="4"/>
        <v>0</v>
      </c>
      <c r="K91" s="8"/>
      <c r="L91" s="8"/>
      <c r="M91" s="8"/>
      <c r="N91" s="9"/>
      <c r="O91" s="9"/>
      <c r="P91" s="9"/>
      <c r="Q91" s="8"/>
      <c r="R91" s="8"/>
      <c r="S91" s="8"/>
      <c r="T91" s="9"/>
      <c r="U91" s="9"/>
      <c r="V91" s="9"/>
      <c r="W91" s="8"/>
      <c r="X91" s="8"/>
      <c r="Y91" s="8"/>
      <c r="Z91" s="9"/>
      <c r="AA91" s="9"/>
      <c r="AB91" s="9"/>
      <c r="AC91" s="8"/>
      <c r="AD91" s="8"/>
      <c r="AE91" s="8"/>
      <c r="AF91" s="9"/>
      <c r="AG91" s="9"/>
      <c r="AH91" s="9"/>
      <c r="AI91" s="8"/>
      <c r="AJ91" s="8"/>
      <c r="AK91" s="8"/>
      <c r="AL91" s="9"/>
      <c r="AM91" s="9"/>
      <c r="AN91" s="9"/>
      <c r="AO91" s="8"/>
      <c r="AP91" s="8"/>
      <c r="AQ91" s="8"/>
      <c r="AR91" s="9"/>
      <c r="AS91" s="9"/>
      <c r="AT91" s="9"/>
      <c r="AU91" s="8"/>
      <c r="AV91" s="8"/>
      <c r="AW91" s="8"/>
      <c r="AX91" s="9"/>
      <c r="AY91" s="9"/>
      <c r="AZ91" s="9"/>
      <c r="BA91" s="8"/>
      <c r="BB91" s="8"/>
      <c r="BC91" s="8"/>
      <c r="BD91" s="9"/>
      <c r="BE91" s="9"/>
      <c r="BF91" s="9"/>
      <c r="BG91" s="8"/>
      <c r="BH91" s="8"/>
      <c r="BI91" s="8"/>
      <c r="BJ91" s="9"/>
      <c r="BK91" s="9"/>
      <c r="BL91" s="9"/>
      <c r="BM91" s="8"/>
      <c r="BN91" s="8"/>
      <c r="BO91" s="8"/>
      <c r="BP91" s="9"/>
      <c r="BQ91" s="9"/>
      <c r="BR91" s="9"/>
      <c r="BS91" s="8"/>
      <c r="BT91" s="8"/>
      <c r="BU91" s="8"/>
      <c r="BV91" s="9"/>
      <c r="BW91" s="9"/>
      <c r="BX91" s="9"/>
      <c r="BY91" s="8"/>
      <c r="BZ91" s="8"/>
      <c r="CA91" s="8"/>
      <c r="CB91" s="9"/>
      <c r="CC91" s="9"/>
      <c r="CD91" s="9"/>
    </row>
    <row r="92" spans="1:82" ht="26.25">
      <c r="A92" s="27" t="s">
        <v>249</v>
      </c>
      <c r="B92" s="24"/>
      <c r="C92" s="22"/>
      <c r="D92" s="23"/>
      <c r="E92" s="24"/>
      <c r="F92" s="24"/>
      <c r="G92" s="24"/>
      <c r="H92" s="24"/>
      <c r="I92" s="24"/>
      <c r="J92" s="25">
        <f t="shared" si="4"/>
        <v>0</v>
      </c>
      <c r="K92" s="8"/>
      <c r="L92" s="8"/>
      <c r="M92" s="8"/>
      <c r="N92" s="9"/>
      <c r="O92" s="9"/>
      <c r="P92" s="9"/>
      <c r="Q92" s="8"/>
      <c r="R92" s="8"/>
      <c r="S92" s="8"/>
      <c r="T92" s="9"/>
      <c r="U92" s="9"/>
      <c r="V92" s="9"/>
      <c r="W92" s="8"/>
      <c r="X92" s="8"/>
      <c r="Y92" s="8"/>
      <c r="Z92" s="9"/>
      <c r="AA92" s="9"/>
      <c r="AB92" s="9"/>
      <c r="AC92" s="8"/>
      <c r="AD92" s="8"/>
      <c r="AE92" s="8"/>
      <c r="AF92" s="9"/>
      <c r="AG92" s="9"/>
      <c r="AH92" s="9"/>
      <c r="AI92" s="8"/>
      <c r="AJ92" s="8"/>
      <c r="AK92" s="8"/>
      <c r="AL92" s="9"/>
      <c r="AM92" s="9"/>
      <c r="AN92" s="9"/>
      <c r="AO92" s="8"/>
      <c r="AP92" s="8"/>
      <c r="AQ92" s="8"/>
      <c r="AR92" s="9"/>
      <c r="AS92" s="9"/>
      <c r="AT92" s="9"/>
      <c r="AU92" s="8"/>
      <c r="AV92" s="8"/>
      <c r="AW92" s="8"/>
      <c r="AX92" s="9"/>
      <c r="AY92" s="9"/>
      <c r="AZ92" s="9"/>
      <c r="BA92" s="8"/>
      <c r="BB92" s="8"/>
      <c r="BC92" s="8"/>
      <c r="BD92" s="9"/>
      <c r="BE92" s="9"/>
      <c r="BF92" s="9"/>
      <c r="BG92" s="8"/>
      <c r="BH92" s="8"/>
      <c r="BI92" s="8"/>
      <c r="BJ92" s="9"/>
      <c r="BK92" s="9"/>
      <c r="BL92" s="9"/>
      <c r="BM92" s="8"/>
      <c r="BN92" s="8"/>
      <c r="BO92" s="8"/>
      <c r="BP92" s="9"/>
      <c r="BQ92" s="9"/>
      <c r="BR92" s="9"/>
      <c r="BS92" s="8"/>
      <c r="BT92" s="8"/>
      <c r="BU92" s="8"/>
      <c r="BV92" s="9"/>
      <c r="BW92" s="9"/>
      <c r="BX92" s="9"/>
      <c r="BY92" s="8"/>
      <c r="BZ92" s="8"/>
      <c r="CA92" s="8"/>
      <c r="CB92" s="9"/>
      <c r="CC92" s="9"/>
      <c r="CD92" s="9"/>
    </row>
    <row r="93" spans="1:82" ht="26.25">
      <c r="A93" s="27" t="s">
        <v>250</v>
      </c>
      <c r="B93" s="24"/>
      <c r="C93" s="22"/>
      <c r="D93" s="23"/>
      <c r="E93" s="24"/>
      <c r="F93" s="24"/>
      <c r="G93" s="24"/>
      <c r="H93" s="24"/>
      <c r="I93" s="24"/>
      <c r="J93" s="25">
        <f t="shared" si="4"/>
        <v>0</v>
      </c>
      <c r="K93" s="8"/>
      <c r="L93" s="8"/>
      <c r="M93" s="8"/>
      <c r="N93" s="9"/>
      <c r="O93" s="9"/>
      <c r="P93" s="9"/>
      <c r="Q93" s="8"/>
      <c r="R93" s="8"/>
      <c r="S93" s="8"/>
      <c r="T93" s="9"/>
      <c r="U93" s="9"/>
      <c r="V93" s="9"/>
      <c r="W93" s="8"/>
      <c r="X93" s="8"/>
      <c r="Y93" s="8"/>
      <c r="Z93" s="9"/>
      <c r="AA93" s="9"/>
      <c r="AB93" s="9"/>
      <c r="AC93" s="8"/>
      <c r="AD93" s="8"/>
      <c r="AE93" s="8"/>
      <c r="AF93" s="9"/>
      <c r="AG93" s="9"/>
      <c r="AH93" s="9"/>
      <c r="AI93" s="8"/>
      <c r="AJ93" s="8"/>
      <c r="AK93" s="8"/>
      <c r="AL93" s="9"/>
      <c r="AM93" s="9"/>
      <c r="AN93" s="9"/>
      <c r="AO93" s="8"/>
      <c r="AP93" s="8"/>
      <c r="AQ93" s="8"/>
      <c r="AR93" s="9"/>
      <c r="AS93" s="9"/>
      <c r="AT93" s="9"/>
      <c r="AU93" s="8"/>
      <c r="AV93" s="8"/>
      <c r="AW93" s="8"/>
      <c r="AX93" s="9"/>
      <c r="AY93" s="9"/>
      <c r="AZ93" s="9"/>
      <c r="BA93" s="8"/>
      <c r="BB93" s="8"/>
      <c r="BC93" s="8"/>
      <c r="BD93" s="9"/>
      <c r="BE93" s="9"/>
      <c r="BF93" s="9"/>
      <c r="BG93" s="8"/>
      <c r="BH93" s="8"/>
      <c r="BI93" s="8"/>
      <c r="BJ93" s="9"/>
      <c r="BK93" s="9"/>
      <c r="BL93" s="9"/>
      <c r="BM93" s="8"/>
      <c r="BN93" s="8"/>
      <c r="BO93" s="8"/>
      <c r="BP93" s="9"/>
      <c r="BQ93" s="9"/>
      <c r="BR93" s="9"/>
      <c r="BS93" s="8"/>
      <c r="BT93" s="8"/>
      <c r="BU93" s="8"/>
      <c r="BV93" s="9"/>
      <c r="BW93" s="9"/>
      <c r="BX93" s="9"/>
      <c r="BY93" s="8"/>
      <c r="BZ93" s="8"/>
      <c r="CA93" s="8"/>
      <c r="CB93" s="9"/>
      <c r="CC93" s="9"/>
      <c r="CD93" s="9"/>
    </row>
    <row r="94" spans="1:82" ht="26.25">
      <c r="A94" s="27" t="s">
        <v>251</v>
      </c>
      <c r="B94" s="24"/>
      <c r="C94" s="22"/>
      <c r="D94" s="23"/>
      <c r="E94" s="24"/>
      <c r="F94" s="24"/>
      <c r="G94" s="24"/>
      <c r="H94" s="24"/>
      <c r="I94" s="24"/>
      <c r="J94" s="25">
        <f t="shared" si="4"/>
        <v>0</v>
      </c>
      <c r="K94" s="8"/>
      <c r="L94" s="8"/>
      <c r="M94" s="8"/>
      <c r="N94" s="9"/>
      <c r="O94" s="9"/>
      <c r="P94" s="9"/>
      <c r="Q94" s="8"/>
      <c r="R94" s="8"/>
      <c r="S94" s="8"/>
      <c r="T94" s="9"/>
      <c r="U94" s="9"/>
      <c r="V94" s="9"/>
      <c r="W94" s="8"/>
      <c r="X94" s="8"/>
      <c r="Y94" s="8"/>
      <c r="Z94" s="9"/>
      <c r="AA94" s="9"/>
      <c r="AB94" s="9"/>
      <c r="AC94" s="8"/>
      <c r="AD94" s="8"/>
      <c r="AE94" s="8"/>
      <c r="AF94" s="9"/>
      <c r="AG94" s="9"/>
      <c r="AH94" s="9"/>
      <c r="AI94" s="8"/>
      <c r="AJ94" s="8"/>
      <c r="AK94" s="8"/>
      <c r="AL94" s="9"/>
      <c r="AM94" s="9"/>
      <c r="AN94" s="9"/>
      <c r="AO94" s="8"/>
      <c r="AP94" s="8"/>
      <c r="AQ94" s="8"/>
      <c r="AR94" s="9"/>
      <c r="AS94" s="9"/>
      <c r="AT94" s="9"/>
      <c r="AU94" s="8"/>
      <c r="AV94" s="8"/>
      <c r="AW94" s="8"/>
      <c r="AX94" s="9"/>
      <c r="AY94" s="9"/>
      <c r="AZ94" s="9"/>
      <c r="BA94" s="8"/>
      <c r="BB94" s="8"/>
      <c r="BC94" s="8"/>
      <c r="BD94" s="9"/>
      <c r="BE94" s="9"/>
      <c r="BF94" s="9"/>
      <c r="BG94" s="8"/>
      <c r="BH94" s="8"/>
      <c r="BI94" s="8"/>
      <c r="BJ94" s="9"/>
      <c r="BK94" s="9"/>
      <c r="BL94" s="9"/>
      <c r="BM94" s="8"/>
      <c r="BN94" s="8"/>
      <c r="BO94" s="8"/>
      <c r="BP94" s="9"/>
      <c r="BQ94" s="9"/>
      <c r="BR94" s="9"/>
      <c r="BS94" s="8"/>
      <c r="BT94" s="8"/>
      <c r="BU94" s="8"/>
      <c r="BV94" s="9"/>
      <c r="BW94" s="9"/>
      <c r="BX94" s="9"/>
      <c r="BY94" s="8"/>
      <c r="BZ94" s="8"/>
      <c r="CA94" s="8"/>
      <c r="CB94" s="9"/>
      <c r="CC94" s="9"/>
      <c r="CD94" s="9"/>
    </row>
    <row r="95" spans="1:82" ht="26.25">
      <c r="A95" s="27" t="s">
        <v>252</v>
      </c>
      <c r="B95" s="24"/>
      <c r="C95" s="22"/>
      <c r="D95" s="23"/>
      <c r="E95" s="24"/>
      <c r="F95" s="24"/>
      <c r="G95" s="24"/>
      <c r="H95" s="24"/>
      <c r="I95" s="24"/>
      <c r="J95" s="25">
        <f t="shared" si="4"/>
        <v>0</v>
      </c>
      <c r="K95" s="8"/>
      <c r="L95" s="8"/>
      <c r="M95" s="8"/>
      <c r="N95" s="9"/>
      <c r="O95" s="9"/>
      <c r="P95" s="9"/>
      <c r="Q95" s="8"/>
      <c r="R95" s="8"/>
      <c r="S95" s="8"/>
      <c r="T95" s="9"/>
      <c r="U95" s="9"/>
      <c r="V95" s="9"/>
      <c r="W95" s="8"/>
      <c r="X95" s="8"/>
      <c r="Y95" s="8"/>
      <c r="Z95" s="9"/>
      <c r="AA95" s="9"/>
      <c r="AB95" s="9"/>
      <c r="AC95" s="8"/>
      <c r="AD95" s="8"/>
      <c r="AE95" s="8"/>
      <c r="AF95" s="9"/>
      <c r="AG95" s="9"/>
      <c r="AH95" s="9"/>
      <c r="AI95" s="8"/>
      <c r="AJ95" s="8"/>
      <c r="AK95" s="8"/>
      <c r="AL95" s="9"/>
      <c r="AM95" s="9"/>
      <c r="AN95" s="9"/>
      <c r="AO95" s="8"/>
      <c r="AP95" s="8"/>
      <c r="AQ95" s="8"/>
      <c r="AR95" s="9"/>
      <c r="AS95" s="9"/>
      <c r="AT95" s="9"/>
      <c r="AU95" s="8"/>
      <c r="AV95" s="8"/>
      <c r="AW95" s="8"/>
      <c r="AX95" s="9"/>
      <c r="AY95" s="9"/>
      <c r="AZ95" s="9"/>
      <c r="BA95" s="8"/>
      <c r="BB95" s="8"/>
      <c r="BC95" s="8"/>
      <c r="BD95" s="9"/>
      <c r="BE95" s="9"/>
      <c r="BF95" s="9"/>
      <c r="BG95" s="8"/>
      <c r="BH95" s="8"/>
      <c r="BI95" s="8"/>
      <c r="BJ95" s="9"/>
      <c r="BK95" s="9"/>
      <c r="BL95" s="9"/>
      <c r="BM95" s="8"/>
      <c r="BN95" s="8"/>
      <c r="BO95" s="8"/>
      <c r="BP95" s="9"/>
      <c r="BQ95" s="9"/>
      <c r="BR95" s="9"/>
      <c r="BS95" s="8"/>
      <c r="BT95" s="8"/>
      <c r="BU95" s="8"/>
      <c r="BV95" s="9"/>
      <c r="BW95" s="9"/>
      <c r="BX95" s="9"/>
      <c r="BY95" s="8"/>
      <c r="BZ95" s="8"/>
      <c r="CA95" s="8"/>
      <c r="CB95" s="9"/>
      <c r="CC95" s="9"/>
      <c r="CD95" s="9"/>
    </row>
    <row r="96" spans="1:82" ht="26.25">
      <c r="A96" s="27" t="s">
        <v>253</v>
      </c>
      <c r="B96" s="24"/>
      <c r="C96" s="22"/>
      <c r="D96" s="23"/>
      <c r="E96" s="24"/>
      <c r="F96" s="24"/>
      <c r="G96" s="24"/>
      <c r="H96" s="24"/>
      <c r="I96" s="24"/>
      <c r="J96" s="25">
        <f t="shared" si="4"/>
        <v>0</v>
      </c>
      <c r="K96" s="8"/>
      <c r="L96" s="8"/>
      <c r="M96" s="8"/>
      <c r="N96" s="9"/>
      <c r="O96" s="9"/>
      <c r="P96" s="9"/>
      <c r="Q96" s="8"/>
      <c r="R96" s="8"/>
      <c r="S96" s="8"/>
      <c r="T96" s="9"/>
      <c r="U96" s="9"/>
      <c r="V96" s="9"/>
      <c r="W96" s="8"/>
      <c r="X96" s="8"/>
      <c r="Y96" s="8"/>
      <c r="Z96" s="9"/>
      <c r="AA96" s="9"/>
      <c r="AB96" s="9"/>
      <c r="AC96" s="8"/>
      <c r="AD96" s="8"/>
      <c r="AE96" s="8"/>
      <c r="AF96" s="9"/>
      <c r="AG96" s="9"/>
      <c r="AH96" s="9"/>
      <c r="AI96" s="8"/>
      <c r="AJ96" s="8"/>
      <c r="AK96" s="8"/>
      <c r="AL96" s="9"/>
      <c r="AM96" s="9"/>
      <c r="AN96" s="9"/>
      <c r="AO96" s="8"/>
      <c r="AP96" s="8"/>
      <c r="AQ96" s="8"/>
      <c r="AR96" s="9"/>
      <c r="AS96" s="9"/>
      <c r="AT96" s="9"/>
      <c r="AU96" s="8"/>
      <c r="AV96" s="8"/>
      <c r="AW96" s="8"/>
      <c r="AX96" s="9"/>
      <c r="AY96" s="9"/>
      <c r="AZ96" s="9"/>
      <c r="BA96" s="8"/>
      <c r="BB96" s="8"/>
      <c r="BC96" s="8"/>
      <c r="BD96" s="9"/>
      <c r="BE96" s="9"/>
      <c r="BF96" s="9"/>
      <c r="BG96" s="8"/>
      <c r="BH96" s="8"/>
      <c r="BI96" s="8"/>
      <c r="BJ96" s="9"/>
      <c r="BK96" s="9"/>
      <c r="BL96" s="9"/>
      <c r="BM96" s="8"/>
      <c r="BN96" s="8"/>
      <c r="BO96" s="8"/>
      <c r="BP96" s="9"/>
      <c r="BQ96" s="9"/>
      <c r="BR96" s="9"/>
      <c r="BS96" s="8"/>
      <c r="BT96" s="8"/>
      <c r="BU96" s="8"/>
      <c r="BV96" s="9"/>
      <c r="BW96" s="9"/>
      <c r="BX96" s="9"/>
      <c r="BY96" s="8"/>
      <c r="BZ96" s="8"/>
      <c r="CA96" s="8"/>
      <c r="CB96" s="9"/>
      <c r="CC96" s="9"/>
      <c r="CD96" s="9"/>
    </row>
    <row r="97" spans="1:82" ht="26.25">
      <c r="A97" s="27" t="s">
        <v>254</v>
      </c>
      <c r="B97" s="24"/>
      <c r="C97" s="22"/>
      <c r="D97" s="23"/>
      <c r="E97" s="24"/>
      <c r="F97" s="24"/>
      <c r="G97" s="24"/>
      <c r="H97" s="24"/>
      <c r="I97" s="24"/>
      <c r="J97" s="25">
        <f t="shared" si="4"/>
        <v>0</v>
      </c>
      <c r="K97" s="8"/>
      <c r="L97" s="8"/>
      <c r="M97" s="8"/>
      <c r="N97" s="9"/>
      <c r="O97" s="9"/>
      <c r="P97" s="9"/>
      <c r="Q97" s="8"/>
      <c r="R97" s="8"/>
      <c r="S97" s="8"/>
      <c r="T97" s="9"/>
      <c r="U97" s="9"/>
      <c r="V97" s="9"/>
      <c r="W97" s="8"/>
      <c r="X97" s="8"/>
      <c r="Y97" s="8"/>
      <c r="Z97" s="9"/>
      <c r="AA97" s="9"/>
      <c r="AB97" s="9"/>
      <c r="AC97" s="8"/>
      <c r="AD97" s="8"/>
      <c r="AE97" s="8"/>
      <c r="AF97" s="9"/>
      <c r="AG97" s="9"/>
      <c r="AH97" s="9"/>
      <c r="AI97" s="8"/>
      <c r="AJ97" s="8"/>
      <c r="AK97" s="8"/>
      <c r="AL97" s="9"/>
      <c r="AM97" s="9"/>
      <c r="AN97" s="9"/>
      <c r="AO97" s="8"/>
      <c r="AP97" s="8"/>
      <c r="AQ97" s="8"/>
      <c r="AR97" s="9"/>
      <c r="AS97" s="9"/>
      <c r="AT97" s="9"/>
      <c r="AU97" s="8"/>
      <c r="AV97" s="8"/>
      <c r="AW97" s="8"/>
      <c r="AX97" s="9"/>
      <c r="AY97" s="9"/>
      <c r="AZ97" s="9"/>
      <c r="BA97" s="8"/>
      <c r="BB97" s="8"/>
      <c r="BC97" s="8"/>
      <c r="BD97" s="9"/>
      <c r="BE97" s="9"/>
      <c r="BF97" s="9"/>
      <c r="BG97" s="8"/>
      <c r="BH97" s="8"/>
      <c r="BI97" s="8"/>
      <c r="BJ97" s="9"/>
      <c r="BK97" s="9"/>
      <c r="BL97" s="9"/>
      <c r="BM97" s="8"/>
      <c r="BN97" s="8"/>
      <c r="BO97" s="8"/>
      <c r="BP97" s="9"/>
      <c r="BQ97" s="9"/>
      <c r="BR97" s="9"/>
      <c r="BS97" s="8"/>
      <c r="BT97" s="8"/>
      <c r="BU97" s="8"/>
      <c r="BV97" s="9"/>
      <c r="BW97" s="9"/>
      <c r="BX97" s="9"/>
      <c r="BY97" s="8"/>
      <c r="BZ97" s="8"/>
      <c r="CA97" s="8"/>
      <c r="CB97" s="9"/>
      <c r="CC97" s="9"/>
      <c r="CD97" s="9"/>
    </row>
    <row r="98" spans="1:82" ht="26.25">
      <c r="A98" s="27" t="s">
        <v>255</v>
      </c>
      <c r="B98" s="24"/>
      <c r="C98" s="22"/>
      <c r="D98" s="23"/>
      <c r="E98" s="24"/>
      <c r="F98" s="24"/>
      <c r="G98" s="24"/>
      <c r="H98" s="24"/>
      <c r="I98" s="24"/>
      <c r="J98" s="25">
        <f t="shared" si="4"/>
        <v>0</v>
      </c>
      <c r="K98" s="8"/>
      <c r="L98" s="8"/>
      <c r="M98" s="8"/>
      <c r="N98" s="9"/>
      <c r="O98" s="9"/>
      <c r="P98" s="9"/>
      <c r="Q98" s="8"/>
      <c r="R98" s="8"/>
      <c r="S98" s="8"/>
      <c r="T98" s="9"/>
      <c r="U98" s="9"/>
      <c r="V98" s="9"/>
      <c r="W98" s="8"/>
      <c r="X98" s="8"/>
      <c r="Y98" s="8"/>
      <c r="Z98" s="9"/>
      <c r="AA98" s="9"/>
      <c r="AB98" s="9"/>
      <c r="AC98" s="8"/>
      <c r="AD98" s="8"/>
      <c r="AE98" s="8"/>
      <c r="AF98" s="9"/>
      <c r="AG98" s="9"/>
      <c r="AH98" s="9"/>
      <c r="AI98" s="8"/>
      <c r="AJ98" s="8"/>
      <c r="AK98" s="8"/>
      <c r="AL98" s="9"/>
      <c r="AM98" s="9"/>
      <c r="AN98" s="9"/>
      <c r="AO98" s="8"/>
      <c r="AP98" s="8"/>
      <c r="AQ98" s="8"/>
      <c r="AR98" s="9"/>
      <c r="AS98" s="9"/>
      <c r="AT98" s="9"/>
      <c r="AU98" s="8"/>
      <c r="AV98" s="8"/>
      <c r="AW98" s="8"/>
      <c r="AX98" s="9"/>
      <c r="AY98" s="9"/>
      <c r="AZ98" s="9"/>
      <c r="BA98" s="8"/>
      <c r="BB98" s="8"/>
      <c r="BC98" s="8"/>
      <c r="BD98" s="9"/>
      <c r="BE98" s="9"/>
      <c r="BF98" s="9"/>
      <c r="BG98" s="8"/>
      <c r="BH98" s="8"/>
      <c r="BI98" s="8"/>
      <c r="BJ98" s="9"/>
      <c r="BK98" s="9"/>
      <c r="BL98" s="9"/>
      <c r="BM98" s="8"/>
      <c r="BN98" s="8"/>
      <c r="BO98" s="8"/>
      <c r="BP98" s="9"/>
      <c r="BQ98" s="9"/>
      <c r="BR98" s="9"/>
      <c r="BS98" s="8"/>
      <c r="BT98" s="8"/>
      <c r="BU98" s="8"/>
      <c r="BV98" s="9"/>
      <c r="BW98" s="9"/>
      <c r="BX98" s="9"/>
      <c r="BY98" s="8"/>
      <c r="BZ98" s="8"/>
      <c r="CA98" s="8"/>
      <c r="CB98" s="9"/>
      <c r="CC98" s="9"/>
      <c r="CD98" s="9"/>
    </row>
    <row r="99" spans="1:82" ht="26.25">
      <c r="A99" s="27" t="s">
        <v>256</v>
      </c>
      <c r="B99" s="24"/>
      <c r="C99" s="22"/>
      <c r="D99" s="23"/>
      <c r="E99" s="24"/>
      <c r="F99" s="24"/>
      <c r="G99" s="24"/>
      <c r="H99" s="24"/>
      <c r="I99" s="24"/>
      <c r="J99" s="25">
        <f t="shared" si="4"/>
        <v>0</v>
      </c>
      <c r="K99" s="8"/>
      <c r="L99" s="8"/>
      <c r="M99" s="8"/>
      <c r="N99" s="9"/>
      <c r="O99" s="9"/>
      <c r="P99" s="9"/>
      <c r="Q99" s="8"/>
      <c r="R99" s="8"/>
      <c r="S99" s="8"/>
      <c r="T99" s="9"/>
      <c r="U99" s="9"/>
      <c r="V99" s="9"/>
      <c r="W99" s="8"/>
      <c r="X99" s="8"/>
      <c r="Y99" s="8"/>
      <c r="Z99" s="9"/>
      <c r="AA99" s="9"/>
      <c r="AB99" s="9"/>
      <c r="AC99" s="8"/>
      <c r="AD99" s="8"/>
      <c r="AE99" s="8"/>
      <c r="AF99" s="9"/>
      <c r="AG99" s="9"/>
      <c r="AH99" s="9"/>
      <c r="AI99" s="8"/>
      <c r="AJ99" s="8"/>
      <c r="AK99" s="8"/>
      <c r="AL99" s="9"/>
      <c r="AM99" s="9"/>
      <c r="AN99" s="9"/>
      <c r="AO99" s="8"/>
      <c r="AP99" s="8"/>
      <c r="AQ99" s="8"/>
      <c r="AR99" s="9"/>
      <c r="AS99" s="9"/>
      <c r="AT99" s="9"/>
      <c r="AU99" s="8"/>
      <c r="AV99" s="8"/>
      <c r="AW99" s="8"/>
      <c r="AX99" s="9"/>
      <c r="AY99" s="9"/>
      <c r="AZ99" s="9"/>
      <c r="BA99" s="8"/>
      <c r="BB99" s="8"/>
      <c r="BC99" s="8"/>
      <c r="BD99" s="9"/>
      <c r="BE99" s="9"/>
      <c r="BF99" s="9"/>
      <c r="BG99" s="8"/>
      <c r="BH99" s="8"/>
      <c r="BI99" s="8"/>
      <c r="BJ99" s="9"/>
      <c r="BK99" s="9"/>
      <c r="BL99" s="9"/>
      <c r="BM99" s="8"/>
      <c r="BN99" s="8"/>
      <c r="BO99" s="8"/>
      <c r="BP99" s="9"/>
      <c r="BQ99" s="9"/>
      <c r="BR99" s="9"/>
      <c r="BS99" s="8"/>
      <c r="BT99" s="8"/>
      <c r="BU99" s="8"/>
      <c r="BV99" s="9"/>
      <c r="BW99" s="9"/>
      <c r="BX99" s="9"/>
      <c r="BY99" s="8"/>
      <c r="BZ99" s="8"/>
      <c r="CA99" s="8"/>
      <c r="CB99" s="9"/>
      <c r="CC99" s="9"/>
      <c r="CD99" s="9"/>
    </row>
    <row r="100" spans="1:82" ht="26.25">
      <c r="A100" s="27" t="s">
        <v>257</v>
      </c>
      <c r="B100" s="24"/>
      <c r="C100" s="22"/>
      <c r="D100" s="23"/>
      <c r="E100" s="24"/>
      <c r="F100" s="24"/>
      <c r="G100" s="24"/>
      <c r="H100" s="24"/>
      <c r="I100" s="24"/>
      <c r="J100" s="25">
        <f t="shared" si="4"/>
        <v>0</v>
      </c>
      <c r="K100" s="8"/>
      <c r="L100" s="8"/>
      <c r="M100" s="8"/>
      <c r="N100" s="9"/>
      <c r="O100" s="9"/>
      <c r="P100" s="9"/>
      <c r="Q100" s="8"/>
      <c r="R100" s="8"/>
      <c r="S100" s="8"/>
      <c r="T100" s="9"/>
      <c r="U100" s="9"/>
      <c r="V100" s="9"/>
      <c r="W100" s="8"/>
      <c r="X100" s="8"/>
      <c r="Y100" s="8"/>
      <c r="Z100" s="9"/>
      <c r="AA100" s="9"/>
      <c r="AB100" s="9"/>
      <c r="AC100" s="8"/>
      <c r="AD100" s="8"/>
      <c r="AE100" s="8"/>
      <c r="AF100" s="9"/>
      <c r="AG100" s="9"/>
      <c r="AH100" s="9"/>
      <c r="AI100" s="8"/>
      <c r="AJ100" s="8"/>
      <c r="AK100" s="8"/>
      <c r="AL100" s="9"/>
      <c r="AM100" s="9"/>
      <c r="AN100" s="9"/>
      <c r="AO100" s="8"/>
      <c r="AP100" s="8"/>
      <c r="AQ100" s="8"/>
      <c r="AR100" s="9"/>
      <c r="AS100" s="9"/>
      <c r="AT100" s="9"/>
      <c r="AU100" s="8"/>
      <c r="AV100" s="8"/>
      <c r="AW100" s="8"/>
      <c r="AX100" s="9"/>
      <c r="AY100" s="9"/>
      <c r="AZ100" s="9"/>
      <c r="BA100" s="8"/>
      <c r="BB100" s="8"/>
      <c r="BC100" s="8"/>
      <c r="BD100" s="9"/>
      <c r="BE100" s="9"/>
      <c r="BF100" s="9"/>
      <c r="BG100" s="8"/>
      <c r="BH100" s="8"/>
      <c r="BI100" s="8"/>
      <c r="BJ100" s="9"/>
      <c r="BK100" s="9"/>
      <c r="BL100" s="9"/>
      <c r="BM100" s="8"/>
      <c r="BN100" s="8"/>
      <c r="BO100" s="8"/>
      <c r="BP100" s="9"/>
      <c r="BQ100" s="9"/>
      <c r="BR100" s="9"/>
      <c r="BS100" s="8"/>
      <c r="BT100" s="8"/>
      <c r="BU100" s="8"/>
      <c r="BV100" s="9"/>
      <c r="BW100" s="9"/>
      <c r="BX100" s="9"/>
      <c r="BY100" s="8"/>
      <c r="BZ100" s="8"/>
      <c r="CA100" s="8"/>
      <c r="CB100" s="9"/>
      <c r="CC100" s="9"/>
      <c r="CD100" s="9"/>
    </row>
    <row r="101" spans="1:82" ht="26.25">
      <c r="A101" s="27" t="s">
        <v>258</v>
      </c>
      <c r="B101" s="24"/>
      <c r="C101" s="22"/>
      <c r="D101" s="23"/>
      <c r="E101" s="24"/>
      <c r="F101" s="24"/>
      <c r="G101" s="24"/>
      <c r="H101" s="24"/>
      <c r="I101" s="24"/>
      <c r="J101" s="25">
        <f t="shared" si="4"/>
        <v>0</v>
      </c>
      <c r="K101" s="8"/>
      <c r="L101" s="8"/>
      <c r="M101" s="8"/>
      <c r="N101" s="9"/>
      <c r="O101" s="9"/>
      <c r="P101" s="9"/>
      <c r="Q101" s="8"/>
      <c r="R101" s="8"/>
      <c r="S101" s="8"/>
      <c r="T101" s="9"/>
      <c r="U101" s="9"/>
      <c r="V101" s="9"/>
      <c r="W101" s="8"/>
      <c r="X101" s="8"/>
      <c r="Y101" s="8"/>
      <c r="Z101" s="9"/>
      <c r="AA101" s="9"/>
      <c r="AB101" s="9"/>
      <c r="AC101" s="8"/>
      <c r="AD101" s="8"/>
      <c r="AE101" s="8"/>
      <c r="AF101" s="9"/>
      <c r="AG101" s="9"/>
      <c r="AH101" s="9"/>
      <c r="AI101" s="8"/>
      <c r="AJ101" s="8"/>
      <c r="AK101" s="8"/>
      <c r="AL101" s="9"/>
      <c r="AM101" s="9"/>
      <c r="AN101" s="9"/>
      <c r="AO101" s="8"/>
      <c r="AP101" s="8"/>
      <c r="AQ101" s="8"/>
      <c r="AR101" s="9"/>
      <c r="AS101" s="9"/>
      <c r="AT101" s="9"/>
      <c r="AU101" s="8"/>
      <c r="AV101" s="8"/>
      <c r="AW101" s="8"/>
      <c r="AX101" s="9"/>
      <c r="AY101" s="9"/>
      <c r="AZ101" s="9"/>
      <c r="BA101" s="8"/>
      <c r="BB101" s="8"/>
      <c r="BC101" s="8"/>
      <c r="BD101" s="9"/>
      <c r="BE101" s="9"/>
      <c r="BF101" s="9"/>
      <c r="BG101" s="8"/>
      <c r="BH101" s="8"/>
      <c r="BI101" s="8"/>
      <c r="BJ101" s="9"/>
      <c r="BK101" s="9"/>
      <c r="BL101" s="9"/>
      <c r="BM101" s="8"/>
      <c r="BN101" s="8"/>
      <c r="BO101" s="8"/>
      <c r="BP101" s="9"/>
      <c r="BQ101" s="9"/>
      <c r="BR101" s="9"/>
      <c r="BS101" s="8"/>
      <c r="BT101" s="8"/>
      <c r="BU101" s="8"/>
      <c r="BV101" s="9"/>
      <c r="BW101" s="9"/>
      <c r="BX101" s="9"/>
      <c r="BY101" s="8"/>
      <c r="BZ101" s="8"/>
      <c r="CA101" s="8"/>
      <c r="CB101" s="9"/>
      <c r="CC101" s="9"/>
      <c r="CD101" s="9"/>
    </row>
    <row r="102" spans="1:82" ht="26.25">
      <c r="A102" s="27" t="s">
        <v>259</v>
      </c>
      <c r="B102" s="24"/>
      <c r="C102" s="22"/>
      <c r="D102" s="23"/>
      <c r="E102" s="24"/>
      <c r="F102" s="24"/>
      <c r="G102" s="24"/>
      <c r="H102" s="24"/>
      <c r="I102" s="24"/>
      <c r="J102" s="25">
        <f t="shared" si="4"/>
        <v>0</v>
      </c>
      <c r="K102" s="8"/>
      <c r="L102" s="8"/>
      <c r="M102" s="8"/>
      <c r="N102" s="9"/>
      <c r="O102" s="9"/>
      <c r="P102" s="9"/>
      <c r="Q102" s="8"/>
      <c r="R102" s="8"/>
      <c r="S102" s="8"/>
      <c r="T102" s="9"/>
      <c r="U102" s="9"/>
      <c r="V102" s="9"/>
      <c r="W102" s="8"/>
      <c r="X102" s="8"/>
      <c r="Y102" s="8"/>
      <c r="Z102" s="9"/>
      <c r="AA102" s="9"/>
      <c r="AB102" s="9"/>
      <c r="AC102" s="8"/>
      <c r="AD102" s="8"/>
      <c r="AE102" s="8"/>
      <c r="AF102" s="9"/>
      <c r="AG102" s="9"/>
      <c r="AH102" s="9"/>
      <c r="AI102" s="8"/>
      <c r="AJ102" s="8"/>
      <c r="AK102" s="8"/>
      <c r="AL102" s="9"/>
      <c r="AM102" s="9"/>
      <c r="AN102" s="9"/>
      <c r="AO102" s="8"/>
      <c r="AP102" s="8"/>
      <c r="AQ102" s="8"/>
      <c r="AR102" s="9"/>
      <c r="AS102" s="9"/>
      <c r="AT102" s="9"/>
      <c r="AU102" s="8"/>
      <c r="AV102" s="8"/>
      <c r="AW102" s="8"/>
      <c r="AX102" s="9"/>
      <c r="AY102" s="9"/>
      <c r="AZ102" s="9"/>
      <c r="BA102" s="8"/>
      <c r="BB102" s="8"/>
      <c r="BC102" s="8"/>
      <c r="BD102" s="9"/>
      <c r="BE102" s="9"/>
      <c r="BF102" s="9"/>
      <c r="BG102" s="8"/>
      <c r="BH102" s="8"/>
      <c r="BI102" s="8"/>
      <c r="BJ102" s="9"/>
      <c r="BK102" s="9"/>
      <c r="BL102" s="9"/>
      <c r="BM102" s="8"/>
      <c r="BN102" s="8"/>
      <c r="BO102" s="8"/>
      <c r="BP102" s="9"/>
      <c r="BQ102" s="9"/>
      <c r="BR102" s="9"/>
      <c r="BS102" s="8"/>
      <c r="BT102" s="8"/>
      <c r="BU102" s="8"/>
      <c r="BV102" s="9"/>
      <c r="BW102" s="9"/>
      <c r="BX102" s="9"/>
      <c r="BY102" s="8"/>
      <c r="BZ102" s="8"/>
      <c r="CA102" s="8"/>
      <c r="CB102" s="9"/>
      <c r="CC102" s="9"/>
      <c r="CD102" s="9"/>
    </row>
    <row r="103" spans="1:82" ht="26.25">
      <c r="A103" s="27" t="s">
        <v>260</v>
      </c>
      <c r="B103" s="24"/>
      <c r="C103" s="22"/>
      <c r="D103" s="23"/>
      <c r="E103" s="24"/>
      <c r="F103" s="24"/>
      <c r="G103" s="24"/>
      <c r="H103" s="24"/>
      <c r="I103" s="24"/>
      <c r="J103" s="25">
        <f t="shared" si="4"/>
        <v>0</v>
      </c>
      <c r="K103" s="8"/>
      <c r="L103" s="8"/>
      <c r="M103" s="8"/>
      <c r="N103" s="9"/>
      <c r="O103" s="9"/>
      <c r="P103" s="9"/>
      <c r="Q103" s="8"/>
      <c r="R103" s="8"/>
      <c r="S103" s="8"/>
      <c r="T103" s="9"/>
      <c r="U103" s="9"/>
      <c r="V103" s="9"/>
      <c r="W103" s="8"/>
      <c r="X103" s="8"/>
      <c r="Y103" s="8"/>
      <c r="Z103" s="9"/>
      <c r="AA103" s="9"/>
      <c r="AB103" s="9"/>
      <c r="AC103" s="8"/>
      <c r="AD103" s="8"/>
      <c r="AE103" s="8"/>
      <c r="AF103" s="9"/>
      <c r="AG103" s="9"/>
      <c r="AH103" s="9"/>
      <c r="AI103" s="8"/>
      <c r="AJ103" s="8"/>
      <c r="AK103" s="8"/>
      <c r="AL103" s="9"/>
      <c r="AM103" s="9"/>
      <c r="AN103" s="9"/>
      <c r="AO103" s="8"/>
      <c r="AP103" s="8"/>
      <c r="AQ103" s="8"/>
      <c r="AR103" s="9"/>
      <c r="AS103" s="9"/>
      <c r="AT103" s="9"/>
      <c r="AU103" s="8"/>
      <c r="AV103" s="8"/>
      <c r="AW103" s="8"/>
      <c r="AX103" s="9"/>
      <c r="AY103" s="9"/>
      <c r="AZ103" s="9"/>
      <c r="BA103" s="8"/>
      <c r="BB103" s="8"/>
      <c r="BC103" s="8"/>
      <c r="BD103" s="9"/>
      <c r="BE103" s="9"/>
      <c r="BF103" s="9"/>
      <c r="BG103" s="8"/>
      <c r="BH103" s="8"/>
      <c r="BI103" s="8"/>
      <c r="BJ103" s="9"/>
      <c r="BK103" s="9"/>
      <c r="BL103" s="9"/>
      <c r="BM103" s="8"/>
      <c r="BN103" s="8"/>
      <c r="BO103" s="8"/>
      <c r="BP103" s="9"/>
      <c r="BQ103" s="9"/>
      <c r="BR103" s="9"/>
      <c r="BS103" s="8"/>
      <c r="BT103" s="8"/>
      <c r="BU103" s="8"/>
      <c r="BV103" s="9"/>
      <c r="BW103" s="9"/>
      <c r="BX103" s="9"/>
      <c r="BY103" s="8"/>
      <c r="BZ103" s="8"/>
      <c r="CA103" s="8"/>
      <c r="CB103" s="9"/>
      <c r="CC103" s="9"/>
      <c r="CD103" s="9"/>
    </row>
    <row r="104" spans="1:82" ht="26.25">
      <c r="A104" s="27" t="s">
        <v>261</v>
      </c>
      <c r="B104" s="24"/>
      <c r="C104" s="22"/>
      <c r="D104" s="23"/>
      <c r="E104" s="24"/>
      <c r="F104" s="24"/>
      <c r="G104" s="24"/>
      <c r="H104" s="24"/>
      <c r="I104" s="24"/>
      <c r="J104" s="25">
        <f t="shared" si="4"/>
        <v>0</v>
      </c>
      <c r="K104" s="8"/>
      <c r="L104" s="8"/>
      <c r="M104" s="8"/>
      <c r="N104" s="9"/>
      <c r="O104" s="9"/>
      <c r="P104" s="9"/>
      <c r="Q104" s="8"/>
      <c r="R104" s="8"/>
      <c r="S104" s="8"/>
      <c r="T104" s="9"/>
      <c r="U104" s="9"/>
      <c r="V104" s="9"/>
      <c r="W104" s="8"/>
      <c r="X104" s="8"/>
      <c r="Y104" s="8"/>
      <c r="Z104" s="9"/>
      <c r="AA104" s="9"/>
      <c r="AB104" s="9"/>
      <c r="AC104" s="8"/>
      <c r="AD104" s="8"/>
      <c r="AE104" s="8"/>
      <c r="AF104" s="9"/>
      <c r="AG104" s="9"/>
      <c r="AH104" s="9"/>
      <c r="AI104" s="8"/>
      <c r="AJ104" s="8"/>
      <c r="AK104" s="8"/>
      <c r="AL104" s="9"/>
      <c r="AM104" s="9"/>
      <c r="AN104" s="9"/>
      <c r="AO104" s="8"/>
      <c r="AP104" s="8"/>
      <c r="AQ104" s="8"/>
      <c r="AR104" s="9"/>
      <c r="AS104" s="9"/>
      <c r="AT104" s="9"/>
      <c r="AU104" s="8"/>
      <c r="AV104" s="8"/>
      <c r="AW104" s="8"/>
      <c r="AX104" s="9"/>
      <c r="AY104" s="9"/>
      <c r="AZ104" s="9"/>
      <c r="BA104" s="8"/>
      <c r="BB104" s="8"/>
      <c r="BC104" s="8"/>
      <c r="BD104" s="9"/>
      <c r="BE104" s="9"/>
      <c r="BF104" s="9"/>
      <c r="BG104" s="8"/>
      <c r="BH104" s="8"/>
      <c r="BI104" s="8"/>
      <c r="BJ104" s="9"/>
      <c r="BK104" s="9"/>
      <c r="BL104" s="9"/>
      <c r="BM104" s="8"/>
      <c r="BN104" s="8"/>
      <c r="BO104" s="8"/>
      <c r="BP104" s="9"/>
      <c r="BQ104" s="9"/>
      <c r="BR104" s="9"/>
      <c r="BS104" s="8"/>
      <c r="BT104" s="8"/>
      <c r="BU104" s="8"/>
      <c r="BV104" s="9"/>
      <c r="BW104" s="9"/>
      <c r="BX104" s="9"/>
      <c r="BY104" s="8"/>
      <c r="BZ104" s="8"/>
      <c r="CA104" s="8"/>
      <c r="CB104" s="9"/>
      <c r="CC104" s="9"/>
      <c r="CD104" s="9"/>
    </row>
    <row r="105" spans="1:82" ht="26.25">
      <c r="A105" s="27" t="s">
        <v>262</v>
      </c>
      <c r="B105" s="24"/>
      <c r="C105" s="22"/>
      <c r="D105" s="23"/>
      <c r="E105" s="24"/>
      <c r="F105" s="24"/>
      <c r="G105" s="24"/>
      <c r="H105" s="24"/>
      <c r="I105" s="24"/>
      <c r="J105" s="25">
        <f t="shared" si="4"/>
        <v>0</v>
      </c>
      <c r="K105" s="8"/>
      <c r="L105" s="8"/>
      <c r="M105" s="8"/>
      <c r="N105" s="9"/>
      <c r="O105" s="9"/>
      <c r="P105" s="9"/>
      <c r="Q105" s="8"/>
      <c r="R105" s="8"/>
      <c r="S105" s="8"/>
      <c r="T105" s="9"/>
      <c r="U105" s="9"/>
      <c r="V105" s="9"/>
      <c r="W105" s="8"/>
      <c r="X105" s="8"/>
      <c r="Y105" s="8"/>
      <c r="Z105" s="9"/>
      <c r="AA105" s="9"/>
      <c r="AB105" s="9"/>
      <c r="AC105" s="8"/>
      <c r="AD105" s="8"/>
      <c r="AE105" s="8"/>
      <c r="AF105" s="9"/>
      <c r="AG105" s="9"/>
      <c r="AH105" s="9"/>
      <c r="AI105" s="8"/>
      <c r="AJ105" s="8"/>
      <c r="AK105" s="8"/>
      <c r="AL105" s="9"/>
      <c r="AM105" s="9"/>
      <c r="AN105" s="9"/>
      <c r="AO105" s="8"/>
      <c r="AP105" s="8"/>
      <c r="AQ105" s="8"/>
      <c r="AR105" s="9"/>
      <c r="AS105" s="9"/>
      <c r="AT105" s="9"/>
      <c r="AU105" s="8"/>
      <c r="AV105" s="8"/>
      <c r="AW105" s="8"/>
      <c r="AX105" s="9"/>
      <c r="AY105" s="9"/>
      <c r="AZ105" s="9"/>
      <c r="BA105" s="8"/>
      <c r="BB105" s="8"/>
      <c r="BC105" s="8"/>
      <c r="BD105" s="9"/>
      <c r="BE105" s="9"/>
      <c r="BF105" s="9"/>
      <c r="BG105" s="8"/>
      <c r="BH105" s="8"/>
      <c r="BI105" s="8"/>
      <c r="BJ105" s="9"/>
      <c r="BK105" s="9"/>
      <c r="BL105" s="9"/>
      <c r="BM105" s="8"/>
      <c r="BN105" s="8"/>
      <c r="BO105" s="8"/>
      <c r="BP105" s="9"/>
      <c r="BQ105" s="9"/>
      <c r="BR105" s="9"/>
      <c r="BS105" s="8"/>
      <c r="BT105" s="8"/>
      <c r="BU105" s="8"/>
      <c r="BV105" s="9"/>
      <c r="BW105" s="9"/>
      <c r="BX105" s="9"/>
      <c r="BY105" s="8"/>
      <c r="BZ105" s="8"/>
      <c r="CA105" s="8"/>
      <c r="CB105" s="9"/>
      <c r="CC105" s="9"/>
      <c r="CD105" s="9"/>
    </row>
    <row r="106" spans="1:82" ht="26.25">
      <c r="A106" s="27" t="s">
        <v>263</v>
      </c>
      <c r="B106" s="24"/>
      <c r="C106" s="22"/>
      <c r="D106" s="23"/>
      <c r="E106" s="24"/>
      <c r="F106" s="24"/>
      <c r="G106" s="24"/>
      <c r="H106" s="24"/>
      <c r="I106" s="24"/>
      <c r="J106" s="25">
        <f t="shared" si="4"/>
        <v>0</v>
      </c>
      <c r="K106" s="8"/>
      <c r="L106" s="8"/>
      <c r="M106" s="8"/>
      <c r="N106" s="9"/>
      <c r="O106" s="9"/>
      <c r="P106" s="9"/>
      <c r="Q106" s="8"/>
      <c r="R106" s="8"/>
      <c r="S106" s="8"/>
      <c r="T106" s="9"/>
      <c r="U106" s="9"/>
      <c r="V106" s="9"/>
      <c r="W106" s="8"/>
      <c r="X106" s="8"/>
      <c r="Y106" s="8"/>
      <c r="Z106" s="9"/>
      <c r="AA106" s="9"/>
      <c r="AB106" s="9"/>
      <c r="AC106" s="8"/>
      <c r="AD106" s="8"/>
      <c r="AE106" s="8"/>
      <c r="AF106" s="9"/>
      <c r="AG106" s="9"/>
      <c r="AH106" s="9"/>
      <c r="AI106" s="8"/>
      <c r="AJ106" s="8"/>
      <c r="AK106" s="8"/>
      <c r="AL106" s="9"/>
      <c r="AM106" s="9"/>
      <c r="AN106" s="9"/>
      <c r="AO106" s="8"/>
      <c r="AP106" s="8"/>
      <c r="AQ106" s="8"/>
      <c r="AR106" s="9"/>
      <c r="AS106" s="9"/>
      <c r="AT106" s="9"/>
      <c r="AU106" s="8"/>
      <c r="AV106" s="8"/>
      <c r="AW106" s="8"/>
      <c r="AX106" s="9"/>
      <c r="AY106" s="9"/>
      <c r="AZ106" s="9"/>
      <c r="BA106" s="8"/>
      <c r="BB106" s="8"/>
      <c r="BC106" s="8"/>
      <c r="BD106" s="9"/>
      <c r="BE106" s="9"/>
      <c r="BF106" s="9"/>
      <c r="BG106" s="8"/>
      <c r="BH106" s="8"/>
      <c r="BI106" s="8"/>
      <c r="BJ106" s="9"/>
      <c r="BK106" s="9"/>
      <c r="BL106" s="9"/>
      <c r="BM106" s="8"/>
      <c r="BN106" s="8"/>
      <c r="BO106" s="8"/>
      <c r="BP106" s="9"/>
      <c r="BQ106" s="9"/>
      <c r="BR106" s="9"/>
      <c r="BS106" s="8"/>
      <c r="BT106" s="8"/>
      <c r="BU106" s="8"/>
      <c r="BV106" s="9"/>
      <c r="BW106" s="9"/>
      <c r="BX106" s="9"/>
      <c r="BY106" s="8"/>
      <c r="BZ106" s="8"/>
      <c r="CA106" s="8"/>
      <c r="CB106" s="9"/>
      <c r="CC106" s="9"/>
      <c r="CD106" s="9"/>
    </row>
    <row r="107" spans="1:82" ht="26.25">
      <c r="A107" s="27" t="s">
        <v>264</v>
      </c>
      <c r="B107" s="24"/>
      <c r="C107" s="22"/>
      <c r="D107" s="23"/>
      <c r="E107" s="24"/>
      <c r="F107" s="24"/>
      <c r="G107" s="24"/>
      <c r="H107" s="24"/>
      <c r="I107" s="24"/>
      <c r="J107" s="25">
        <f t="shared" si="4"/>
        <v>0</v>
      </c>
      <c r="K107" s="8"/>
      <c r="L107" s="8"/>
      <c r="M107" s="8"/>
      <c r="N107" s="9"/>
      <c r="O107" s="9"/>
      <c r="P107" s="9"/>
      <c r="Q107" s="8"/>
      <c r="R107" s="8"/>
      <c r="S107" s="8"/>
      <c r="T107" s="9"/>
      <c r="U107" s="9"/>
      <c r="V107" s="9"/>
      <c r="W107" s="8"/>
      <c r="X107" s="8"/>
      <c r="Y107" s="8"/>
      <c r="Z107" s="9"/>
      <c r="AA107" s="9"/>
      <c r="AB107" s="9"/>
      <c r="AC107" s="8"/>
      <c r="AD107" s="8"/>
      <c r="AE107" s="8"/>
      <c r="AF107" s="9"/>
      <c r="AG107" s="9"/>
      <c r="AH107" s="9"/>
      <c r="AI107" s="8"/>
      <c r="AJ107" s="8"/>
      <c r="AK107" s="8"/>
      <c r="AL107" s="9"/>
      <c r="AM107" s="9"/>
      <c r="AN107" s="9"/>
      <c r="AO107" s="8"/>
      <c r="AP107" s="8"/>
      <c r="AQ107" s="8"/>
      <c r="AR107" s="9"/>
      <c r="AS107" s="9"/>
      <c r="AT107" s="9"/>
      <c r="AU107" s="8"/>
      <c r="AV107" s="8"/>
      <c r="AW107" s="8"/>
      <c r="AX107" s="9"/>
      <c r="AY107" s="9"/>
      <c r="AZ107" s="9"/>
      <c r="BA107" s="8"/>
      <c r="BB107" s="8"/>
      <c r="BC107" s="8"/>
      <c r="BD107" s="9"/>
      <c r="BE107" s="9"/>
      <c r="BF107" s="9"/>
      <c r="BG107" s="8"/>
      <c r="BH107" s="8"/>
      <c r="BI107" s="8"/>
      <c r="BJ107" s="9"/>
      <c r="BK107" s="9"/>
      <c r="BL107" s="9"/>
      <c r="BM107" s="8"/>
      <c r="BN107" s="8"/>
      <c r="BO107" s="8"/>
      <c r="BP107" s="9"/>
      <c r="BQ107" s="9"/>
      <c r="BR107" s="9"/>
      <c r="BS107" s="8"/>
      <c r="BT107" s="8"/>
      <c r="BU107" s="8"/>
      <c r="BV107" s="9"/>
      <c r="BW107" s="9"/>
      <c r="BX107" s="9"/>
      <c r="BY107" s="8"/>
      <c r="BZ107" s="8"/>
      <c r="CA107" s="8"/>
      <c r="CB107" s="9"/>
      <c r="CC107" s="9"/>
      <c r="CD107" s="9"/>
    </row>
    <row r="108" spans="1:82" ht="26.25">
      <c r="A108" s="27" t="s">
        <v>265</v>
      </c>
      <c r="B108" s="24"/>
      <c r="C108" s="22"/>
      <c r="D108" s="23"/>
      <c r="E108" s="24"/>
      <c r="F108" s="24"/>
      <c r="G108" s="24"/>
      <c r="H108" s="24"/>
      <c r="I108" s="24"/>
      <c r="J108" s="25">
        <f t="shared" si="4"/>
        <v>0</v>
      </c>
      <c r="K108" s="8"/>
      <c r="L108" s="8"/>
      <c r="M108" s="8"/>
      <c r="N108" s="9"/>
      <c r="O108" s="9"/>
      <c r="P108" s="9"/>
      <c r="Q108" s="8"/>
      <c r="R108" s="8"/>
      <c r="S108" s="8"/>
      <c r="T108" s="9"/>
      <c r="U108" s="9"/>
      <c r="V108" s="9"/>
      <c r="W108" s="8"/>
      <c r="X108" s="8"/>
      <c r="Y108" s="8"/>
      <c r="Z108" s="9"/>
      <c r="AA108" s="9"/>
      <c r="AB108" s="9"/>
      <c r="AC108" s="8"/>
      <c r="AD108" s="8"/>
      <c r="AE108" s="8"/>
      <c r="AF108" s="9"/>
      <c r="AG108" s="9"/>
      <c r="AH108" s="9"/>
      <c r="AI108" s="8"/>
      <c r="AJ108" s="8"/>
      <c r="AK108" s="8"/>
      <c r="AL108" s="9"/>
      <c r="AM108" s="9"/>
      <c r="AN108" s="9"/>
      <c r="AO108" s="8"/>
      <c r="AP108" s="8"/>
      <c r="AQ108" s="8"/>
      <c r="AR108" s="9"/>
      <c r="AS108" s="9"/>
      <c r="AT108" s="9"/>
      <c r="AU108" s="8"/>
      <c r="AV108" s="8"/>
      <c r="AW108" s="8"/>
      <c r="AX108" s="9"/>
      <c r="AY108" s="9"/>
      <c r="AZ108" s="9"/>
      <c r="BA108" s="8"/>
      <c r="BB108" s="8"/>
      <c r="BC108" s="8"/>
      <c r="BD108" s="9"/>
      <c r="BE108" s="9"/>
      <c r="BF108" s="9"/>
      <c r="BG108" s="8"/>
      <c r="BH108" s="8"/>
      <c r="BI108" s="8"/>
      <c r="BJ108" s="9"/>
      <c r="BK108" s="9"/>
      <c r="BL108" s="9"/>
      <c r="BM108" s="8"/>
      <c r="BN108" s="8"/>
      <c r="BO108" s="8"/>
      <c r="BP108" s="9"/>
      <c r="BQ108" s="9"/>
      <c r="BR108" s="9"/>
      <c r="BS108" s="8"/>
      <c r="BT108" s="8"/>
      <c r="BU108" s="8"/>
      <c r="BV108" s="9"/>
      <c r="BW108" s="9"/>
      <c r="BX108" s="9"/>
      <c r="BY108" s="8"/>
      <c r="BZ108" s="8"/>
      <c r="CA108" s="8"/>
      <c r="CB108" s="9"/>
      <c r="CC108" s="9"/>
      <c r="CD108" s="9"/>
    </row>
    <row r="109" spans="1:82" ht="26.25">
      <c r="A109" s="27" t="s">
        <v>266</v>
      </c>
      <c r="B109" s="24"/>
      <c r="C109" s="22"/>
      <c r="D109" s="23"/>
      <c r="E109" s="24"/>
      <c r="F109" s="24"/>
      <c r="G109" s="24"/>
      <c r="H109" s="24"/>
      <c r="I109" s="24"/>
      <c r="J109" s="25">
        <f t="shared" si="4"/>
        <v>0</v>
      </c>
      <c r="K109" s="8"/>
      <c r="L109" s="8"/>
      <c r="M109" s="8"/>
      <c r="N109" s="9"/>
      <c r="O109" s="9"/>
      <c r="P109" s="9"/>
      <c r="Q109" s="8"/>
      <c r="R109" s="8"/>
      <c r="S109" s="8"/>
      <c r="T109" s="9"/>
      <c r="U109" s="9"/>
      <c r="V109" s="9"/>
      <c r="W109" s="8"/>
      <c r="X109" s="8"/>
      <c r="Y109" s="8"/>
      <c r="Z109" s="9"/>
      <c r="AA109" s="9"/>
      <c r="AB109" s="9"/>
      <c r="AC109" s="8"/>
      <c r="AD109" s="8"/>
      <c r="AE109" s="8"/>
      <c r="AF109" s="9"/>
      <c r="AG109" s="9"/>
      <c r="AH109" s="9"/>
      <c r="AI109" s="8"/>
      <c r="AJ109" s="8"/>
      <c r="AK109" s="8"/>
      <c r="AL109" s="9"/>
      <c r="AM109" s="9"/>
      <c r="AN109" s="9"/>
      <c r="AO109" s="8"/>
      <c r="AP109" s="8"/>
      <c r="AQ109" s="8"/>
      <c r="AR109" s="9"/>
      <c r="AS109" s="9"/>
      <c r="AT109" s="9"/>
      <c r="AU109" s="8"/>
      <c r="AV109" s="8"/>
      <c r="AW109" s="8"/>
      <c r="AX109" s="9"/>
      <c r="AY109" s="9"/>
      <c r="AZ109" s="9"/>
      <c r="BA109" s="8"/>
      <c r="BB109" s="8"/>
      <c r="BC109" s="8"/>
      <c r="BD109" s="9"/>
      <c r="BE109" s="9"/>
      <c r="BF109" s="9"/>
      <c r="BG109" s="8"/>
      <c r="BH109" s="8"/>
      <c r="BI109" s="8"/>
      <c r="BJ109" s="9"/>
      <c r="BK109" s="9"/>
      <c r="BL109" s="9"/>
      <c r="BM109" s="8"/>
      <c r="BN109" s="8"/>
      <c r="BO109" s="8"/>
      <c r="BP109" s="9"/>
      <c r="BQ109" s="9"/>
      <c r="BR109" s="9"/>
      <c r="BS109" s="8"/>
      <c r="BT109" s="8"/>
      <c r="BU109" s="8"/>
      <c r="BV109" s="9"/>
      <c r="BW109" s="9"/>
      <c r="BX109" s="9"/>
      <c r="BY109" s="8"/>
      <c r="BZ109" s="8"/>
      <c r="CA109" s="8"/>
      <c r="CB109" s="9"/>
      <c r="CC109" s="9"/>
      <c r="CD109" s="9"/>
    </row>
    <row r="110" spans="1:82" ht="26.25">
      <c r="A110" s="27" t="s">
        <v>267</v>
      </c>
      <c r="B110" s="24"/>
      <c r="C110" s="22"/>
      <c r="D110" s="23"/>
      <c r="E110" s="24"/>
      <c r="F110" s="24"/>
      <c r="G110" s="24"/>
      <c r="H110" s="24"/>
      <c r="I110" s="24"/>
      <c r="J110" s="25">
        <f t="shared" si="4"/>
        <v>0</v>
      </c>
      <c r="K110" s="8"/>
      <c r="L110" s="8"/>
      <c r="M110" s="8"/>
      <c r="N110" s="9"/>
      <c r="O110" s="9"/>
      <c r="P110" s="9"/>
      <c r="Q110" s="8"/>
      <c r="R110" s="8"/>
      <c r="S110" s="8"/>
      <c r="T110" s="9"/>
      <c r="U110" s="9"/>
      <c r="V110" s="9"/>
      <c r="W110" s="8"/>
      <c r="X110" s="8"/>
      <c r="Y110" s="8"/>
      <c r="Z110" s="9"/>
      <c r="AA110" s="9"/>
      <c r="AB110" s="9"/>
      <c r="AC110" s="8"/>
      <c r="AD110" s="8"/>
      <c r="AE110" s="8"/>
      <c r="AF110" s="9"/>
      <c r="AG110" s="9"/>
      <c r="AH110" s="9"/>
      <c r="AI110" s="8"/>
      <c r="AJ110" s="8"/>
      <c r="AK110" s="8"/>
      <c r="AL110" s="9"/>
      <c r="AM110" s="9"/>
      <c r="AN110" s="9"/>
      <c r="AO110" s="8"/>
      <c r="AP110" s="8"/>
      <c r="AQ110" s="8"/>
      <c r="AR110" s="9"/>
      <c r="AS110" s="9"/>
      <c r="AT110" s="9"/>
      <c r="AU110" s="8"/>
      <c r="AV110" s="8"/>
      <c r="AW110" s="8"/>
      <c r="AX110" s="9"/>
      <c r="AY110" s="9"/>
      <c r="AZ110" s="9"/>
      <c r="BA110" s="8"/>
      <c r="BB110" s="8"/>
      <c r="BC110" s="8"/>
      <c r="BD110" s="9"/>
      <c r="BE110" s="9"/>
      <c r="BF110" s="9"/>
      <c r="BG110" s="8"/>
      <c r="BH110" s="8"/>
      <c r="BI110" s="8"/>
      <c r="BJ110" s="9"/>
      <c r="BK110" s="9"/>
      <c r="BL110" s="9"/>
      <c r="BM110" s="8"/>
      <c r="BN110" s="8"/>
      <c r="BO110" s="8"/>
      <c r="BP110" s="9"/>
      <c r="BQ110" s="9"/>
      <c r="BR110" s="9"/>
      <c r="BS110" s="8"/>
      <c r="BT110" s="8"/>
      <c r="BU110" s="8"/>
      <c r="BV110" s="9"/>
      <c r="BW110" s="9"/>
      <c r="BX110" s="9"/>
      <c r="BY110" s="8"/>
      <c r="BZ110" s="8"/>
      <c r="CA110" s="8"/>
      <c r="CB110" s="9"/>
      <c r="CC110" s="9"/>
      <c r="CD110" s="9"/>
    </row>
    <row r="111" spans="1:82" ht="26.25">
      <c r="A111" s="27" t="s">
        <v>268</v>
      </c>
      <c r="B111" s="24"/>
      <c r="C111" s="22"/>
      <c r="D111" s="23"/>
      <c r="E111" s="24"/>
      <c r="F111" s="24"/>
      <c r="G111" s="24"/>
      <c r="H111" s="24"/>
      <c r="I111" s="24"/>
      <c r="J111" s="25">
        <f t="shared" si="4"/>
        <v>0</v>
      </c>
      <c r="K111" s="8"/>
      <c r="L111" s="8"/>
      <c r="M111" s="8"/>
      <c r="N111" s="9"/>
      <c r="O111" s="9"/>
      <c r="P111" s="9"/>
      <c r="Q111" s="8"/>
      <c r="R111" s="8"/>
      <c r="S111" s="8"/>
      <c r="T111" s="9"/>
      <c r="U111" s="9"/>
      <c r="V111" s="9"/>
      <c r="W111" s="8"/>
      <c r="X111" s="8"/>
      <c r="Y111" s="8"/>
      <c r="Z111" s="9"/>
      <c r="AA111" s="9"/>
      <c r="AB111" s="9"/>
      <c r="AC111" s="8"/>
      <c r="AD111" s="8"/>
      <c r="AE111" s="8"/>
      <c r="AF111" s="9"/>
      <c r="AG111" s="9"/>
      <c r="AH111" s="9"/>
      <c r="AI111" s="8"/>
      <c r="AJ111" s="8"/>
      <c r="AK111" s="8"/>
      <c r="AL111" s="9"/>
      <c r="AM111" s="9"/>
      <c r="AN111" s="9"/>
      <c r="AO111" s="8"/>
      <c r="AP111" s="8"/>
      <c r="AQ111" s="8"/>
      <c r="AR111" s="9"/>
      <c r="AS111" s="9"/>
      <c r="AT111" s="9"/>
      <c r="AU111" s="8"/>
      <c r="AV111" s="8"/>
      <c r="AW111" s="8"/>
      <c r="AX111" s="9"/>
      <c r="AY111" s="9"/>
      <c r="AZ111" s="9"/>
      <c r="BA111" s="8"/>
      <c r="BB111" s="8"/>
      <c r="BC111" s="8"/>
      <c r="BD111" s="9"/>
      <c r="BE111" s="9"/>
      <c r="BF111" s="9"/>
      <c r="BG111" s="8"/>
      <c r="BH111" s="8"/>
      <c r="BI111" s="8"/>
      <c r="BJ111" s="9"/>
      <c r="BK111" s="9"/>
      <c r="BL111" s="9"/>
      <c r="BM111" s="8"/>
      <c r="BN111" s="8"/>
      <c r="BO111" s="8"/>
      <c r="BP111" s="9"/>
      <c r="BQ111" s="9"/>
      <c r="BR111" s="9"/>
      <c r="BS111" s="8"/>
      <c r="BT111" s="8"/>
      <c r="BU111" s="8"/>
      <c r="BV111" s="9"/>
      <c r="BW111" s="9"/>
      <c r="BX111" s="9"/>
      <c r="BY111" s="8"/>
      <c r="BZ111" s="8"/>
      <c r="CA111" s="8"/>
      <c r="CB111" s="9"/>
      <c r="CC111" s="9"/>
      <c r="CD111" s="9"/>
    </row>
    <row r="112" spans="1:82" ht="26.25">
      <c r="A112" s="27" t="s">
        <v>269</v>
      </c>
      <c r="B112" s="24"/>
      <c r="C112" s="22"/>
      <c r="D112" s="23"/>
      <c r="E112" s="24"/>
      <c r="F112" s="24"/>
      <c r="G112" s="24"/>
      <c r="H112" s="24"/>
      <c r="I112" s="24"/>
      <c r="J112" s="25">
        <f t="shared" si="4"/>
        <v>0</v>
      </c>
      <c r="K112" s="8"/>
      <c r="L112" s="8"/>
      <c r="M112" s="8"/>
      <c r="N112" s="9"/>
      <c r="O112" s="9"/>
      <c r="P112" s="9"/>
      <c r="Q112" s="8"/>
      <c r="R112" s="8"/>
      <c r="S112" s="8"/>
      <c r="T112" s="9"/>
      <c r="U112" s="9"/>
      <c r="V112" s="9"/>
      <c r="W112" s="8"/>
      <c r="X112" s="8"/>
      <c r="Y112" s="8"/>
      <c r="Z112" s="9"/>
      <c r="AA112" s="9"/>
      <c r="AB112" s="9"/>
      <c r="AC112" s="8"/>
      <c r="AD112" s="8"/>
      <c r="AE112" s="8"/>
      <c r="AF112" s="9"/>
      <c r="AG112" s="9"/>
      <c r="AH112" s="9"/>
      <c r="AI112" s="8"/>
      <c r="AJ112" s="8"/>
      <c r="AK112" s="8"/>
      <c r="AL112" s="9"/>
      <c r="AM112" s="9"/>
      <c r="AN112" s="9"/>
      <c r="AO112" s="8"/>
      <c r="AP112" s="8"/>
      <c r="AQ112" s="8"/>
      <c r="AR112" s="9"/>
      <c r="AS112" s="9"/>
      <c r="AT112" s="9"/>
      <c r="AU112" s="8"/>
      <c r="AV112" s="8"/>
      <c r="AW112" s="8"/>
      <c r="AX112" s="9"/>
      <c r="AY112" s="9"/>
      <c r="AZ112" s="9"/>
      <c r="BA112" s="8"/>
      <c r="BB112" s="8"/>
      <c r="BC112" s="8"/>
      <c r="BD112" s="9"/>
      <c r="BE112" s="9"/>
      <c r="BF112" s="9"/>
      <c r="BG112" s="8"/>
      <c r="BH112" s="8"/>
      <c r="BI112" s="8"/>
      <c r="BJ112" s="9"/>
      <c r="BK112" s="9"/>
      <c r="BL112" s="9"/>
      <c r="BM112" s="8"/>
      <c r="BN112" s="8"/>
      <c r="BO112" s="8"/>
      <c r="BP112" s="9"/>
      <c r="BQ112" s="9"/>
      <c r="BR112" s="9"/>
      <c r="BS112" s="8"/>
      <c r="BT112" s="8"/>
      <c r="BU112" s="8"/>
      <c r="BV112" s="9"/>
      <c r="BW112" s="9"/>
      <c r="BX112" s="9"/>
      <c r="BY112" s="8"/>
      <c r="BZ112" s="8"/>
      <c r="CA112" s="8"/>
      <c r="CB112" s="9"/>
      <c r="CC112" s="9"/>
      <c r="CD112" s="9"/>
    </row>
    <row r="113" spans="1:82" ht="26.25">
      <c r="A113" s="27" t="s">
        <v>270</v>
      </c>
      <c r="B113" s="24"/>
      <c r="C113" s="22"/>
      <c r="D113" s="23"/>
      <c r="E113" s="24"/>
      <c r="F113" s="24"/>
      <c r="G113" s="24"/>
      <c r="H113" s="24"/>
      <c r="I113" s="24"/>
      <c r="J113" s="25">
        <f t="shared" si="4"/>
        <v>0</v>
      </c>
      <c r="K113" s="8"/>
      <c r="L113" s="8"/>
      <c r="M113" s="8"/>
      <c r="N113" s="9"/>
      <c r="O113" s="9"/>
      <c r="P113" s="9"/>
      <c r="Q113" s="8"/>
      <c r="R113" s="8"/>
      <c r="S113" s="8"/>
      <c r="T113" s="9"/>
      <c r="U113" s="9"/>
      <c r="V113" s="9"/>
      <c r="W113" s="8"/>
      <c r="X113" s="8"/>
      <c r="Y113" s="8"/>
      <c r="Z113" s="9"/>
      <c r="AA113" s="9"/>
      <c r="AB113" s="9"/>
      <c r="AC113" s="8"/>
      <c r="AD113" s="8"/>
      <c r="AE113" s="8"/>
      <c r="AF113" s="9"/>
      <c r="AG113" s="9"/>
      <c r="AH113" s="9"/>
      <c r="AI113" s="8"/>
      <c r="AJ113" s="8"/>
      <c r="AK113" s="8"/>
      <c r="AL113" s="9"/>
      <c r="AM113" s="9"/>
      <c r="AN113" s="9"/>
      <c r="AO113" s="8"/>
      <c r="AP113" s="8"/>
      <c r="AQ113" s="8"/>
      <c r="AR113" s="9"/>
      <c r="AS113" s="9"/>
      <c r="AT113" s="9"/>
      <c r="AU113" s="8"/>
      <c r="AV113" s="8"/>
      <c r="AW113" s="8"/>
      <c r="AX113" s="9"/>
      <c r="AY113" s="9"/>
      <c r="AZ113" s="9"/>
      <c r="BA113" s="8"/>
      <c r="BB113" s="8"/>
      <c r="BC113" s="8"/>
      <c r="BD113" s="9"/>
      <c r="BE113" s="9"/>
      <c r="BF113" s="9"/>
      <c r="BG113" s="8"/>
      <c r="BH113" s="8"/>
      <c r="BI113" s="8"/>
      <c r="BJ113" s="9"/>
      <c r="BK113" s="9"/>
      <c r="BL113" s="9"/>
      <c r="BM113" s="8"/>
      <c r="BN113" s="8"/>
      <c r="BO113" s="8"/>
      <c r="BP113" s="9"/>
      <c r="BQ113" s="9"/>
      <c r="BR113" s="9"/>
      <c r="BS113" s="8"/>
      <c r="BT113" s="8"/>
      <c r="BU113" s="8"/>
      <c r="BV113" s="9"/>
      <c r="BW113" s="9"/>
      <c r="BX113" s="9"/>
      <c r="BY113" s="8"/>
      <c r="BZ113" s="8"/>
      <c r="CA113" s="8"/>
      <c r="CB113" s="9"/>
      <c r="CC113" s="9"/>
      <c r="CD113" s="9"/>
    </row>
    <row r="114" spans="1:82" ht="26.25">
      <c r="A114" s="27" t="s">
        <v>271</v>
      </c>
      <c r="B114" s="24"/>
      <c r="C114" s="22"/>
      <c r="D114" s="23"/>
      <c r="E114" s="24"/>
      <c r="F114" s="24"/>
      <c r="G114" s="24"/>
      <c r="H114" s="24"/>
      <c r="I114" s="24"/>
      <c r="J114" s="25">
        <f t="shared" si="4"/>
        <v>0</v>
      </c>
      <c r="K114" s="8"/>
      <c r="L114" s="8"/>
      <c r="M114" s="8"/>
      <c r="N114" s="9"/>
      <c r="O114" s="9"/>
      <c r="P114" s="9"/>
      <c r="Q114" s="8"/>
      <c r="R114" s="8"/>
      <c r="S114" s="8"/>
      <c r="T114" s="9"/>
      <c r="U114" s="9"/>
      <c r="V114" s="9"/>
      <c r="W114" s="8"/>
      <c r="X114" s="8"/>
      <c r="Y114" s="8"/>
      <c r="Z114" s="9"/>
      <c r="AA114" s="9"/>
      <c r="AB114" s="9"/>
      <c r="AC114" s="8"/>
      <c r="AD114" s="8"/>
      <c r="AE114" s="8"/>
      <c r="AF114" s="9"/>
      <c r="AG114" s="9"/>
      <c r="AH114" s="9"/>
      <c r="AI114" s="8"/>
      <c r="AJ114" s="8"/>
      <c r="AK114" s="8"/>
      <c r="AL114" s="9"/>
      <c r="AM114" s="9"/>
      <c r="AN114" s="9"/>
      <c r="AO114" s="8"/>
      <c r="AP114" s="8"/>
      <c r="AQ114" s="8"/>
      <c r="AR114" s="9"/>
      <c r="AS114" s="9"/>
      <c r="AT114" s="9"/>
      <c r="AU114" s="8"/>
      <c r="AV114" s="8"/>
      <c r="AW114" s="8"/>
      <c r="AX114" s="9"/>
      <c r="AY114" s="9"/>
      <c r="AZ114" s="9"/>
      <c r="BA114" s="8"/>
      <c r="BB114" s="8"/>
      <c r="BC114" s="8"/>
      <c r="BD114" s="9"/>
      <c r="BE114" s="9"/>
      <c r="BF114" s="9"/>
      <c r="BG114" s="8"/>
      <c r="BH114" s="8"/>
      <c r="BI114" s="8"/>
      <c r="BJ114" s="9"/>
      <c r="BK114" s="9"/>
      <c r="BL114" s="9"/>
      <c r="BM114" s="8"/>
      <c r="BN114" s="8"/>
      <c r="BO114" s="8"/>
      <c r="BP114" s="9"/>
      <c r="BQ114" s="9"/>
      <c r="BR114" s="9"/>
      <c r="BS114" s="8"/>
      <c r="BT114" s="8"/>
      <c r="BU114" s="8"/>
      <c r="BV114" s="9"/>
      <c r="BW114" s="9"/>
      <c r="BX114" s="9"/>
      <c r="BY114" s="8"/>
      <c r="BZ114" s="8"/>
      <c r="CA114" s="8"/>
      <c r="CB114" s="9"/>
      <c r="CC114" s="9"/>
      <c r="CD114" s="9"/>
    </row>
    <row r="115" spans="1:82" ht="26.25">
      <c r="A115" s="27" t="s">
        <v>272</v>
      </c>
      <c r="B115" s="24"/>
      <c r="C115" s="22"/>
      <c r="D115" s="23"/>
      <c r="E115" s="24"/>
      <c r="F115" s="24"/>
      <c r="G115" s="24"/>
      <c r="H115" s="24"/>
      <c r="I115" s="24"/>
      <c r="J115" s="25">
        <f t="shared" si="4"/>
        <v>0</v>
      </c>
      <c r="K115" s="8"/>
      <c r="L115" s="8"/>
      <c r="M115" s="8"/>
      <c r="N115" s="9"/>
      <c r="O115" s="9"/>
      <c r="P115" s="9"/>
      <c r="Q115" s="8"/>
      <c r="R115" s="8"/>
      <c r="S115" s="8"/>
      <c r="T115" s="9"/>
      <c r="U115" s="9"/>
      <c r="V115" s="9"/>
      <c r="W115" s="8"/>
      <c r="X115" s="8"/>
      <c r="Y115" s="8"/>
      <c r="Z115" s="9"/>
      <c r="AA115" s="9"/>
      <c r="AB115" s="9"/>
      <c r="AC115" s="8"/>
      <c r="AD115" s="8"/>
      <c r="AE115" s="8"/>
      <c r="AF115" s="9"/>
      <c r="AG115" s="9"/>
      <c r="AH115" s="9"/>
      <c r="AI115" s="8"/>
      <c r="AJ115" s="8"/>
      <c r="AK115" s="8"/>
      <c r="AL115" s="9"/>
      <c r="AM115" s="9"/>
      <c r="AN115" s="9"/>
      <c r="AO115" s="8"/>
      <c r="AP115" s="8"/>
      <c r="AQ115" s="8"/>
      <c r="AR115" s="9"/>
      <c r="AS115" s="9"/>
      <c r="AT115" s="9"/>
      <c r="AU115" s="8"/>
      <c r="AV115" s="8"/>
      <c r="AW115" s="8"/>
      <c r="AX115" s="9"/>
      <c r="AY115" s="9"/>
      <c r="AZ115" s="9"/>
      <c r="BA115" s="8"/>
      <c r="BB115" s="8"/>
      <c r="BC115" s="8"/>
      <c r="BD115" s="9"/>
      <c r="BE115" s="9"/>
      <c r="BF115" s="9"/>
      <c r="BG115" s="8"/>
      <c r="BH115" s="8"/>
      <c r="BI115" s="8"/>
      <c r="BJ115" s="9"/>
      <c r="BK115" s="9"/>
      <c r="BL115" s="9"/>
      <c r="BM115" s="8"/>
      <c r="BN115" s="8"/>
      <c r="BO115" s="8"/>
      <c r="BP115" s="9"/>
      <c r="BQ115" s="9"/>
      <c r="BR115" s="9"/>
      <c r="BS115" s="8"/>
      <c r="BT115" s="8"/>
      <c r="BU115" s="8"/>
      <c r="BV115" s="9"/>
      <c r="BW115" s="9"/>
      <c r="BX115" s="9"/>
      <c r="BY115" s="8"/>
      <c r="BZ115" s="8"/>
      <c r="CA115" s="8"/>
      <c r="CB115" s="9"/>
      <c r="CC115" s="9"/>
      <c r="CD115" s="9"/>
    </row>
    <row r="116" spans="1:82" ht="26.25">
      <c r="A116" s="27" t="s">
        <v>273</v>
      </c>
      <c r="B116" s="24"/>
      <c r="C116" s="22"/>
      <c r="D116" s="23"/>
      <c r="E116" s="24"/>
      <c r="F116" s="24"/>
      <c r="G116" s="24"/>
      <c r="H116" s="24"/>
      <c r="I116" s="24"/>
      <c r="J116" s="25">
        <f t="shared" si="4"/>
        <v>0</v>
      </c>
      <c r="K116" s="8"/>
      <c r="L116" s="8"/>
      <c r="M116" s="8"/>
      <c r="N116" s="9"/>
      <c r="O116" s="9"/>
      <c r="P116" s="9"/>
      <c r="Q116" s="8"/>
      <c r="R116" s="8"/>
      <c r="S116" s="8"/>
      <c r="T116" s="9"/>
      <c r="U116" s="9"/>
      <c r="V116" s="9"/>
      <c r="W116" s="8"/>
      <c r="X116" s="8"/>
      <c r="Y116" s="8"/>
      <c r="Z116" s="9"/>
      <c r="AA116" s="9"/>
      <c r="AB116" s="9"/>
      <c r="AC116" s="8"/>
      <c r="AD116" s="8"/>
      <c r="AE116" s="8"/>
      <c r="AF116" s="9"/>
      <c r="AG116" s="9"/>
      <c r="AH116" s="9"/>
      <c r="AI116" s="8"/>
      <c r="AJ116" s="8"/>
      <c r="AK116" s="8"/>
      <c r="AL116" s="9"/>
      <c r="AM116" s="9"/>
      <c r="AN116" s="9"/>
      <c r="AO116" s="8"/>
      <c r="AP116" s="8"/>
      <c r="AQ116" s="8"/>
      <c r="AR116" s="9"/>
      <c r="AS116" s="9"/>
      <c r="AT116" s="9"/>
      <c r="AU116" s="8"/>
      <c r="AV116" s="8"/>
      <c r="AW116" s="8"/>
      <c r="AX116" s="9"/>
      <c r="AY116" s="9"/>
      <c r="AZ116" s="9"/>
      <c r="BA116" s="8"/>
      <c r="BB116" s="8"/>
      <c r="BC116" s="8"/>
      <c r="BD116" s="9"/>
      <c r="BE116" s="9"/>
      <c r="BF116" s="9"/>
      <c r="BG116" s="8"/>
      <c r="BH116" s="8"/>
      <c r="BI116" s="8"/>
      <c r="BJ116" s="9"/>
      <c r="BK116" s="9"/>
      <c r="BL116" s="9"/>
      <c r="BM116" s="8"/>
      <c r="BN116" s="8"/>
      <c r="BO116" s="8"/>
      <c r="BP116" s="9"/>
      <c r="BQ116" s="9"/>
      <c r="BR116" s="9"/>
      <c r="BS116" s="8"/>
      <c r="BT116" s="8"/>
      <c r="BU116" s="8"/>
      <c r="BV116" s="9"/>
      <c r="BW116" s="9"/>
      <c r="BX116" s="9"/>
      <c r="BY116" s="8"/>
      <c r="BZ116" s="8"/>
      <c r="CA116" s="8"/>
      <c r="CB116" s="9"/>
      <c r="CC116" s="9"/>
      <c r="CD116" s="9"/>
    </row>
    <row r="117" spans="1:82" ht="26.25">
      <c r="A117" s="27" t="s">
        <v>274</v>
      </c>
      <c r="B117" s="24"/>
      <c r="C117" s="22"/>
      <c r="D117" s="23"/>
      <c r="E117" s="24"/>
      <c r="F117" s="24"/>
      <c r="G117" s="24"/>
      <c r="H117" s="24"/>
      <c r="I117" s="24"/>
      <c r="J117" s="25">
        <f t="shared" si="4"/>
        <v>0</v>
      </c>
      <c r="K117" s="8"/>
      <c r="L117" s="8"/>
      <c r="M117" s="8"/>
      <c r="N117" s="9"/>
      <c r="O117" s="9"/>
      <c r="P117" s="9"/>
      <c r="Q117" s="8"/>
      <c r="R117" s="8"/>
      <c r="S117" s="8"/>
      <c r="T117" s="9"/>
      <c r="U117" s="9"/>
      <c r="V117" s="9"/>
      <c r="W117" s="8"/>
      <c r="X117" s="8"/>
      <c r="Y117" s="8"/>
      <c r="Z117" s="9"/>
      <c r="AA117" s="9"/>
      <c r="AB117" s="9"/>
      <c r="AC117" s="8"/>
      <c r="AD117" s="8"/>
      <c r="AE117" s="8"/>
      <c r="AF117" s="9"/>
      <c r="AG117" s="9"/>
      <c r="AH117" s="9"/>
      <c r="AI117" s="8"/>
      <c r="AJ117" s="8"/>
      <c r="AK117" s="8"/>
      <c r="AL117" s="9"/>
      <c r="AM117" s="9"/>
      <c r="AN117" s="9"/>
      <c r="AO117" s="8"/>
      <c r="AP117" s="8"/>
      <c r="AQ117" s="8"/>
      <c r="AR117" s="9"/>
      <c r="AS117" s="9"/>
      <c r="AT117" s="9"/>
      <c r="AU117" s="8"/>
      <c r="AV117" s="8"/>
      <c r="AW117" s="8"/>
      <c r="AX117" s="9"/>
      <c r="AY117" s="9"/>
      <c r="AZ117" s="9"/>
      <c r="BA117" s="8"/>
      <c r="BB117" s="8"/>
      <c r="BC117" s="8"/>
      <c r="BD117" s="9"/>
      <c r="BE117" s="9"/>
      <c r="BF117" s="9"/>
      <c r="BG117" s="8"/>
      <c r="BH117" s="8"/>
      <c r="BI117" s="8"/>
      <c r="BJ117" s="9"/>
      <c r="BK117" s="9"/>
      <c r="BL117" s="9"/>
      <c r="BM117" s="8"/>
      <c r="BN117" s="8"/>
      <c r="BO117" s="8"/>
      <c r="BP117" s="9"/>
      <c r="BQ117" s="9"/>
      <c r="BR117" s="9"/>
      <c r="BS117" s="8"/>
      <c r="BT117" s="8"/>
      <c r="BU117" s="8"/>
      <c r="BV117" s="9"/>
      <c r="BW117" s="9"/>
      <c r="BX117" s="9"/>
      <c r="BY117" s="8"/>
      <c r="BZ117" s="8"/>
      <c r="CA117" s="8"/>
      <c r="CB117" s="9"/>
      <c r="CC117" s="9"/>
      <c r="CD117" s="9"/>
    </row>
    <row r="118" spans="1:82" ht="26.25">
      <c r="A118" s="27" t="s">
        <v>275</v>
      </c>
      <c r="B118" s="24"/>
      <c r="C118" s="22"/>
      <c r="D118" s="23"/>
      <c r="E118" s="24"/>
      <c r="F118" s="24"/>
      <c r="G118" s="24"/>
      <c r="H118" s="24"/>
      <c r="I118" s="24"/>
      <c r="J118" s="25">
        <f t="shared" si="4"/>
        <v>0</v>
      </c>
      <c r="K118" s="8"/>
      <c r="L118" s="8"/>
      <c r="M118" s="8"/>
      <c r="N118" s="9"/>
      <c r="O118" s="9"/>
      <c r="P118" s="9"/>
      <c r="Q118" s="8"/>
      <c r="R118" s="8"/>
      <c r="S118" s="8"/>
      <c r="T118" s="9"/>
      <c r="U118" s="9"/>
      <c r="V118" s="9"/>
      <c r="W118" s="8"/>
      <c r="X118" s="8"/>
      <c r="Y118" s="8"/>
      <c r="Z118" s="9"/>
      <c r="AA118" s="9"/>
      <c r="AB118" s="9"/>
      <c r="AC118" s="8"/>
      <c r="AD118" s="8"/>
      <c r="AE118" s="8"/>
      <c r="AF118" s="9"/>
      <c r="AG118" s="9"/>
      <c r="AH118" s="9"/>
      <c r="AI118" s="8"/>
      <c r="AJ118" s="8"/>
      <c r="AK118" s="8"/>
      <c r="AL118" s="9"/>
      <c r="AM118" s="9"/>
      <c r="AN118" s="9"/>
      <c r="AO118" s="8"/>
      <c r="AP118" s="8"/>
      <c r="AQ118" s="8"/>
      <c r="AR118" s="9"/>
      <c r="AS118" s="9"/>
      <c r="AT118" s="9"/>
      <c r="AU118" s="8"/>
      <c r="AV118" s="8"/>
      <c r="AW118" s="8"/>
      <c r="AX118" s="9"/>
      <c r="AY118" s="9"/>
      <c r="AZ118" s="9"/>
      <c r="BA118" s="8"/>
      <c r="BB118" s="8"/>
      <c r="BC118" s="8"/>
      <c r="BD118" s="9"/>
      <c r="BE118" s="9"/>
      <c r="BF118" s="9"/>
      <c r="BG118" s="8"/>
      <c r="BH118" s="8"/>
      <c r="BI118" s="8"/>
      <c r="BJ118" s="9"/>
      <c r="BK118" s="9"/>
      <c r="BL118" s="9"/>
      <c r="BM118" s="8"/>
      <c r="BN118" s="8"/>
      <c r="BO118" s="8"/>
      <c r="BP118" s="9"/>
      <c r="BQ118" s="9"/>
      <c r="BR118" s="9"/>
      <c r="BS118" s="8"/>
      <c r="BT118" s="8"/>
      <c r="BU118" s="8"/>
      <c r="BV118" s="9"/>
      <c r="BW118" s="9"/>
      <c r="BX118" s="9"/>
      <c r="BY118" s="8"/>
      <c r="BZ118" s="8"/>
      <c r="CA118" s="8"/>
      <c r="CB118" s="9"/>
      <c r="CC118" s="9"/>
      <c r="CD118" s="9"/>
    </row>
    <row r="119" spans="1:82" ht="26.25">
      <c r="A119" s="27" t="s">
        <v>276</v>
      </c>
      <c r="B119" s="24"/>
      <c r="C119" s="22"/>
      <c r="D119" s="23"/>
      <c r="E119" s="24"/>
      <c r="F119" s="24"/>
      <c r="G119" s="24"/>
      <c r="H119" s="24"/>
      <c r="I119" s="24"/>
      <c r="J119" s="25">
        <f t="shared" si="4"/>
        <v>0</v>
      </c>
      <c r="K119" s="8"/>
      <c r="L119" s="8"/>
      <c r="M119" s="8"/>
      <c r="N119" s="9"/>
      <c r="O119" s="9"/>
      <c r="P119" s="9"/>
      <c r="Q119" s="8"/>
      <c r="R119" s="8"/>
      <c r="S119" s="8"/>
      <c r="T119" s="9"/>
      <c r="U119" s="9"/>
      <c r="V119" s="9"/>
      <c r="W119" s="8"/>
      <c r="X119" s="8"/>
      <c r="Y119" s="8"/>
      <c r="Z119" s="9"/>
      <c r="AA119" s="9"/>
      <c r="AB119" s="9"/>
      <c r="AC119" s="8"/>
      <c r="AD119" s="8"/>
      <c r="AE119" s="8"/>
      <c r="AF119" s="9"/>
      <c r="AG119" s="9"/>
      <c r="AH119" s="9"/>
      <c r="AI119" s="8"/>
      <c r="AJ119" s="8"/>
      <c r="AK119" s="8"/>
      <c r="AL119" s="9"/>
      <c r="AM119" s="9"/>
      <c r="AN119" s="9"/>
      <c r="AO119" s="8"/>
      <c r="AP119" s="8"/>
      <c r="AQ119" s="8"/>
      <c r="AR119" s="9"/>
      <c r="AS119" s="9"/>
      <c r="AT119" s="9"/>
      <c r="AU119" s="8"/>
      <c r="AV119" s="8"/>
      <c r="AW119" s="8"/>
      <c r="AX119" s="9"/>
      <c r="AY119" s="9"/>
      <c r="AZ119" s="9"/>
      <c r="BA119" s="8"/>
      <c r="BB119" s="8"/>
      <c r="BC119" s="8"/>
      <c r="BD119" s="9"/>
      <c r="BE119" s="9"/>
      <c r="BF119" s="9"/>
      <c r="BG119" s="8"/>
      <c r="BH119" s="8"/>
      <c r="BI119" s="8"/>
      <c r="BJ119" s="9"/>
      <c r="BK119" s="9"/>
      <c r="BL119" s="9"/>
      <c r="BM119" s="8"/>
      <c r="BN119" s="8"/>
      <c r="BO119" s="8"/>
      <c r="BP119" s="9"/>
      <c r="BQ119" s="9"/>
      <c r="BR119" s="9"/>
      <c r="BS119" s="8"/>
      <c r="BT119" s="8"/>
      <c r="BU119" s="8"/>
      <c r="BV119" s="9"/>
      <c r="BW119" s="9"/>
      <c r="BX119" s="9"/>
      <c r="BY119" s="8"/>
      <c r="BZ119" s="8"/>
      <c r="CA119" s="8"/>
      <c r="CB119" s="9"/>
      <c r="CC119" s="9"/>
      <c r="CD119" s="9"/>
    </row>
    <row r="120" spans="1:82" ht="26.25">
      <c r="A120" s="27" t="s">
        <v>277</v>
      </c>
      <c r="B120" s="24"/>
      <c r="C120" s="22"/>
      <c r="D120" s="23"/>
      <c r="E120" s="24"/>
      <c r="F120" s="24"/>
      <c r="G120" s="24"/>
      <c r="H120" s="24"/>
      <c r="I120" s="24"/>
      <c r="J120" s="25">
        <f t="shared" si="4"/>
        <v>0</v>
      </c>
      <c r="K120" s="8"/>
      <c r="L120" s="8"/>
      <c r="M120" s="8"/>
      <c r="N120" s="9"/>
      <c r="O120" s="9"/>
      <c r="P120" s="9"/>
      <c r="Q120" s="8"/>
      <c r="R120" s="8"/>
      <c r="S120" s="8"/>
      <c r="T120" s="9"/>
      <c r="U120" s="9"/>
      <c r="V120" s="9"/>
      <c r="W120" s="8"/>
      <c r="X120" s="8"/>
      <c r="Y120" s="8"/>
      <c r="Z120" s="9"/>
      <c r="AA120" s="9"/>
      <c r="AB120" s="9"/>
      <c r="AC120" s="8"/>
      <c r="AD120" s="8"/>
      <c r="AE120" s="8"/>
      <c r="AF120" s="9"/>
      <c r="AG120" s="9"/>
      <c r="AH120" s="9"/>
      <c r="AI120" s="8"/>
      <c r="AJ120" s="8"/>
      <c r="AK120" s="8"/>
      <c r="AL120" s="9"/>
      <c r="AM120" s="9"/>
      <c r="AN120" s="9"/>
      <c r="AO120" s="8"/>
      <c r="AP120" s="8"/>
      <c r="AQ120" s="8"/>
      <c r="AR120" s="9"/>
      <c r="AS120" s="9"/>
      <c r="AT120" s="9"/>
      <c r="AU120" s="8"/>
      <c r="AV120" s="8"/>
      <c r="AW120" s="8"/>
      <c r="AX120" s="9"/>
      <c r="AY120" s="9"/>
      <c r="AZ120" s="9"/>
      <c r="BA120" s="8"/>
      <c r="BB120" s="8"/>
      <c r="BC120" s="8"/>
      <c r="BD120" s="9"/>
      <c r="BE120" s="9"/>
      <c r="BF120" s="9"/>
      <c r="BG120" s="8"/>
      <c r="BH120" s="8"/>
      <c r="BI120" s="8"/>
      <c r="BJ120" s="9"/>
      <c r="BK120" s="9"/>
      <c r="BL120" s="9"/>
      <c r="BM120" s="8"/>
      <c r="BN120" s="8"/>
      <c r="BO120" s="8"/>
      <c r="BP120" s="9"/>
      <c r="BQ120" s="9"/>
      <c r="BR120" s="9"/>
      <c r="BS120" s="8"/>
      <c r="BT120" s="8"/>
      <c r="BU120" s="8"/>
      <c r="BV120" s="9"/>
      <c r="BW120" s="9"/>
      <c r="BX120" s="9"/>
      <c r="BY120" s="8"/>
      <c r="BZ120" s="8"/>
      <c r="CA120" s="8"/>
      <c r="CB120" s="9"/>
      <c r="CC120" s="9"/>
      <c r="CD120" s="9"/>
    </row>
    <row r="121" spans="1:82" ht="26.25">
      <c r="A121" s="27" t="s">
        <v>278</v>
      </c>
      <c r="B121" s="24"/>
      <c r="C121" s="22"/>
      <c r="D121" s="23"/>
      <c r="E121" s="24"/>
      <c r="F121" s="24"/>
      <c r="G121" s="24"/>
      <c r="H121" s="24"/>
      <c r="I121" s="24"/>
      <c r="J121" s="25">
        <f t="shared" ref="J121:J128" si="5">IFERROR(SUM(B121:I121),"")</f>
        <v>0</v>
      </c>
      <c r="K121" s="8"/>
      <c r="L121" s="8"/>
      <c r="M121" s="8"/>
      <c r="N121" s="9"/>
      <c r="O121" s="9"/>
      <c r="P121" s="9"/>
      <c r="Q121" s="8"/>
      <c r="R121" s="8"/>
      <c r="S121" s="8"/>
      <c r="T121" s="9"/>
      <c r="U121" s="9"/>
      <c r="V121" s="9"/>
      <c r="W121" s="8"/>
      <c r="X121" s="8"/>
      <c r="Y121" s="8"/>
      <c r="Z121" s="9"/>
      <c r="AA121" s="9"/>
      <c r="AB121" s="9"/>
      <c r="AC121" s="8"/>
      <c r="AD121" s="8"/>
      <c r="AE121" s="8"/>
      <c r="AF121" s="9"/>
      <c r="AG121" s="9"/>
      <c r="AH121" s="9"/>
      <c r="AI121" s="8"/>
      <c r="AJ121" s="8"/>
      <c r="AK121" s="8"/>
      <c r="AL121" s="9"/>
      <c r="AM121" s="9"/>
      <c r="AN121" s="9"/>
      <c r="AO121" s="8"/>
      <c r="AP121" s="8"/>
      <c r="AQ121" s="8"/>
      <c r="AR121" s="9"/>
      <c r="AS121" s="9"/>
      <c r="AT121" s="9"/>
      <c r="AU121" s="8"/>
      <c r="AV121" s="8"/>
      <c r="AW121" s="8"/>
      <c r="AX121" s="9"/>
      <c r="AY121" s="9"/>
      <c r="AZ121" s="9"/>
      <c r="BA121" s="8"/>
      <c r="BB121" s="8"/>
      <c r="BC121" s="8"/>
      <c r="BD121" s="9"/>
      <c r="BE121" s="9"/>
      <c r="BF121" s="9"/>
      <c r="BG121" s="8"/>
      <c r="BH121" s="8"/>
      <c r="BI121" s="8"/>
      <c r="BJ121" s="9"/>
      <c r="BK121" s="9"/>
      <c r="BL121" s="9"/>
      <c r="BM121" s="8"/>
      <c r="BN121" s="8"/>
      <c r="BO121" s="8"/>
      <c r="BP121" s="9"/>
      <c r="BQ121" s="9"/>
      <c r="BR121" s="9"/>
      <c r="BS121" s="8"/>
      <c r="BT121" s="8"/>
      <c r="BU121" s="8"/>
      <c r="BV121" s="9"/>
      <c r="BW121" s="9"/>
      <c r="BX121" s="9"/>
      <c r="BY121" s="8"/>
      <c r="BZ121" s="8"/>
      <c r="CA121" s="8"/>
      <c r="CB121" s="9"/>
      <c r="CC121" s="9"/>
      <c r="CD121" s="9"/>
    </row>
    <row r="122" spans="1:82" ht="26.25">
      <c r="A122" s="27" t="s">
        <v>279</v>
      </c>
      <c r="B122" s="24"/>
      <c r="C122" s="22"/>
      <c r="D122" s="23"/>
      <c r="E122" s="24"/>
      <c r="F122" s="24"/>
      <c r="G122" s="24"/>
      <c r="H122" s="24"/>
      <c r="I122" s="24"/>
      <c r="J122" s="25">
        <f t="shared" si="5"/>
        <v>0</v>
      </c>
      <c r="K122" s="8"/>
      <c r="L122" s="8"/>
      <c r="M122" s="8"/>
      <c r="N122" s="9"/>
      <c r="O122" s="9"/>
      <c r="P122" s="9"/>
      <c r="Q122" s="8"/>
      <c r="R122" s="8"/>
      <c r="S122" s="8"/>
      <c r="T122" s="9"/>
      <c r="U122" s="9"/>
      <c r="V122" s="9"/>
      <c r="W122" s="8"/>
      <c r="X122" s="8"/>
      <c r="Y122" s="8"/>
      <c r="Z122" s="9"/>
      <c r="AA122" s="9"/>
      <c r="AB122" s="9"/>
      <c r="AC122" s="8"/>
      <c r="AD122" s="8"/>
      <c r="AE122" s="8"/>
      <c r="AF122" s="9"/>
      <c r="AG122" s="9"/>
      <c r="AH122" s="9"/>
      <c r="AI122" s="8"/>
      <c r="AJ122" s="8"/>
      <c r="AK122" s="8"/>
      <c r="AL122" s="9"/>
      <c r="AM122" s="9"/>
      <c r="AN122" s="9"/>
      <c r="AO122" s="8"/>
      <c r="AP122" s="8"/>
      <c r="AQ122" s="8"/>
      <c r="AR122" s="9"/>
      <c r="AS122" s="9"/>
      <c r="AT122" s="9"/>
      <c r="AU122" s="8"/>
      <c r="AV122" s="8"/>
      <c r="AW122" s="8"/>
      <c r="AX122" s="9"/>
      <c r="AY122" s="9"/>
      <c r="AZ122" s="9"/>
      <c r="BA122" s="8"/>
      <c r="BB122" s="8"/>
      <c r="BC122" s="8"/>
      <c r="BD122" s="9"/>
      <c r="BE122" s="9"/>
      <c r="BF122" s="9"/>
      <c r="BG122" s="8"/>
      <c r="BH122" s="8"/>
      <c r="BI122" s="8"/>
      <c r="BJ122" s="9"/>
      <c r="BK122" s="9"/>
      <c r="BL122" s="9"/>
      <c r="BM122" s="8"/>
      <c r="BN122" s="8"/>
      <c r="BO122" s="8"/>
      <c r="BP122" s="9"/>
      <c r="BQ122" s="9"/>
      <c r="BR122" s="9"/>
      <c r="BS122" s="8"/>
      <c r="BT122" s="8"/>
      <c r="BU122" s="8"/>
      <c r="BV122" s="9"/>
      <c r="BW122" s="9"/>
      <c r="BX122" s="9"/>
      <c r="BY122" s="8"/>
      <c r="BZ122" s="8"/>
      <c r="CA122" s="8"/>
      <c r="CB122" s="9"/>
      <c r="CC122" s="9"/>
      <c r="CD122" s="9"/>
    </row>
    <row r="123" spans="1:82" ht="26.25">
      <c r="A123" s="27" t="s">
        <v>280</v>
      </c>
      <c r="B123" s="24"/>
      <c r="C123" s="22"/>
      <c r="D123" s="23"/>
      <c r="E123" s="24"/>
      <c r="F123" s="24"/>
      <c r="G123" s="24"/>
      <c r="H123" s="24"/>
      <c r="I123" s="24"/>
      <c r="J123" s="25">
        <f t="shared" si="5"/>
        <v>0</v>
      </c>
      <c r="K123" s="8"/>
      <c r="L123" s="8"/>
      <c r="M123" s="8"/>
      <c r="N123" s="9"/>
      <c r="O123" s="9"/>
      <c r="P123" s="9"/>
      <c r="Q123" s="8"/>
      <c r="R123" s="8"/>
      <c r="S123" s="8"/>
      <c r="T123" s="9"/>
      <c r="U123" s="9"/>
      <c r="V123" s="9"/>
      <c r="W123" s="8"/>
      <c r="X123" s="8"/>
      <c r="Y123" s="8"/>
      <c r="Z123" s="9"/>
      <c r="AA123" s="9"/>
      <c r="AB123" s="9"/>
      <c r="AC123" s="8"/>
      <c r="AD123" s="8"/>
      <c r="AE123" s="8"/>
      <c r="AF123" s="9"/>
      <c r="AG123" s="9"/>
      <c r="AH123" s="9"/>
      <c r="AI123" s="8"/>
      <c r="AJ123" s="8"/>
      <c r="AK123" s="8"/>
      <c r="AL123" s="9"/>
      <c r="AM123" s="9"/>
      <c r="AN123" s="9"/>
      <c r="AO123" s="8"/>
      <c r="AP123" s="8"/>
      <c r="AQ123" s="8"/>
      <c r="AR123" s="9"/>
      <c r="AS123" s="9"/>
      <c r="AT123" s="9"/>
      <c r="AU123" s="8"/>
      <c r="AV123" s="8"/>
      <c r="AW123" s="8"/>
      <c r="AX123" s="9"/>
      <c r="AY123" s="9"/>
      <c r="AZ123" s="9"/>
      <c r="BA123" s="8"/>
      <c r="BB123" s="8"/>
      <c r="BC123" s="8"/>
      <c r="BD123" s="9"/>
      <c r="BE123" s="9"/>
      <c r="BF123" s="9"/>
      <c r="BG123" s="8"/>
      <c r="BH123" s="8"/>
      <c r="BI123" s="8"/>
      <c r="BJ123" s="9"/>
      <c r="BK123" s="9"/>
      <c r="BL123" s="9"/>
      <c r="BM123" s="8"/>
      <c r="BN123" s="8"/>
      <c r="BO123" s="8"/>
      <c r="BP123" s="9"/>
      <c r="BQ123" s="9"/>
      <c r="BR123" s="9"/>
      <c r="BS123" s="8"/>
      <c r="BT123" s="8"/>
      <c r="BU123" s="8"/>
      <c r="BV123" s="9"/>
      <c r="BW123" s="9"/>
      <c r="BX123" s="9"/>
      <c r="BY123" s="8"/>
      <c r="BZ123" s="8"/>
      <c r="CA123" s="8"/>
      <c r="CB123" s="9"/>
      <c r="CC123" s="9"/>
      <c r="CD123" s="9"/>
    </row>
    <row r="124" spans="1:82" ht="26.25">
      <c r="A124" s="27" t="s">
        <v>281</v>
      </c>
      <c r="B124" s="24"/>
      <c r="C124" s="22"/>
      <c r="D124" s="23"/>
      <c r="E124" s="24"/>
      <c r="F124" s="24"/>
      <c r="G124" s="24"/>
      <c r="H124" s="24"/>
      <c r="I124" s="24"/>
      <c r="J124" s="25">
        <f t="shared" si="5"/>
        <v>0</v>
      </c>
      <c r="K124" s="8"/>
      <c r="L124" s="8"/>
      <c r="M124" s="8"/>
      <c r="N124" s="9"/>
      <c r="O124" s="9"/>
      <c r="P124" s="9"/>
      <c r="Q124" s="8"/>
      <c r="R124" s="8"/>
      <c r="S124" s="8"/>
      <c r="T124" s="9"/>
      <c r="U124" s="9"/>
      <c r="V124" s="9"/>
      <c r="W124" s="8"/>
      <c r="X124" s="8"/>
      <c r="Y124" s="8"/>
      <c r="Z124" s="9"/>
      <c r="AA124" s="9"/>
      <c r="AB124" s="9"/>
      <c r="AC124" s="8"/>
      <c r="AD124" s="8"/>
      <c r="AE124" s="8"/>
      <c r="AF124" s="9"/>
      <c r="AG124" s="9"/>
      <c r="AH124" s="9"/>
      <c r="AI124" s="8"/>
      <c r="AJ124" s="8"/>
      <c r="AK124" s="8"/>
      <c r="AL124" s="9"/>
      <c r="AM124" s="9"/>
      <c r="AN124" s="9"/>
      <c r="AO124" s="8"/>
      <c r="AP124" s="8"/>
      <c r="AQ124" s="8"/>
      <c r="AR124" s="9"/>
      <c r="AS124" s="9"/>
      <c r="AT124" s="9"/>
      <c r="AU124" s="8"/>
      <c r="AV124" s="8"/>
      <c r="AW124" s="8"/>
      <c r="AX124" s="9"/>
      <c r="AY124" s="9"/>
      <c r="AZ124" s="9"/>
      <c r="BA124" s="8"/>
      <c r="BB124" s="8"/>
      <c r="BC124" s="8"/>
      <c r="BD124" s="9"/>
      <c r="BE124" s="9"/>
      <c r="BF124" s="9"/>
      <c r="BG124" s="8"/>
      <c r="BH124" s="8"/>
      <c r="BI124" s="8"/>
      <c r="BJ124" s="9"/>
      <c r="BK124" s="9"/>
      <c r="BL124" s="9"/>
      <c r="BM124" s="8"/>
      <c r="BN124" s="8"/>
      <c r="BO124" s="8"/>
      <c r="BP124" s="9"/>
      <c r="BQ124" s="9"/>
      <c r="BR124" s="9"/>
      <c r="BS124" s="8"/>
      <c r="BT124" s="8"/>
      <c r="BU124" s="8"/>
      <c r="BV124" s="9"/>
      <c r="BW124" s="9"/>
      <c r="BX124" s="9"/>
      <c r="BY124" s="8"/>
      <c r="BZ124" s="8"/>
      <c r="CA124" s="8"/>
      <c r="CB124" s="9"/>
      <c r="CC124" s="9"/>
      <c r="CD124" s="9"/>
    </row>
    <row r="125" spans="1:82" ht="26.25">
      <c r="A125" s="27" t="s">
        <v>282</v>
      </c>
      <c r="B125" s="24"/>
      <c r="C125" s="22"/>
      <c r="D125" s="23"/>
      <c r="E125" s="24"/>
      <c r="F125" s="24"/>
      <c r="G125" s="24"/>
      <c r="H125" s="24"/>
      <c r="I125" s="24"/>
      <c r="J125" s="25">
        <f t="shared" si="5"/>
        <v>0</v>
      </c>
      <c r="K125" s="8"/>
      <c r="L125" s="8"/>
      <c r="M125" s="8"/>
      <c r="N125" s="9"/>
      <c r="O125" s="9"/>
      <c r="P125" s="9"/>
      <c r="Q125" s="8"/>
      <c r="R125" s="8"/>
      <c r="S125" s="8"/>
      <c r="T125" s="9"/>
      <c r="U125" s="9"/>
      <c r="V125" s="9"/>
      <c r="W125" s="8"/>
      <c r="X125" s="8"/>
      <c r="Y125" s="8"/>
      <c r="Z125" s="9"/>
      <c r="AA125" s="9"/>
      <c r="AB125" s="9"/>
      <c r="AC125" s="8"/>
      <c r="AD125" s="8"/>
      <c r="AE125" s="8"/>
      <c r="AF125" s="9"/>
      <c r="AG125" s="9"/>
      <c r="AH125" s="9"/>
      <c r="AI125" s="8"/>
      <c r="AJ125" s="8"/>
      <c r="AK125" s="8"/>
      <c r="AL125" s="9"/>
      <c r="AM125" s="9"/>
      <c r="AN125" s="9"/>
      <c r="AO125" s="8"/>
      <c r="AP125" s="8"/>
      <c r="AQ125" s="8"/>
      <c r="AR125" s="9"/>
      <c r="AS125" s="9"/>
      <c r="AT125" s="9"/>
      <c r="AU125" s="8"/>
      <c r="AV125" s="8"/>
      <c r="AW125" s="8"/>
      <c r="AX125" s="9"/>
      <c r="AY125" s="9"/>
      <c r="AZ125" s="9"/>
      <c r="BA125" s="8"/>
      <c r="BB125" s="8"/>
      <c r="BC125" s="8"/>
      <c r="BD125" s="9"/>
      <c r="BE125" s="9"/>
      <c r="BF125" s="9"/>
      <c r="BG125" s="8"/>
      <c r="BH125" s="8"/>
      <c r="BI125" s="8"/>
      <c r="BJ125" s="9"/>
      <c r="BK125" s="9"/>
      <c r="BL125" s="9"/>
      <c r="BM125" s="8"/>
      <c r="BN125" s="8"/>
      <c r="BO125" s="8"/>
      <c r="BP125" s="9"/>
      <c r="BQ125" s="9"/>
      <c r="BR125" s="9"/>
      <c r="BS125" s="8"/>
      <c r="BT125" s="8"/>
      <c r="BU125" s="8"/>
      <c r="BV125" s="9"/>
      <c r="BW125" s="9"/>
      <c r="BX125" s="9"/>
      <c r="BY125" s="8"/>
      <c r="BZ125" s="8"/>
      <c r="CA125" s="8"/>
      <c r="CB125" s="9"/>
      <c r="CC125" s="9"/>
      <c r="CD125" s="9"/>
    </row>
    <row r="126" spans="1:82" ht="26.25">
      <c r="A126" s="27" t="s">
        <v>283</v>
      </c>
      <c r="B126" s="24"/>
      <c r="C126" s="22"/>
      <c r="D126" s="23"/>
      <c r="E126" s="24"/>
      <c r="F126" s="24"/>
      <c r="G126" s="24"/>
      <c r="H126" s="24"/>
      <c r="I126" s="24"/>
      <c r="J126" s="25">
        <f t="shared" si="5"/>
        <v>0</v>
      </c>
      <c r="K126" s="8"/>
      <c r="L126" s="8"/>
      <c r="M126" s="8"/>
      <c r="N126" s="9"/>
      <c r="O126" s="9"/>
      <c r="P126" s="9"/>
      <c r="Q126" s="8"/>
      <c r="R126" s="8"/>
      <c r="S126" s="8"/>
      <c r="T126" s="9"/>
      <c r="U126" s="9"/>
      <c r="V126" s="9"/>
      <c r="W126" s="8"/>
      <c r="X126" s="8"/>
      <c r="Y126" s="8"/>
      <c r="Z126" s="9"/>
      <c r="AA126" s="9"/>
      <c r="AB126" s="9"/>
      <c r="AC126" s="8"/>
      <c r="AD126" s="8"/>
      <c r="AE126" s="8"/>
      <c r="AF126" s="9"/>
      <c r="AG126" s="9"/>
      <c r="AH126" s="9"/>
      <c r="AI126" s="8"/>
      <c r="AJ126" s="8"/>
      <c r="AK126" s="8"/>
      <c r="AL126" s="9"/>
      <c r="AM126" s="9"/>
      <c r="AN126" s="9"/>
      <c r="AO126" s="8"/>
      <c r="AP126" s="8"/>
      <c r="AQ126" s="8"/>
      <c r="AR126" s="9"/>
      <c r="AS126" s="9"/>
      <c r="AT126" s="9"/>
      <c r="AU126" s="8"/>
      <c r="AV126" s="8"/>
      <c r="AW126" s="8"/>
      <c r="AX126" s="9"/>
      <c r="AY126" s="9"/>
      <c r="AZ126" s="9"/>
      <c r="BA126" s="8"/>
      <c r="BB126" s="8"/>
      <c r="BC126" s="8"/>
      <c r="BD126" s="9"/>
      <c r="BE126" s="9"/>
      <c r="BF126" s="9"/>
      <c r="BG126" s="8"/>
      <c r="BH126" s="8"/>
      <c r="BI126" s="8"/>
      <c r="BJ126" s="9"/>
      <c r="BK126" s="9"/>
      <c r="BL126" s="9"/>
      <c r="BM126" s="8"/>
      <c r="BN126" s="8"/>
      <c r="BO126" s="8"/>
      <c r="BP126" s="9"/>
      <c r="BQ126" s="9"/>
      <c r="BR126" s="9"/>
      <c r="BS126" s="8"/>
      <c r="BT126" s="8"/>
      <c r="BU126" s="8"/>
      <c r="BV126" s="9"/>
      <c r="BW126" s="9"/>
      <c r="BX126" s="9"/>
      <c r="BY126" s="8"/>
      <c r="BZ126" s="8"/>
      <c r="CA126" s="8"/>
      <c r="CB126" s="9"/>
      <c r="CC126" s="9"/>
      <c r="CD126" s="9"/>
    </row>
    <row r="127" spans="1:82" ht="26.25">
      <c r="A127" s="27" t="s">
        <v>284</v>
      </c>
      <c r="B127" s="24"/>
      <c r="C127" s="22"/>
      <c r="D127" s="23"/>
      <c r="E127" s="24"/>
      <c r="F127" s="24"/>
      <c r="G127" s="24"/>
      <c r="H127" s="24"/>
      <c r="I127" s="24"/>
      <c r="J127" s="25">
        <f t="shared" si="5"/>
        <v>0</v>
      </c>
      <c r="K127" s="8"/>
      <c r="L127" s="8"/>
      <c r="M127" s="8"/>
      <c r="N127" s="9"/>
      <c r="O127" s="9"/>
      <c r="P127" s="9"/>
      <c r="Q127" s="8"/>
      <c r="R127" s="8"/>
      <c r="S127" s="8"/>
      <c r="T127" s="9"/>
      <c r="U127" s="9"/>
      <c r="V127" s="9"/>
      <c r="W127" s="8"/>
      <c r="X127" s="8"/>
      <c r="Y127" s="8"/>
      <c r="Z127" s="9"/>
      <c r="AA127" s="9"/>
      <c r="AB127" s="9"/>
      <c r="AC127" s="8"/>
      <c r="AD127" s="8"/>
      <c r="AE127" s="8"/>
      <c r="AF127" s="9"/>
      <c r="AG127" s="9"/>
      <c r="AH127" s="9"/>
      <c r="AI127" s="8"/>
      <c r="AJ127" s="8"/>
      <c r="AK127" s="8"/>
      <c r="AL127" s="9"/>
      <c r="AM127" s="9"/>
      <c r="AN127" s="9"/>
      <c r="AO127" s="8"/>
      <c r="AP127" s="8"/>
      <c r="AQ127" s="8"/>
      <c r="AR127" s="9"/>
      <c r="AS127" s="9"/>
      <c r="AT127" s="9"/>
      <c r="AU127" s="8"/>
      <c r="AV127" s="8"/>
      <c r="AW127" s="8"/>
      <c r="AX127" s="9"/>
      <c r="AY127" s="9"/>
      <c r="AZ127" s="9"/>
      <c r="BA127" s="8"/>
      <c r="BB127" s="8"/>
      <c r="BC127" s="8"/>
      <c r="BD127" s="9"/>
      <c r="BE127" s="9"/>
      <c r="BF127" s="9"/>
      <c r="BG127" s="8"/>
      <c r="BH127" s="8"/>
      <c r="BI127" s="8"/>
      <c r="BJ127" s="9"/>
      <c r="BK127" s="9"/>
      <c r="BL127" s="9"/>
      <c r="BM127" s="8"/>
      <c r="BN127" s="8"/>
      <c r="BO127" s="8"/>
      <c r="BP127" s="9"/>
      <c r="BQ127" s="9"/>
      <c r="BR127" s="9"/>
      <c r="BS127" s="8"/>
      <c r="BT127" s="8"/>
      <c r="BU127" s="8"/>
      <c r="BV127" s="9"/>
      <c r="BW127" s="9"/>
      <c r="BX127" s="9"/>
      <c r="BY127" s="8"/>
      <c r="BZ127" s="8"/>
      <c r="CA127" s="8"/>
      <c r="CB127" s="9"/>
      <c r="CC127" s="9"/>
      <c r="CD127" s="9"/>
    </row>
    <row r="128" spans="1:82" ht="21">
      <c r="A128" s="27" t="s">
        <v>285</v>
      </c>
      <c r="B128" s="24"/>
      <c r="C128" s="22"/>
      <c r="D128" s="23"/>
      <c r="E128" s="24"/>
      <c r="F128" s="24"/>
      <c r="G128" s="24"/>
      <c r="H128" s="24"/>
      <c r="I128" s="24"/>
      <c r="J128" s="25">
        <f t="shared" si="5"/>
        <v>0</v>
      </c>
      <c r="K128" s="280">
        <f>COUNTA(K19:M127)</f>
        <v>0</v>
      </c>
      <c r="L128" s="280"/>
      <c r="M128" s="280"/>
      <c r="N128" s="280">
        <f>COUNTA(N19:P127)</f>
        <v>0</v>
      </c>
      <c r="O128" s="280"/>
      <c r="P128" s="280"/>
      <c r="Q128" s="280">
        <f>COUNTA(Q19:S127)</f>
        <v>0</v>
      </c>
      <c r="R128" s="280"/>
      <c r="S128" s="280"/>
      <c r="T128" s="280">
        <f>COUNTA(T19:V127)</f>
        <v>0</v>
      </c>
      <c r="U128" s="280"/>
      <c r="V128" s="280"/>
      <c r="W128" s="280">
        <f>COUNTA(W19:Y127)</f>
        <v>0</v>
      </c>
      <c r="X128" s="280"/>
      <c r="Y128" s="280"/>
      <c r="Z128" s="280">
        <f>COUNTA(Z19:AB127)</f>
        <v>0</v>
      </c>
      <c r="AA128" s="280"/>
      <c r="AB128" s="280"/>
      <c r="AC128" s="280">
        <f>COUNTA(AC19:AE127)</f>
        <v>0</v>
      </c>
      <c r="AD128" s="280"/>
      <c r="AE128" s="280"/>
      <c r="AF128" s="280">
        <f>COUNTA(AF19:AH127)</f>
        <v>0</v>
      </c>
      <c r="AG128" s="280"/>
      <c r="AH128" s="280"/>
      <c r="AI128" s="280">
        <f>COUNTA(AI19:AK127)</f>
        <v>0</v>
      </c>
      <c r="AJ128" s="280"/>
      <c r="AK128" s="280"/>
      <c r="AL128" s="280">
        <f>COUNTA(AL19:AN127)</f>
        <v>0</v>
      </c>
      <c r="AM128" s="280"/>
      <c r="AN128" s="280"/>
      <c r="AO128" s="280">
        <f>COUNTA(AO19:AQ127)</f>
        <v>0</v>
      </c>
      <c r="AP128" s="280"/>
      <c r="AQ128" s="280"/>
      <c r="AR128" s="280">
        <f>COUNTA(AR19:AT127)</f>
        <v>0</v>
      </c>
      <c r="AS128" s="280"/>
      <c r="AT128" s="280"/>
      <c r="AU128" s="280">
        <f>COUNTA(AU19:AW127)</f>
        <v>0</v>
      </c>
      <c r="AV128" s="280"/>
      <c r="AW128" s="280"/>
      <c r="AX128" s="280">
        <f>COUNTA(AX19:AZ127)</f>
        <v>0</v>
      </c>
      <c r="AY128" s="280"/>
      <c r="AZ128" s="280"/>
      <c r="BA128" s="280">
        <f>COUNTA(BA19:BC127)</f>
        <v>0</v>
      </c>
      <c r="BB128" s="280"/>
      <c r="BC128" s="280"/>
      <c r="BD128" s="280">
        <f>COUNTA(BD19:BF127)</f>
        <v>0</v>
      </c>
      <c r="BE128" s="280"/>
      <c r="BF128" s="280"/>
      <c r="BG128" s="280">
        <f>COUNTA(BG19:BI127)</f>
        <v>0</v>
      </c>
      <c r="BH128" s="280"/>
      <c r="BI128" s="280"/>
      <c r="BJ128" s="280">
        <f>COUNTA(BJ19:BL127)</f>
        <v>0</v>
      </c>
      <c r="BK128" s="280"/>
      <c r="BL128" s="280"/>
      <c r="BM128" s="280">
        <f>COUNTA(BM19:BO127)</f>
        <v>0</v>
      </c>
      <c r="BN128" s="280"/>
      <c r="BO128" s="280"/>
      <c r="BP128" s="280">
        <f>COUNTA(BP19:BR127)</f>
        <v>0</v>
      </c>
      <c r="BQ128" s="280"/>
      <c r="BR128" s="280"/>
      <c r="BS128" s="280">
        <f>COUNTA(BS19:BU127)</f>
        <v>0</v>
      </c>
      <c r="BT128" s="280"/>
      <c r="BU128" s="280"/>
      <c r="BV128" s="280">
        <f>COUNTA(BV19:BX127)</f>
        <v>0</v>
      </c>
      <c r="BW128" s="280"/>
      <c r="BX128" s="280"/>
      <c r="BY128" s="280">
        <f>COUNTA(BY19:CA127)</f>
        <v>0</v>
      </c>
      <c r="BZ128" s="280"/>
      <c r="CA128" s="280"/>
      <c r="CB128" s="280">
        <f>COUNTA(CB19:CD127)</f>
        <v>0</v>
      </c>
      <c r="CC128" s="280"/>
      <c r="CD128" s="280"/>
    </row>
    <row r="129" spans="1:82" ht="15">
      <c r="A129" s="24"/>
      <c r="B129" s="24"/>
      <c r="C129" s="24"/>
      <c r="D129" s="24"/>
      <c r="E129" s="24"/>
      <c r="F129" s="24"/>
      <c r="G129" s="24"/>
      <c r="H129" s="24"/>
      <c r="I129" s="24"/>
      <c r="J129" s="86">
        <v>9</v>
      </c>
      <c r="K129" s="86">
        <v>10</v>
      </c>
      <c r="L129" s="86">
        <v>11</v>
      </c>
      <c r="M129" s="86">
        <v>12</v>
      </c>
      <c r="N129" s="86">
        <v>13</v>
      </c>
      <c r="O129" s="86">
        <v>14</v>
      </c>
      <c r="P129" s="86">
        <v>15</v>
      </c>
      <c r="Q129" s="86">
        <v>16</v>
      </c>
      <c r="R129" s="86">
        <v>17</v>
      </c>
      <c r="S129" s="86">
        <v>18</v>
      </c>
      <c r="T129" s="86">
        <v>19</v>
      </c>
      <c r="U129" s="86">
        <v>20</v>
      </c>
      <c r="V129" s="86">
        <v>21</v>
      </c>
      <c r="W129" s="86">
        <v>22</v>
      </c>
      <c r="X129" s="86">
        <v>23</v>
      </c>
      <c r="Y129" s="86">
        <v>24</v>
      </c>
      <c r="Z129" s="86">
        <v>25</v>
      </c>
      <c r="AA129" s="86">
        <v>26</v>
      </c>
      <c r="AB129" s="86">
        <v>27</v>
      </c>
      <c r="AC129" s="86">
        <v>28</v>
      </c>
      <c r="AD129" s="86">
        <v>29</v>
      </c>
      <c r="AE129" s="86">
        <v>30</v>
      </c>
      <c r="AF129" s="86">
        <v>31</v>
      </c>
      <c r="AG129" s="86">
        <v>32</v>
      </c>
      <c r="AH129" s="86">
        <v>33</v>
      </c>
      <c r="AI129" s="86">
        <v>34</v>
      </c>
      <c r="AJ129" s="86">
        <v>35</v>
      </c>
      <c r="AK129" s="86">
        <v>36</v>
      </c>
      <c r="AL129" s="86">
        <v>37</v>
      </c>
      <c r="AM129" s="86">
        <v>38</v>
      </c>
      <c r="AN129" s="86">
        <v>39</v>
      </c>
      <c r="AO129" s="86">
        <v>40</v>
      </c>
      <c r="AP129" s="86">
        <v>41</v>
      </c>
      <c r="AQ129" s="86">
        <v>42</v>
      </c>
      <c r="AR129" s="86">
        <v>43</v>
      </c>
      <c r="AS129" s="86">
        <v>44</v>
      </c>
      <c r="AT129" s="86">
        <v>45</v>
      </c>
      <c r="AU129" s="86">
        <v>46</v>
      </c>
      <c r="AV129" s="86">
        <v>47</v>
      </c>
      <c r="AW129" s="86">
        <v>48</v>
      </c>
      <c r="AX129" s="86">
        <v>49</v>
      </c>
      <c r="AY129" s="86">
        <v>50</v>
      </c>
      <c r="AZ129" s="86">
        <v>51</v>
      </c>
      <c r="BA129" s="86">
        <v>52</v>
      </c>
      <c r="BB129" s="86">
        <v>53</v>
      </c>
      <c r="BC129" s="86">
        <v>54</v>
      </c>
      <c r="BD129" s="86">
        <v>55</v>
      </c>
      <c r="BE129" s="86">
        <v>56</v>
      </c>
      <c r="BF129" s="86">
        <v>57</v>
      </c>
      <c r="BG129" s="86">
        <v>58</v>
      </c>
      <c r="BH129" s="86">
        <v>59</v>
      </c>
      <c r="BI129" s="86">
        <v>60</v>
      </c>
      <c r="BJ129" s="86">
        <v>61</v>
      </c>
      <c r="BK129" s="86">
        <v>62</v>
      </c>
      <c r="BL129" s="86">
        <v>63</v>
      </c>
      <c r="BM129" s="86">
        <v>64</v>
      </c>
      <c r="BN129" s="86">
        <v>65</v>
      </c>
      <c r="BO129" s="86">
        <v>66</v>
      </c>
      <c r="BP129" s="86">
        <v>67</v>
      </c>
      <c r="BQ129" s="86">
        <v>68</v>
      </c>
      <c r="BR129" s="86">
        <v>69</v>
      </c>
      <c r="BS129" s="86">
        <v>70</v>
      </c>
      <c r="BT129" s="86">
        <v>71</v>
      </c>
      <c r="BU129" s="86">
        <v>72</v>
      </c>
      <c r="BV129" s="86">
        <v>73</v>
      </c>
      <c r="BW129" s="86">
        <v>74</v>
      </c>
      <c r="BX129" s="86">
        <v>75</v>
      </c>
      <c r="BY129" s="86">
        <v>76</v>
      </c>
      <c r="BZ129" s="86">
        <v>77</v>
      </c>
      <c r="CA129" s="86">
        <v>78</v>
      </c>
      <c r="CB129" s="86">
        <v>79</v>
      </c>
      <c r="CC129" s="86">
        <v>80</v>
      </c>
      <c r="CD129" s="86">
        <v>81</v>
      </c>
    </row>
    <row r="130" spans="1:82">
      <c r="K130">
        <f>SUM(K19:M19)</f>
        <v>0</v>
      </c>
      <c r="N130">
        <f>SUM(N19:P19)</f>
        <v>0</v>
      </c>
      <c r="Q130">
        <f>SUM(Q19:S19)</f>
        <v>0</v>
      </c>
      <c r="T130">
        <f>SUM(T19:V19)</f>
        <v>0</v>
      </c>
      <c r="W130">
        <f>SUM(W19:Y19)</f>
        <v>0</v>
      </c>
      <c r="Z130">
        <f>SUM(Z19:AB19)</f>
        <v>0</v>
      </c>
      <c r="AC130">
        <f>SUM(AC19:AE19)</f>
        <v>0</v>
      </c>
      <c r="AF130">
        <f>SUM(AF19:AH19)</f>
        <v>0</v>
      </c>
      <c r="AI130">
        <f>SUM(AI19:AK19)</f>
        <v>0</v>
      </c>
      <c r="AL130">
        <f>SUM(AL19:AN19)</f>
        <v>0</v>
      </c>
      <c r="AO130">
        <f>SUM(AO19:AQ19)</f>
        <v>0</v>
      </c>
      <c r="AR130">
        <f>SUM(AR19:AT19)</f>
        <v>0</v>
      </c>
      <c r="AU130">
        <f>SUM(AU19:AW19)</f>
        <v>0</v>
      </c>
      <c r="AX130">
        <f>SUM(AX19:AZ19)</f>
        <v>0</v>
      </c>
      <c r="BA130">
        <f>SUM(BA19:BC19)</f>
        <v>0</v>
      </c>
      <c r="BD130">
        <f>SUM(BD19:BF19)</f>
        <v>0</v>
      </c>
      <c r="BG130">
        <f>SUM(BG19:BI19)</f>
        <v>0</v>
      </c>
      <c r="BJ130">
        <f>SUM(BJ19:BL19)</f>
        <v>0</v>
      </c>
      <c r="BM130">
        <f>SUM(BM19:BO19)</f>
        <v>0</v>
      </c>
      <c r="BP130">
        <f>SUM(BP19:BR19)</f>
        <v>0</v>
      </c>
      <c r="BS130">
        <f>SUM(BS19:BU19)</f>
        <v>0</v>
      </c>
      <c r="BV130">
        <f>SUM(BV19:BX19)</f>
        <v>0</v>
      </c>
      <c r="BY130">
        <f>SUM(BY19:CA19)</f>
        <v>0</v>
      </c>
      <c r="CB130">
        <f>SUM(CB19:CD19)</f>
        <v>0</v>
      </c>
    </row>
    <row r="131" spans="1:82">
      <c r="K131">
        <f>SUM(K20:M20)</f>
        <v>0</v>
      </c>
      <c r="N131">
        <f t="shared" ref="N131:N150" si="6">SUM(N20:P20)</f>
        <v>0</v>
      </c>
      <c r="Q131">
        <f t="shared" ref="Q131:Q150" si="7">SUM(Q20:S20)</f>
        <v>0</v>
      </c>
      <c r="T131">
        <f t="shared" ref="T131:T150" si="8">SUM(T20:V20)</f>
        <v>0</v>
      </c>
      <c r="W131">
        <f t="shared" ref="W131:W150" si="9">SUM(W20:Y20)</f>
        <v>0</v>
      </c>
      <c r="Z131">
        <f t="shared" ref="Z131:Z150" si="10">SUM(Z20:AB20)</f>
        <v>0</v>
      </c>
      <c r="AC131">
        <f t="shared" ref="AC131:AC150" si="11">SUM(AC20:AE20)</f>
        <v>0</v>
      </c>
      <c r="AF131">
        <f t="shared" ref="AF131:AF150" si="12">SUM(AF20:AH20)</f>
        <v>0</v>
      </c>
      <c r="AI131">
        <f t="shared" ref="AI131:AI150" si="13">SUM(AI20:AK20)</f>
        <v>0</v>
      </c>
      <c r="AL131">
        <f t="shared" ref="AL131:AL150" si="14">SUM(AL20:AN20)</f>
        <v>0</v>
      </c>
      <c r="AO131">
        <f t="shared" ref="AO131:AO150" si="15">SUM(AO20:AQ20)</f>
        <v>0</v>
      </c>
      <c r="AR131">
        <f t="shared" ref="AR131:AR150" si="16">SUM(AR20:AT20)</f>
        <v>0</v>
      </c>
      <c r="AU131">
        <f t="shared" ref="AU131:AU150" si="17">SUM(AU20:AW20)</f>
        <v>0</v>
      </c>
      <c r="AX131">
        <f t="shared" ref="AX131:AX150" si="18">SUM(AX20:AZ20)</f>
        <v>0</v>
      </c>
      <c r="BA131">
        <f t="shared" ref="BA131:BA150" si="19">SUM(BA20:BC20)</f>
        <v>0</v>
      </c>
      <c r="BD131">
        <f t="shared" ref="BD131:BD150" si="20">SUM(BD20:BF20)</f>
        <v>0</v>
      </c>
      <c r="BG131">
        <f t="shared" ref="BG131:BG150" si="21">SUM(BG20:BI20)</f>
        <v>0</v>
      </c>
      <c r="BJ131">
        <f t="shared" ref="BJ131:BJ150" si="22">SUM(BJ20:BL20)</f>
        <v>0</v>
      </c>
      <c r="BM131">
        <f t="shared" ref="BM131:BM150" si="23">SUM(BM20:BO20)</f>
        <v>0</v>
      </c>
      <c r="BP131">
        <f t="shared" ref="BP131:BP150" si="24">SUM(BP20:BR20)</f>
        <v>0</v>
      </c>
      <c r="BS131">
        <f t="shared" ref="BS131:BS150" si="25">SUM(BS20:BU20)</f>
        <v>0</v>
      </c>
      <c r="BV131">
        <f t="shared" ref="BV131:BV150" si="26">SUM(BV20:BX20)</f>
        <v>0</v>
      </c>
      <c r="BY131">
        <f t="shared" ref="BY131:BY150" si="27">SUM(BY20:CA20)</f>
        <v>0</v>
      </c>
      <c r="CB131">
        <f t="shared" ref="CB131:CB150" si="28">SUM(CB20:CD20)</f>
        <v>0</v>
      </c>
    </row>
    <row r="132" spans="1:82">
      <c r="K132">
        <f t="shared" ref="K132:K150" si="29">SUM(K21:M21)</f>
        <v>0</v>
      </c>
      <c r="N132">
        <f t="shared" si="6"/>
        <v>0</v>
      </c>
      <c r="Q132">
        <f t="shared" si="7"/>
        <v>0</v>
      </c>
      <c r="T132">
        <f t="shared" si="8"/>
        <v>0</v>
      </c>
      <c r="W132">
        <f t="shared" si="9"/>
        <v>0</v>
      </c>
      <c r="Z132">
        <f t="shared" si="10"/>
        <v>0</v>
      </c>
      <c r="AC132">
        <f t="shared" si="11"/>
        <v>0</v>
      </c>
      <c r="AF132">
        <f t="shared" si="12"/>
        <v>0</v>
      </c>
      <c r="AI132">
        <f t="shared" si="13"/>
        <v>0</v>
      </c>
      <c r="AL132">
        <f t="shared" si="14"/>
        <v>0</v>
      </c>
      <c r="AO132">
        <f t="shared" si="15"/>
        <v>0</v>
      </c>
      <c r="AR132">
        <f t="shared" si="16"/>
        <v>0</v>
      </c>
      <c r="AU132">
        <f t="shared" si="17"/>
        <v>0</v>
      </c>
      <c r="AX132">
        <f t="shared" si="18"/>
        <v>0</v>
      </c>
      <c r="BA132">
        <f t="shared" si="19"/>
        <v>0</v>
      </c>
      <c r="BD132">
        <f t="shared" si="20"/>
        <v>0</v>
      </c>
      <c r="BG132">
        <f t="shared" si="21"/>
        <v>0</v>
      </c>
      <c r="BJ132">
        <f t="shared" si="22"/>
        <v>0</v>
      </c>
      <c r="BM132">
        <f t="shared" si="23"/>
        <v>0</v>
      </c>
      <c r="BP132">
        <f t="shared" si="24"/>
        <v>0</v>
      </c>
      <c r="BS132">
        <f t="shared" si="25"/>
        <v>0</v>
      </c>
      <c r="BV132">
        <f t="shared" si="26"/>
        <v>0</v>
      </c>
      <c r="BY132">
        <f t="shared" si="27"/>
        <v>0</v>
      </c>
      <c r="CB132">
        <f t="shared" si="28"/>
        <v>0</v>
      </c>
    </row>
    <row r="133" spans="1:82">
      <c r="K133">
        <f t="shared" si="29"/>
        <v>0</v>
      </c>
      <c r="N133">
        <f t="shared" si="6"/>
        <v>0</v>
      </c>
      <c r="Q133">
        <f t="shared" si="7"/>
        <v>0</v>
      </c>
      <c r="T133">
        <f t="shared" si="8"/>
        <v>0</v>
      </c>
      <c r="W133">
        <f t="shared" si="9"/>
        <v>0</v>
      </c>
      <c r="Z133">
        <f t="shared" si="10"/>
        <v>0</v>
      </c>
      <c r="AC133">
        <f t="shared" si="11"/>
        <v>0</v>
      </c>
      <c r="AF133">
        <f t="shared" si="12"/>
        <v>0</v>
      </c>
      <c r="AI133">
        <f t="shared" si="13"/>
        <v>0</v>
      </c>
      <c r="AL133">
        <f t="shared" si="14"/>
        <v>0</v>
      </c>
      <c r="AO133">
        <f t="shared" si="15"/>
        <v>0</v>
      </c>
      <c r="AR133">
        <f t="shared" si="16"/>
        <v>0</v>
      </c>
      <c r="AU133">
        <f t="shared" si="17"/>
        <v>0</v>
      </c>
      <c r="AX133">
        <f t="shared" si="18"/>
        <v>0</v>
      </c>
      <c r="BA133">
        <f t="shared" si="19"/>
        <v>0</v>
      </c>
      <c r="BD133">
        <f t="shared" si="20"/>
        <v>0</v>
      </c>
      <c r="BG133">
        <f t="shared" si="21"/>
        <v>0</v>
      </c>
      <c r="BJ133">
        <f t="shared" si="22"/>
        <v>0</v>
      </c>
      <c r="BM133">
        <f t="shared" si="23"/>
        <v>0</v>
      </c>
      <c r="BP133">
        <f t="shared" si="24"/>
        <v>0</v>
      </c>
      <c r="BS133">
        <f t="shared" si="25"/>
        <v>0</v>
      </c>
      <c r="BV133">
        <f t="shared" si="26"/>
        <v>0</v>
      </c>
      <c r="BY133">
        <f t="shared" si="27"/>
        <v>0</v>
      </c>
      <c r="CB133">
        <f t="shared" si="28"/>
        <v>0</v>
      </c>
    </row>
    <row r="134" spans="1:82">
      <c r="K134">
        <f t="shared" si="29"/>
        <v>0</v>
      </c>
      <c r="N134">
        <f t="shared" si="6"/>
        <v>0</v>
      </c>
      <c r="Q134">
        <f t="shared" si="7"/>
        <v>0</v>
      </c>
      <c r="T134">
        <f t="shared" si="8"/>
        <v>0</v>
      </c>
      <c r="W134">
        <f t="shared" si="9"/>
        <v>0</v>
      </c>
      <c r="Z134">
        <f t="shared" si="10"/>
        <v>0</v>
      </c>
      <c r="AC134">
        <f t="shared" si="11"/>
        <v>0</v>
      </c>
      <c r="AF134">
        <f t="shared" si="12"/>
        <v>0</v>
      </c>
      <c r="AI134">
        <f t="shared" si="13"/>
        <v>0</v>
      </c>
      <c r="AL134">
        <f t="shared" si="14"/>
        <v>0</v>
      </c>
      <c r="AO134">
        <f t="shared" si="15"/>
        <v>0</v>
      </c>
      <c r="AR134">
        <f t="shared" si="16"/>
        <v>0</v>
      </c>
      <c r="AU134">
        <f t="shared" si="17"/>
        <v>0</v>
      </c>
      <c r="AX134">
        <f t="shared" si="18"/>
        <v>0</v>
      </c>
      <c r="BA134">
        <f t="shared" si="19"/>
        <v>0</v>
      </c>
      <c r="BD134">
        <f t="shared" si="20"/>
        <v>0</v>
      </c>
      <c r="BG134">
        <f t="shared" si="21"/>
        <v>0</v>
      </c>
      <c r="BJ134">
        <f t="shared" si="22"/>
        <v>0</v>
      </c>
      <c r="BM134">
        <f t="shared" si="23"/>
        <v>0</v>
      </c>
      <c r="BP134">
        <f t="shared" si="24"/>
        <v>0</v>
      </c>
      <c r="BS134">
        <f t="shared" si="25"/>
        <v>0</v>
      </c>
      <c r="BV134">
        <f t="shared" si="26"/>
        <v>0</v>
      </c>
      <c r="BY134">
        <f t="shared" si="27"/>
        <v>0</v>
      </c>
      <c r="CB134">
        <f t="shared" si="28"/>
        <v>0</v>
      </c>
    </row>
    <row r="135" spans="1:82">
      <c r="K135">
        <f t="shared" si="29"/>
        <v>0</v>
      </c>
      <c r="N135">
        <f t="shared" si="6"/>
        <v>0</v>
      </c>
      <c r="Q135">
        <f t="shared" si="7"/>
        <v>0</v>
      </c>
      <c r="T135">
        <f t="shared" si="8"/>
        <v>0</v>
      </c>
      <c r="W135">
        <f t="shared" si="9"/>
        <v>0</v>
      </c>
      <c r="Z135">
        <f t="shared" si="10"/>
        <v>0</v>
      </c>
      <c r="AC135">
        <f t="shared" si="11"/>
        <v>0</v>
      </c>
      <c r="AF135">
        <f t="shared" si="12"/>
        <v>0</v>
      </c>
      <c r="AI135">
        <f t="shared" si="13"/>
        <v>0</v>
      </c>
      <c r="AL135">
        <f t="shared" si="14"/>
        <v>0</v>
      </c>
      <c r="AO135">
        <f t="shared" si="15"/>
        <v>0</v>
      </c>
      <c r="AR135">
        <f t="shared" si="16"/>
        <v>0</v>
      </c>
      <c r="AU135">
        <f t="shared" si="17"/>
        <v>0</v>
      </c>
      <c r="AX135">
        <f t="shared" si="18"/>
        <v>0</v>
      </c>
      <c r="BA135">
        <f t="shared" si="19"/>
        <v>0</v>
      </c>
      <c r="BD135">
        <f t="shared" si="20"/>
        <v>0</v>
      </c>
      <c r="BG135">
        <f t="shared" si="21"/>
        <v>0</v>
      </c>
      <c r="BJ135">
        <f t="shared" si="22"/>
        <v>0</v>
      </c>
      <c r="BM135">
        <f t="shared" si="23"/>
        <v>0</v>
      </c>
      <c r="BP135">
        <f t="shared" si="24"/>
        <v>0</v>
      </c>
      <c r="BS135">
        <f t="shared" si="25"/>
        <v>0</v>
      </c>
      <c r="BV135">
        <f t="shared" si="26"/>
        <v>0</v>
      </c>
      <c r="BY135">
        <f t="shared" si="27"/>
        <v>0</v>
      </c>
      <c r="CB135">
        <f t="shared" si="28"/>
        <v>0</v>
      </c>
    </row>
    <row r="136" spans="1:82">
      <c r="K136">
        <f t="shared" si="29"/>
        <v>0</v>
      </c>
      <c r="N136">
        <f t="shared" si="6"/>
        <v>0</v>
      </c>
      <c r="Q136">
        <f t="shared" si="7"/>
        <v>0</v>
      </c>
      <c r="T136">
        <f t="shared" si="8"/>
        <v>0</v>
      </c>
      <c r="W136">
        <f t="shared" si="9"/>
        <v>0</v>
      </c>
      <c r="Z136">
        <f t="shared" si="10"/>
        <v>0</v>
      </c>
      <c r="AC136">
        <f t="shared" si="11"/>
        <v>0</v>
      </c>
      <c r="AF136">
        <f t="shared" si="12"/>
        <v>0</v>
      </c>
      <c r="AI136">
        <f t="shared" si="13"/>
        <v>0</v>
      </c>
      <c r="AL136">
        <f t="shared" si="14"/>
        <v>0</v>
      </c>
      <c r="AO136">
        <f t="shared" si="15"/>
        <v>0</v>
      </c>
      <c r="AR136">
        <f t="shared" si="16"/>
        <v>0</v>
      </c>
      <c r="AU136">
        <f t="shared" si="17"/>
        <v>0</v>
      </c>
      <c r="AX136">
        <f t="shared" si="18"/>
        <v>0</v>
      </c>
      <c r="BA136">
        <f t="shared" si="19"/>
        <v>0</v>
      </c>
      <c r="BD136">
        <f t="shared" si="20"/>
        <v>0</v>
      </c>
      <c r="BG136">
        <f t="shared" si="21"/>
        <v>0</v>
      </c>
      <c r="BJ136">
        <f t="shared" si="22"/>
        <v>0</v>
      </c>
      <c r="BM136">
        <f t="shared" si="23"/>
        <v>0</v>
      </c>
      <c r="BP136">
        <f t="shared" si="24"/>
        <v>0</v>
      </c>
      <c r="BS136">
        <f t="shared" si="25"/>
        <v>0</v>
      </c>
      <c r="BV136">
        <f t="shared" si="26"/>
        <v>0</v>
      </c>
      <c r="BY136">
        <f t="shared" si="27"/>
        <v>0</v>
      </c>
      <c r="CB136">
        <f t="shared" si="28"/>
        <v>0</v>
      </c>
    </row>
    <row r="137" spans="1:82">
      <c r="K137">
        <f t="shared" si="29"/>
        <v>0</v>
      </c>
      <c r="N137">
        <f t="shared" si="6"/>
        <v>0</v>
      </c>
      <c r="Q137">
        <f t="shared" si="7"/>
        <v>0</v>
      </c>
      <c r="T137">
        <f t="shared" si="8"/>
        <v>0</v>
      </c>
      <c r="W137">
        <f t="shared" si="9"/>
        <v>0</v>
      </c>
      <c r="Z137">
        <f t="shared" si="10"/>
        <v>0</v>
      </c>
      <c r="AC137">
        <f t="shared" si="11"/>
        <v>0</v>
      </c>
      <c r="AF137">
        <f t="shared" si="12"/>
        <v>0</v>
      </c>
      <c r="AI137">
        <f t="shared" si="13"/>
        <v>0</v>
      </c>
      <c r="AL137">
        <f t="shared" si="14"/>
        <v>0</v>
      </c>
      <c r="AO137">
        <f t="shared" si="15"/>
        <v>0</v>
      </c>
      <c r="AR137">
        <f t="shared" si="16"/>
        <v>0</v>
      </c>
      <c r="AU137">
        <f t="shared" si="17"/>
        <v>0</v>
      </c>
      <c r="AX137">
        <f t="shared" si="18"/>
        <v>0</v>
      </c>
      <c r="BA137">
        <f t="shared" si="19"/>
        <v>0</v>
      </c>
      <c r="BD137">
        <f t="shared" si="20"/>
        <v>0</v>
      </c>
      <c r="BG137">
        <f t="shared" si="21"/>
        <v>0</v>
      </c>
      <c r="BJ137">
        <f t="shared" si="22"/>
        <v>0</v>
      </c>
      <c r="BM137">
        <f t="shared" si="23"/>
        <v>0</v>
      </c>
      <c r="BP137">
        <f t="shared" si="24"/>
        <v>0</v>
      </c>
      <c r="BS137">
        <f t="shared" si="25"/>
        <v>0</v>
      </c>
      <c r="BV137">
        <f t="shared" si="26"/>
        <v>0</v>
      </c>
      <c r="BY137">
        <f t="shared" si="27"/>
        <v>0</v>
      </c>
      <c r="CB137">
        <f t="shared" si="28"/>
        <v>0</v>
      </c>
    </row>
    <row r="138" spans="1:82">
      <c r="K138">
        <f t="shared" si="29"/>
        <v>0</v>
      </c>
      <c r="N138">
        <f t="shared" si="6"/>
        <v>0</v>
      </c>
      <c r="Q138">
        <f t="shared" si="7"/>
        <v>0</v>
      </c>
      <c r="T138">
        <f t="shared" si="8"/>
        <v>0</v>
      </c>
      <c r="W138">
        <f t="shared" si="9"/>
        <v>0</v>
      </c>
      <c r="Z138">
        <f t="shared" si="10"/>
        <v>0</v>
      </c>
      <c r="AC138">
        <f t="shared" si="11"/>
        <v>0</v>
      </c>
      <c r="AF138">
        <f t="shared" si="12"/>
        <v>0</v>
      </c>
      <c r="AI138">
        <f t="shared" si="13"/>
        <v>0</v>
      </c>
      <c r="AL138">
        <f t="shared" si="14"/>
        <v>0</v>
      </c>
      <c r="AO138">
        <f t="shared" si="15"/>
        <v>0</v>
      </c>
      <c r="AR138">
        <f t="shared" si="16"/>
        <v>0</v>
      </c>
      <c r="AU138">
        <f t="shared" si="17"/>
        <v>0</v>
      </c>
      <c r="AX138">
        <f t="shared" si="18"/>
        <v>0</v>
      </c>
      <c r="BA138">
        <f t="shared" si="19"/>
        <v>0</v>
      </c>
      <c r="BD138">
        <f t="shared" si="20"/>
        <v>0</v>
      </c>
      <c r="BG138">
        <f t="shared" si="21"/>
        <v>0</v>
      </c>
      <c r="BJ138">
        <f t="shared" si="22"/>
        <v>0</v>
      </c>
      <c r="BM138">
        <f t="shared" si="23"/>
        <v>0</v>
      </c>
      <c r="BP138">
        <f t="shared" si="24"/>
        <v>0</v>
      </c>
      <c r="BS138">
        <f t="shared" si="25"/>
        <v>0</v>
      </c>
      <c r="BV138">
        <f t="shared" si="26"/>
        <v>0</v>
      </c>
      <c r="BY138">
        <f t="shared" si="27"/>
        <v>0</v>
      </c>
      <c r="CB138">
        <f t="shared" si="28"/>
        <v>0</v>
      </c>
    </row>
    <row r="139" spans="1:82">
      <c r="K139">
        <f t="shared" si="29"/>
        <v>0</v>
      </c>
      <c r="N139">
        <f t="shared" si="6"/>
        <v>0</v>
      </c>
      <c r="Q139">
        <f t="shared" si="7"/>
        <v>0</v>
      </c>
      <c r="T139">
        <f t="shared" si="8"/>
        <v>0</v>
      </c>
      <c r="W139">
        <f t="shared" si="9"/>
        <v>0</v>
      </c>
      <c r="Z139">
        <f t="shared" si="10"/>
        <v>0</v>
      </c>
      <c r="AC139">
        <f t="shared" si="11"/>
        <v>0</v>
      </c>
      <c r="AF139">
        <f t="shared" si="12"/>
        <v>0</v>
      </c>
      <c r="AI139">
        <f t="shared" si="13"/>
        <v>0</v>
      </c>
      <c r="AL139">
        <f t="shared" si="14"/>
        <v>0</v>
      </c>
      <c r="AO139">
        <f t="shared" si="15"/>
        <v>0</v>
      </c>
      <c r="AR139">
        <f t="shared" si="16"/>
        <v>0</v>
      </c>
      <c r="AU139">
        <f t="shared" si="17"/>
        <v>0</v>
      </c>
      <c r="AX139">
        <f t="shared" si="18"/>
        <v>0</v>
      </c>
      <c r="BA139">
        <f t="shared" si="19"/>
        <v>0</v>
      </c>
      <c r="BD139">
        <f t="shared" si="20"/>
        <v>0</v>
      </c>
      <c r="BG139">
        <f t="shared" si="21"/>
        <v>0</v>
      </c>
      <c r="BJ139">
        <f t="shared" si="22"/>
        <v>0</v>
      </c>
      <c r="BM139">
        <f t="shared" si="23"/>
        <v>0</v>
      </c>
      <c r="BP139">
        <f t="shared" si="24"/>
        <v>0</v>
      </c>
      <c r="BS139">
        <f t="shared" si="25"/>
        <v>0</v>
      </c>
      <c r="BV139">
        <f t="shared" si="26"/>
        <v>0</v>
      </c>
      <c r="BY139">
        <f t="shared" si="27"/>
        <v>0</v>
      </c>
      <c r="CB139">
        <f t="shared" si="28"/>
        <v>0</v>
      </c>
    </row>
    <row r="140" spans="1:82">
      <c r="K140">
        <f t="shared" si="29"/>
        <v>0</v>
      </c>
      <c r="N140">
        <f t="shared" si="6"/>
        <v>0</v>
      </c>
      <c r="Q140">
        <f t="shared" si="7"/>
        <v>0</v>
      </c>
      <c r="T140">
        <f t="shared" si="8"/>
        <v>0</v>
      </c>
      <c r="W140">
        <f t="shared" si="9"/>
        <v>0</v>
      </c>
      <c r="Z140">
        <f t="shared" si="10"/>
        <v>0</v>
      </c>
      <c r="AC140">
        <f t="shared" si="11"/>
        <v>0</v>
      </c>
      <c r="AF140">
        <f t="shared" si="12"/>
        <v>0</v>
      </c>
      <c r="AI140">
        <f t="shared" si="13"/>
        <v>0</v>
      </c>
      <c r="AL140">
        <f t="shared" si="14"/>
        <v>0</v>
      </c>
      <c r="AO140">
        <f t="shared" si="15"/>
        <v>0</v>
      </c>
      <c r="AR140">
        <f t="shared" si="16"/>
        <v>0</v>
      </c>
      <c r="AU140">
        <f t="shared" si="17"/>
        <v>0</v>
      </c>
      <c r="AX140">
        <f t="shared" si="18"/>
        <v>0</v>
      </c>
      <c r="BA140">
        <f t="shared" si="19"/>
        <v>0</v>
      </c>
      <c r="BD140">
        <f t="shared" si="20"/>
        <v>0</v>
      </c>
      <c r="BG140">
        <f t="shared" si="21"/>
        <v>0</v>
      </c>
      <c r="BJ140">
        <f t="shared" si="22"/>
        <v>0</v>
      </c>
      <c r="BM140">
        <f t="shared" si="23"/>
        <v>0</v>
      </c>
      <c r="BP140">
        <f t="shared" si="24"/>
        <v>0</v>
      </c>
      <c r="BS140">
        <f t="shared" si="25"/>
        <v>0</v>
      </c>
      <c r="BV140">
        <f t="shared" si="26"/>
        <v>0</v>
      </c>
      <c r="BY140">
        <f t="shared" si="27"/>
        <v>0</v>
      </c>
      <c r="CB140">
        <f t="shared" si="28"/>
        <v>0</v>
      </c>
    </row>
    <row r="141" spans="1:82">
      <c r="K141">
        <f t="shared" si="29"/>
        <v>0</v>
      </c>
      <c r="N141">
        <f t="shared" si="6"/>
        <v>0</v>
      </c>
      <c r="Q141">
        <f t="shared" si="7"/>
        <v>0</v>
      </c>
      <c r="T141">
        <f t="shared" si="8"/>
        <v>0</v>
      </c>
      <c r="W141">
        <f t="shared" si="9"/>
        <v>0</v>
      </c>
      <c r="Z141">
        <f t="shared" si="10"/>
        <v>0</v>
      </c>
      <c r="AC141">
        <f t="shared" si="11"/>
        <v>0</v>
      </c>
      <c r="AF141">
        <f t="shared" si="12"/>
        <v>0</v>
      </c>
      <c r="AI141">
        <f t="shared" si="13"/>
        <v>0</v>
      </c>
      <c r="AL141">
        <f t="shared" si="14"/>
        <v>0</v>
      </c>
      <c r="AO141">
        <f t="shared" si="15"/>
        <v>0</v>
      </c>
      <c r="AR141">
        <f t="shared" si="16"/>
        <v>0</v>
      </c>
      <c r="AU141">
        <f t="shared" si="17"/>
        <v>0</v>
      </c>
      <c r="AX141">
        <f t="shared" si="18"/>
        <v>0</v>
      </c>
      <c r="BA141">
        <f t="shared" si="19"/>
        <v>0</v>
      </c>
      <c r="BD141">
        <f t="shared" si="20"/>
        <v>0</v>
      </c>
      <c r="BG141">
        <f t="shared" si="21"/>
        <v>0</v>
      </c>
      <c r="BJ141">
        <f t="shared" si="22"/>
        <v>0</v>
      </c>
      <c r="BM141">
        <f t="shared" si="23"/>
        <v>0</v>
      </c>
      <c r="BP141">
        <f t="shared" si="24"/>
        <v>0</v>
      </c>
      <c r="BS141">
        <f t="shared" si="25"/>
        <v>0</v>
      </c>
      <c r="BV141">
        <f t="shared" si="26"/>
        <v>0</v>
      </c>
      <c r="BY141">
        <f t="shared" si="27"/>
        <v>0</v>
      </c>
      <c r="CB141">
        <f t="shared" si="28"/>
        <v>0</v>
      </c>
    </row>
    <row r="142" spans="1:82">
      <c r="K142">
        <f t="shared" si="29"/>
        <v>0</v>
      </c>
      <c r="N142">
        <f t="shared" si="6"/>
        <v>0</v>
      </c>
      <c r="Q142">
        <f t="shared" si="7"/>
        <v>0</v>
      </c>
      <c r="T142">
        <f t="shared" si="8"/>
        <v>0</v>
      </c>
      <c r="W142">
        <f t="shared" si="9"/>
        <v>0</v>
      </c>
      <c r="Z142">
        <f t="shared" si="10"/>
        <v>0</v>
      </c>
      <c r="AC142">
        <f t="shared" si="11"/>
        <v>0</v>
      </c>
      <c r="AF142">
        <f t="shared" si="12"/>
        <v>0</v>
      </c>
      <c r="AI142">
        <f t="shared" si="13"/>
        <v>0</v>
      </c>
      <c r="AL142">
        <f t="shared" si="14"/>
        <v>0</v>
      </c>
      <c r="AO142">
        <f t="shared" si="15"/>
        <v>0</v>
      </c>
      <c r="AR142">
        <f t="shared" si="16"/>
        <v>0</v>
      </c>
      <c r="AU142">
        <f t="shared" si="17"/>
        <v>0</v>
      </c>
      <c r="AX142">
        <f t="shared" si="18"/>
        <v>0</v>
      </c>
      <c r="BA142">
        <f t="shared" si="19"/>
        <v>0</v>
      </c>
      <c r="BD142">
        <f t="shared" si="20"/>
        <v>0</v>
      </c>
      <c r="BG142">
        <f t="shared" si="21"/>
        <v>0</v>
      </c>
      <c r="BJ142">
        <f t="shared" si="22"/>
        <v>0</v>
      </c>
      <c r="BM142">
        <f t="shared" si="23"/>
        <v>0</v>
      </c>
      <c r="BP142">
        <f t="shared" si="24"/>
        <v>0</v>
      </c>
      <c r="BS142">
        <f t="shared" si="25"/>
        <v>0</v>
      </c>
      <c r="BV142">
        <f t="shared" si="26"/>
        <v>0</v>
      </c>
      <c r="BY142">
        <f t="shared" si="27"/>
        <v>0</v>
      </c>
      <c r="CB142">
        <f t="shared" si="28"/>
        <v>0</v>
      </c>
    </row>
    <row r="143" spans="1:82">
      <c r="K143">
        <f t="shared" si="29"/>
        <v>0</v>
      </c>
      <c r="N143">
        <f t="shared" si="6"/>
        <v>0</v>
      </c>
      <c r="Q143">
        <f t="shared" si="7"/>
        <v>0</v>
      </c>
      <c r="T143">
        <f t="shared" si="8"/>
        <v>0</v>
      </c>
      <c r="W143">
        <f t="shared" si="9"/>
        <v>0</v>
      </c>
      <c r="Z143">
        <f t="shared" si="10"/>
        <v>0</v>
      </c>
      <c r="AC143">
        <f t="shared" si="11"/>
        <v>0</v>
      </c>
      <c r="AF143">
        <f t="shared" si="12"/>
        <v>0</v>
      </c>
      <c r="AI143">
        <f t="shared" si="13"/>
        <v>0</v>
      </c>
      <c r="AL143">
        <f t="shared" si="14"/>
        <v>0</v>
      </c>
      <c r="AO143">
        <f t="shared" si="15"/>
        <v>0</v>
      </c>
      <c r="AR143">
        <f t="shared" si="16"/>
        <v>0</v>
      </c>
      <c r="AU143">
        <f t="shared" si="17"/>
        <v>0</v>
      </c>
      <c r="AX143">
        <f t="shared" si="18"/>
        <v>0</v>
      </c>
      <c r="BA143">
        <f t="shared" si="19"/>
        <v>0</v>
      </c>
      <c r="BD143">
        <f t="shared" si="20"/>
        <v>0</v>
      </c>
      <c r="BG143">
        <f t="shared" si="21"/>
        <v>0</v>
      </c>
      <c r="BJ143">
        <f t="shared" si="22"/>
        <v>0</v>
      </c>
      <c r="BM143">
        <f t="shared" si="23"/>
        <v>0</v>
      </c>
      <c r="BP143">
        <f t="shared" si="24"/>
        <v>0</v>
      </c>
      <c r="BS143">
        <f t="shared" si="25"/>
        <v>0</v>
      </c>
      <c r="BV143">
        <f t="shared" si="26"/>
        <v>0</v>
      </c>
      <c r="BY143">
        <f t="shared" si="27"/>
        <v>0</v>
      </c>
      <c r="CB143">
        <f t="shared" si="28"/>
        <v>0</v>
      </c>
    </row>
    <row r="144" spans="1:82">
      <c r="K144">
        <f t="shared" si="29"/>
        <v>0</v>
      </c>
      <c r="N144">
        <f t="shared" si="6"/>
        <v>0</v>
      </c>
      <c r="Q144">
        <f t="shared" si="7"/>
        <v>0</v>
      </c>
      <c r="T144">
        <f t="shared" si="8"/>
        <v>0</v>
      </c>
      <c r="W144">
        <f t="shared" si="9"/>
        <v>0</v>
      </c>
      <c r="Z144">
        <f t="shared" si="10"/>
        <v>0</v>
      </c>
      <c r="AC144">
        <f t="shared" si="11"/>
        <v>0</v>
      </c>
      <c r="AF144">
        <f t="shared" si="12"/>
        <v>0</v>
      </c>
      <c r="AI144">
        <f t="shared" si="13"/>
        <v>0</v>
      </c>
      <c r="AL144">
        <f t="shared" si="14"/>
        <v>0</v>
      </c>
      <c r="AO144">
        <f t="shared" si="15"/>
        <v>0</v>
      </c>
      <c r="AR144">
        <f t="shared" si="16"/>
        <v>0</v>
      </c>
      <c r="AU144">
        <f t="shared" si="17"/>
        <v>0</v>
      </c>
      <c r="AX144">
        <f t="shared" si="18"/>
        <v>0</v>
      </c>
      <c r="BA144">
        <f t="shared" si="19"/>
        <v>0</v>
      </c>
      <c r="BD144">
        <f t="shared" si="20"/>
        <v>0</v>
      </c>
      <c r="BG144">
        <f t="shared" si="21"/>
        <v>0</v>
      </c>
      <c r="BJ144">
        <f t="shared" si="22"/>
        <v>0</v>
      </c>
      <c r="BM144">
        <f t="shared" si="23"/>
        <v>0</v>
      </c>
      <c r="BP144">
        <f t="shared" si="24"/>
        <v>0</v>
      </c>
      <c r="BS144">
        <f t="shared" si="25"/>
        <v>0</v>
      </c>
      <c r="BV144">
        <f t="shared" si="26"/>
        <v>0</v>
      </c>
      <c r="BY144">
        <f t="shared" si="27"/>
        <v>0</v>
      </c>
      <c r="CB144">
        <f t="shared" si="28"/>
        <v>0</v>
      </c>
    </row>
    <row r="145" spans="10:82">
      <c r="K145">
        <f t="shared" si="29"/>
        <v>0</v>
      </c>
      <c r="N145">
        <f t="shared" si="6"/>
        <v>0</v>
      </c>
      <c r="Q145">
        <f t="shared" si="7"/>
        <v>0</v>
      </c>
      <c r="T145">
        <f t="shared" si="8"/>
        <v>0</v>
      </c>
      <c r="W145">
        <f t="shared" si="9"/>
        <v>0</v>
      </c>
      <c r="Z145">
        <f t="shared" si="10"/>
        <v>0</v>
      </c>
      <c r="AC145">
        <f t="shared" si="11"/>
        <v>0</v>
      </c>
      <c r="AF145">
        <f t="shared" si="12"/>
        <v>0</v>
      </c>
      <c r="AI145">
        <f t="shared" si="13"/>
        <v>0</v>
      </c>
      <c r="AL145">
        <f t="shared" si="14"/>
        <v>0</v>
      </c>
      <c r="AO145">
        <f t="shared" si="15"/>
        <v>0</v>
      </c>
      <c r="AR145">
        <f t="shared" si="16"/>
        <v>0</v>
      </c>
      <c r="AU145">
        <f t="shared" si="17"/>
        <v>0</v>
      </c>
      <c r="AX145">
        <f t="shared" si="18"/>
        <v>0</v>
      </c>
      <c r="BA145">
        <f t="shared" si="19"/>
        <v>0</v>
      </c>
      <c r="BD145">
        <f t="shared" si="20"/>
        <v>0</v>
      </c>
      <c r="BG145">
        <f t="shared" si="21"/>
        <v>0</v>
      </c>
      <c r="BJ145">
        <f t="shared" si="22"/>
        <v>0</v>
      </c>
      <c r="BM145">
        <f t="shared" si="23"/>
        <v>0</v>
      </c>
      <c r="BP145">
        <f t="shared" si="24"/>
        <v>0</v>
      </c>
      <c r="BS145">
        <f t="shared" si="25"/>
        <v>0</v>
      </c>
      <c r="BV145">
        <f t="shared" si="26"/>
        <v>0</v>
      </c>
      <c r="BY145">
        <f t="shared" si="27"/>
        <v>0</v>
      </c>
      <c r="CB145">
        <f t="shared" si="28"/>
        <v>0</v>
      </c>
    </row>
    <row r="146" spans="10:82">
      <c r="K146">
        <f t="shared" si="29"/>
        <v>0</v>
      </c>
      <c r="N146">
        <f t="shared" si="6"/>
        <v>0</v>
      </c>
      <c r="Q146">
        <f t="shared" si="7"/>
        <v>0</v>
      </c>
      <c r="T146">
        <f t="shared" si="8"/>
        <v>0</v>
      </c>
      <c r="W146">
        <f t="shared" si="9"/>
        <v>0</v>
      </c>
      <c r="Z146">
        <f t="shared" si="10"/>
        <v>0</v>
      </c>
      <c r="AC146">
        <f t="shared" si="11"/>
        <v>0</v>
      </c>
      <c r="AF146">
        <f t="shared" si="12"/>
        <v>0</v>
      </c>
      <c r="AI146">
        <f t="shared" si="13"/>
        <v>0</v>
      </c>
      <c r="AL146">
        <f t="shared" si="14"/>
        <v>0</v>
      </c>
      <c r="AO146">
        <f t="shared" si="15"/>
        <v>0</v>
      </c>
      <c r="AR146">
        <f t="shared" si="16"/>
        <v>0</v>
      </c>
      <c r="AU146">
        <f t="shared" si="17"/>
        <v>0</v>
      </c>
      <c r="AX146">
        <f t="shared" si="18"/>
        <v>0</v>
      </c>
      <c r="BA146">
        <f t="shared" si="19"/>
        <v>0</v>
      </c>
      <c r="BD146">
        <f t="shared" si="20"/>
        <v>0</v>
      </c>
      <c r="BG146">
        <f t="shared" si="21"/>
        <v>0</v>
      </c>
      <c r="BJ146">
        <f t="shared" si="22"/>
        <v>0</v>
      </c>
      <c r="BM146">
        <f t="shared" si="23"/>
        <v>0</v>
      </c>
      <c r="BP146">
        <f t="shared" si="24"/>
        <v>0</v>
      </c>
      <c r="BS146">
        <f t="shared" si="25"/>
        <v>0</v>
      </c>
      <c r="BV146">
        <f t="shared" si="26"/>
        <v>0</v>
      </c>
      <c r="BY146">
        <f t="shared" si="27"/>
        <v>0</v>
      </c>
      <c r="CB146">
        <f t="shared" si="28"/>
        <v>0</v>
      </c>
    </row>
    <row r="147" spans="10:82">
      <c r="K147">
        <f t="shared" si="29"/>
        <v>0</v>
      </c>
      <c r="N147">
        <f t="shared" si="6"/>
        <v>0</v>
      </c>
      <c r="Q147">
        <f t="shared" si="7"/>
        <v>0</v>
      </c>
      <c r="T147">
        <f t="shared" si="8"/>
        <v>0</v>
      </c>
      <c r="W147">
        <f t="shared" si="9"/>
        <v>0</v>
      </c>
      <c r="Z147">
        <f t="shared" si="10"/>
        <v>0</v>
      </c>
      <c r="AC147">
        <f t="shared" si="11"/>
        <v>0</v>
      </c>
      <c r="AF147">
        <f t="shared" si="12"/>
        <v>0</v>
      </c>
      <c r="AI147">
        <f t="shared" si="13"/>
        <v>0</v>
      </c>
      <c r="AL147">
        <f t="shared" si="14"/>
        <v>0</v>
      </c>
      <c r="AO147">
        <f t="shared" si="15"/>
        <v>0</v>
      </c>
      <c r="AR147">
        <f t="shared" si="16"/>
        <v>0</v>
      </c>
      <c r="AU147">
        <f t="shared" si="17"/>
        <v>0</v>
      </c>
      <c r="AX147">
        <f t="shared" si="18"/>
        <v>0</v>
      </c>
      <c r="BA147">
        <f t="shared" si="19"/>
        <v>0</v>
      </c>
      <c r="BD147">
        <f t="shared" si="20"/>
        <v>0</v>
      </c>
      <c r="BG147">
        <f t="shared" si="21"/>
        <v>0</v>
      </c>
      <c r="BJ147">
        <f t="shared" si="22"/>
        <v>0</v>
      </c>
      <c r="BM147">
        <f t="shared" si="23"/>
        <v>0</v>
      </c>
      <c r="BP147">
        <f t="shared" si="24"/>
        <v>0</v>
      </c>
      <c r="BS147">
        <f t="shared" si="25"/>
        <v>0</v>
      </c>
      <c r="BV147">
        <f t="shared" si="26"/>
        <v>0</v>
      </c>
      <c r="BY147">
        <f t="shared" si="27"/>
        <v>0</v>
      </c>
      <c r="CB147">
        <f t="shared" si="28"/>
        <v>0</v>
      </c>
    </row>
    <row r="148" spans="10:82">
      <c r="K148">
        <f t="shared" si="29"/>
        <v>0</v>
      </c>
      <c r="N148">
        <f t="shared" si="6"/>
        <v>0</v>
      </c>
      <c r="Q148">
        <f t="shared" si="7"/>
        <v>0</v>
      </c>
      <c r="T148">
        <f t="shared" si="8"/>
        <v>0</v>
      </c>
      <c r="W148">
        <f t="shared" si="9"/>
        <v>0</v>
      </c>
      <c r="Z148">
        <f t="shared" si="10"/>
        <v>0</v>
      </c>
      <c r="AC148">
        <f t="shared" si="11"/>
        <v>0</v>
      </c>
      <c r="AF148">
        <f t="shared" si="12"/>
        <v>0</v>
      </c>
      <c r="AI148">
        <f t="shared" si="13"/>
        <v>0</v>
      </c>
      <c r="AL148">
        <f t="shared" si="14"/>
        <v>0</v>
      </c>
      <c r="AO148">
        <f t="shared" si="15"/>
        <v>0</v>
      </c>
      <c r="AR148">
        <f t="shared" si="16"/>
        <v>0</v>
      </c>
      <c r="AU148">
        <f t="shared" si="17"/>
        <v>0</v>
      </c>
      <c r="AX148">
        <f t="shared" si="18"/>
        <v>0</v>
      </c>
      <c r="BA148">
        <f t="shared" si="19"/>
        <v>0</v>
      </c>
      <c r="BD148">
        <f t="shared" si="20"/>
        <v>0</v>
      </c>
      <c r="BG148">
        <f t="shared" si="21"/>
        <v>0</v>
      </c>
      <c r="BJ148">
        <f t="shared" si="22"/>
        <v>0</v>
      </c>
      <c r="BM148">
        <f t="shared" si="23"/>
        <v>0</v>
      </c>
      <c r="BP148">
        <f t="shared" si="24"/>
        <v>0</v>
      </c>
      <c r="BS148">
        <f t="shared" si="25"/>
        <v>0</v>
      </c>
      <c r="BV148">
        <f t="shared" si="26"/>
        <v>0</v>
      </c>
      <c r="BY148">
        <f t="shared" si="27"/>
        <v>0</v>
      </c>
      <c r="CB148">
        <f t="shared" si="28"/>
        <v>0</v>
      </c>
    </row>
    <row r="149" spans="10:82">
      <c r="K149">
        <f t="shared" si="29"/>
        <v>0</v>
      </c>
      <c r="N149">
        <f t="shared" si="6"/>
        <v>0</v>
      </c>
      <c r="Q149">
        <f t="shared" si="7"/>
        <v>0</v>
      </c>
      <c r="T149">
        <f t="shared" si="8"/>
        <v>0</v>
      </c>
      <c r="W149">
        <f t="shared" si="9"/>
        <v>0</v>
      </c>
      <c r="Z149">
        <f t="shared" si="10"/>
        <v>0</v>
      </c>
      <c r="AC149">
        <f t="shared" si="11"/>
        <v>0</v>
      </c>
      <c r="AF149">
        <f t="shared" si="12"/>
        <v>0</v>
      </c>
      <c r="AI149">
        <f t="shared" si="13"/>
        <v>0</v>
      </c>
      <c r="AL149">
        <f t="shared" si="14"/>
        <v>0</v>
      </c>
      <c r="AO149">
        <f t="shared" si="15"/>
        <v>0</v>
      </c>
      <c r="AR149">
        <f t="shared" si="16"/>
        <v>0</v>
      </c>
      <c r="AU149">
        <f t="shared" si="17"/>
        <v>0</v>
      </c>
      <c r="AX149">
        <f t="shared" si="18"/>
        <v>0</v>
      </c>
      <c r="BA149">
        <f t="shared" si="19"/>
        <v>0</v>
      </c>
      <c r="BD149">
        <f t="shared" si="20"/>
        <v>0</v>
      </c>
      <c r="BG149">
        <f t="shared" si="21"/>
        <v>0</v>
      </c>
      <c r="BJ149">
        <f t="shared" si="22"/>
        <v>0</v>
      </c>
      <c r="BM149">
        <f t="shared" si="23"/>
        <v>0</v>
      </c>
      <c r="BP149">
        <f t="shared" si="24"/>
        <v>0</v>
      </c>
      <c r="BS149">
        <f t="shared" si="25"/>
        <v>0</v>
      </c>
      <c r="BV149">
        <f t="shared" si="26"/>
        <v>0</v>
      </c>
      <c r="BY149">
        <f t="shared" si="27"/>
        <v>0</v>
      </c>
      <c r="CB149">
        <f t="shared" si="28"/>
        <v>0</v>
      </c>
    </row>
    <row r="150" spans="10:82">
      <c r="J150">
        <v>1</v>
      </c>
      <c r="K150">
        <f t="shared" si="29"/>
        <v>0</v>
      </c>
      <c r="N150">
        <f t="shared" si="6"/>
        <v>0</v>
      </c>
      <c r="Q150">
        <f t="shared" si="7"/>
        <v>0</v>
      </c>
      <c r="T150">
        <f t="shared" si="8"/>
        <v>0</v>
      </c>
      <c r="W150">
        <f t="shared" si="9"/>
        <v>0</v>
      </c>
      <c r="Z150">
        <f t="shared" si="10"/>
        <v>0</v>
      </c>
      <c r="AC150">
        <f t="shared" si="11"/>
        <v>0</v>
      </c>
      <c r="AF150">
        <f t="shared" si="12"/>
        <v>0</v>
      </c>
      <c r="AI150">
        <f t="shared" si="13"/>
        <v>0</v>
      </c>
      <c r="AL150">
        <f t="shared" si="14"/>
        <v>0</v>
      </c>
      <c r="AO150">
        <f t="shared" si="15"/>
        <v>0</v>
      </c>
      <c r="AR150">
        <f t="shared" si="16"/>
        <v>0</v>
      </c>
      <c r="AU150">
        <f t="shared" si="17"/>
        <v>0</v>
      </c>
      <c r="AX150">
        <f t="shared" si="18"/>
        <v>0</v>
      </c>
      <c r="BA150">
        <f t="shared" si="19"/>
        <v>0</v>
      </c>
      <c r="BD150">
        <f t="shared" si="20"/>
        <v>0</v>
      </c>
      <c r="BG150">
        <f t="shared" si="21"/>
        <v>0</v>
      </c>
      <c r="BJ150">
        <f t="shared" si="22"/>
        <v>0</v>
      </c>
      <c r="BM150">
        <f t="shared" si="23"/>
        <v>0</v>
      </c>
      <c r="BP150">
        <f t="shared" si="24"/>
        <v>0</v>
      </c>
      <c r="BS150">
        <f t="shared" si="25"/>
        <v>0</v>
      </c>
      <c r="BV150">
        <f t="shared" si="26"/>
        <v>0</v>
      </c>
      <c r="BY150">
        <f t="shared" si="27"/>
        <v>0</v>
      </c>
      <c r="CB150">
        <f t="shared" si="28"/>
        <v>0</v>
      </c>
    </row>
    <row r="151" spans="10:82">
      <c r="K151">
        <f>LARGE(K130:K150,$J$150)</f>
        <v>0</v>
      </c>
      <c r="N151">
        <f>LARGE(N130:N150,$J$150)</f>
        <v>0</v>
      </c>
      <c r="Q151">
        <f>LARGE(Q130:Q150,$J$150)</f>
        <v>0</v>
      </c>
      <c r="T151">
        <f>LARGE(T130:T150,$J$150)</f>
        <v>0</v>
      </c>
      <c r="W151">
        <f>LARGE(W130:W150,$J$150)</f>
        <v>0</v>
      </c>
      <c r="Z151">
        <f>LARGE(Z130:Z150,$J$150)</f>
        <v>0</v>
      </c>
      <c r="AC151">
        <f>LARGE(AC130:AC150,$J$150)</f>
        <v>0</v>
      </c>
      <c r="AF151">
        <f>LARGE(AF130:AF150,$J$150)</f>
        <v>0</v>
      </c>
      <c r="AI151">
        <f>LARGE(AI130:AI150,$J$150)</f>
        <v>0</v>
      </c>
      <c r="AL151">
        <f>LARGE(AL130:AL150,$J$150)</f>
        <v>0</v>
      </c>
      <c r="AO151">
        <f>LARGE(AO130:AO150,$J$150)</f>
        <v>0</v>
      </c>
      <c r="AR151">
        <f>LARGE(AR130:AR150,$J$150)</f>
        <v>0</v>
      </c>
      <c r="AU151">
        <f>LARGE(AU130:AU150,$J$150)</f>
        <v>0</v>
      </c>
      <c r="AX151">
        <f>LARGE(AX130:AX150,$J$150)</f>
        <v>0</v>
      </c>
      <c r="BA151">
        <f>LARGE(BA130:BA150,$J$150)</f>
        <v>0</v>
      </c>
      <c r="BD151">
        <f>LARGE(BD130:BD150,$J$150)</f>
        <v>0</v>
      </c>
      <c r="BG151">
        <f>LARGE(BG130:BG150,$J$150)</f>
        <v>0</v>
      </c>
      <c r="BJ151">
        <f>LARGE(BJ130:BJ150,$J$150)</f>
        <v>0</v>
      </c>
      <c r="BM151">
        <f>LARGE(BM130:BM150,$J$150)</f>
        <v>0</v>
      </c>
      <c r="BP151">
        <f>LARGE(BP130:BP150,$J$150)</f>
        <v>0</v>
      </c>
      <c r="BS151">
        <f>LARGE(BS130:BS150,$J$150)</f>
        <v>0</v>
      </c>
      <c r="BV151">
        <f>LARGE(BV130:BV150,$J$150)</f>
        <v>0</v>
      </c>
      <c r="BY151">
        <f>LARGE(BY130:BY150,$J$150)</f>
        <v>0</v>
      </c>
      <c r="CB151">
        <f>LARGE(CB130:CB150,$J$150)</f>
        <v>0</v>
      </c>
    </row>
    <row r="156" spans="10:82">
      <c r="L156" s="34" t="str">
        <f>M4</f>
        <v/>
      </c>
      <c r="M156" s="34"/>
      <c r="N156" s="34"/>
      <c r="O156" s="34" t="str">
        <f>P4</f>
        <v/>
      </c>
      <c r="P156" s="34"/>
      <c r="Q156" s="34"/>
      <c r="R156" s="34" t="str">
        <f>S4</f>
        <v/>
      </c>
      <c r="S156" s="34"/>
      <c r="T156" s="34"/>
      <c r="U156" s="34" t="str">
        <f>V4</f>
        <v/>
      </c>
      <c r="V156" s="34"/>
      <c r="W156" s="34"/>
      <c r="X156" s="34" t="str">
        <f>Y4</f>
        <v/>
      </c>
      <c r="Y156" s="34"/>
      <c r="Z156" s="34"/>
      <c r="AA156" s="34" t="str">
        <f>AB4</f>
        <v/>
      </c>
      <c r="AB156" s="34"/>
      <c r="AC156" s="34">
        <f>AD4</f>
        <v>0</v>
      </c>
      <c r="AD156" s="34" t="str">
        <f>AE4</f>
        <v/>
      </c>
      <c r="AE156" s="34"/>
      <c r="AF156" s="34"/>
      <c r="AG156" s="34" t="str">
        <f>AH4</f>
        <v/>
      </c>
      <c r="AH156" s="34"/>
      <c r="AI156" s="34"/>
      <c r="AJ156" s="34" t="str">
        <f>AK4</f>
        <v/>
      </c>
      <c r="AK156" s="34"/>
      <c r="AL156" s="34">
        <f>AM4</f>
        <v>0</v>
      </c>
      <c r="AM156" s="34" t="str">
        <f>AN4</f>
        <v/>
      </c>
      <c r="AN156" s="34"/>
      <c r="AO156" s="34"/>
      <c r="AP156" s="34" t="str">
        <f>AQ4</f>
        <v/>
      </c>
      <c r="AQ156" s="34"/>
      <c r="AR156" s="34"/>
      <c r="AS156" s="34" t="str">
        <f>AT4</f>
        <v/>
      </c>
      <c r="AT156" s="34"/>
      <c r="AU156" s="34"/>
      <c r="AV156" s="34" t="str">
        <f>AW4</f>
        <v/>
      </c>
      <c r="AW156" s="34"/>
      <c r="AX156" s="34">
        <f>AY4</f>
        <v>0</v>
      </c>
      <c r="AY156" s="34" t="str">
        <f>AZ4</f>
        <v/>
      </c>
      <c r="AZ156" s="34"/>
      <c r="BA156" s="34"/>
      <c r="BB156" s="34" t="str">
        <f>BC4</f>
        <v/>
      </c>
      <c r="BC156" s="34"/>
      <c r="BD156" s="34"/>
      <c r="BE156" s="34" t="str">
        <f>BF4</f>
        <v/>
      </c>
      <c r="BF156" s="34"/>
      <c r="BG156" s="34"/>
      <c r="BH156" s="34" t="str">
        <f>BI4</f>
        <v/>
      </c>
      <c r="BI156" s="34"/>
      <c r="BJ156" s="34"/>
      <c r="BK156" s="34" t="str">
        <f>BL4</f>
        <v/>
      </c>
      <c r="BL156" s="34"/>
      <c r="BM156" s="34"/>
      <c r="BN156" s="34" t="str">
        <f>BO4</f>
        <v/>
      </c>
      <c r="BO156" s="34"/>
      <c r="BP156" s="34"/>
      <c r="BQ156" s="34" t="str">
        <f>BR4</f>
        <v/>
      </c>
      <c r="BR156" s="34"/>
      <c r="BS156" s="34"/>
      <c r="BT156" s="34" t="str">
        <f>BU4</f>
        <v/>
      </c>
      <c r="BU156" s="34"/>
      <c r="BV156" s="34"/>
      <c r="BW156" s="34" t="str">
        <f>BX4</f>
        <v/>
      </c>
      <c r="BX156" s="34"/>
      <c r="BY156" s="34"/>
      <c r="BZ156" s="34" t="str">
        <f>CA4</f>
        <v/>
      </c>
      <c r="CA156" s="34"/>
      <c r="CB156" s="34"/>
      <c r="CC156" s="34" t="str">
        <f>CD4</f>
        <v/>
      </c>
      <c r="CD156" s="34"/>
    </row>
    <row r="157" spans="10:82">
      <c r="K157" s="32">
        <f>SUM(K156:CD156)</f>
        <v>0</v>
      </c>
      <c r="L157" s="33" t="str">
        <f>IFERROR(K157/M157,"")</f>
        <v/>
      </c>
      <c r="M157" s="31">
        <f>COUNTIF(K5:CD5,301)</f>
        <v>0</v>
      </c>
    </row>
  </sheetData>
  <mergeCells count="268">
    <mergeCell ref="AU1:AW1"/>
    <mergeCell ref="BD1:BF1"/>
    <mergeCell ref="BF4:BF6"/>
    <mergeCell ref="BI4:BI6"/>
    <mergeCell ref="AI2:AK2"/>
    <mergeCell ref="AL2:AN2"/>
    <mergeCell ref="Z2:AB2"/>
    <mergeCell ref="Z3:AB3"/>
    <mergeCell ref="AC3:AE3"/>
    <mergeCell ref="Z1:AB1"/>
    <mergeCell ref="AC1:AE1"/>
    <mergeCell ref="AF1:AH1"/>
    <mergeCell ref="AI1:AK1"/>
    <mergeCell ref="AC2:AE2"/>
    <mergeCell ref="AF2:AH2"/>
    <mergeCell ref="AL1:AN1"/>
    <mergeCell ref="AO1:AQ1"/>
    <mergeCell ref="AR1:AT1"/>
    <mergeCell ref="AX2:AZ2"/>
    <mergeCell ref="BA2:BC2"/>
    <mergeCell ref="BD2:BF2"/>
    <mergeCell ref="BG2:BI2"/>
    <mergeCell ref="AZ4:AZ6"/>
    <mergeCell ref="AF3:AH3"/>
    <mergeCell ref="BP1:BR1"/>
    <mergeCell ref="BS1:BU1"/>
    <mergeCell ref="BM2:BO2"/>
    <mergeCell ref="BP2:BR2"/>
    <mergeCell ref="BS2:BU2"/>
    <mergeCell ref="BS9:BS10"/>
    <mergeCell ref="BJ9:BJ10"/>
    <mergeCell ref="BK9:BK10"/>
    <mergeCell ref="BL9:BL10"/>
    <mergeCell ref="BL4:BL6"/>
    <mergeCell ref="BP9:BP10"/>
    <mergeCell ref="BQ9:BQ10"/>
    <mergeCell ref="BR9:BR10"/>
    <mergeCell ref="BJ1:BL1"/>
    <mergeCell ref="BJ3:BL3"/>
    <mergeCell ref="BJ2:BL2"/>
    <mergeCell ref="BR4:BR6"/>
    <mergeCell ref="BP3:BR3"/>
    <mergeCell ref="BS3:BU3"/>
    <mergeCell ref="BU4:BU6"/>
    <mergeCell ref="BT9:BT10"/>
    <mergeCell ref="BU9:BU10"/>
    <mergeCell ref="BH9:BH10"/>
    <mergeCell ref="BI9:BI10"/>
    <mergeCell ref="BM1:BO1"/>
    <mergeCell ref="BM3:BO3"/>
    <mergeCell ref="BO4:BO6"/>
    <mergeCell ref="BG1:BI1"/>
    <mergeCell ref="AX1:AZ1"/>
    <mergeCell ref="BA1:BC1"/>
    <mergeCell ref="BG9:BG10"/>
    <mergeCell ref="BC4:BC6"/>
    <mergeCell ref="BM9:BM10"/>
    <mergeCell ref="BN9:BN10"/>
    <mergeCell ref="BO9:BO10"/>
    <mergeCell ref="BF9:BF10"/>
    <mergeCell ref="BD3:BF3"/>
    <mergeCell ref="BG3:BI3"/>
    <mergeCell ref="CJ13:CK13"/>
    <mergeCell ref="CJ12:CK12"/>
    <mergeCell ref="CJ11:CK11"/>
    <mergeCell ref="CJ10:CK10"/>
    <mergeCell ref="CJ9:CK9"/>
    <mergeCell ref="CB9:CB10"/>
    <mergeCell ref="CC9:CC10"/>
    <mergeCell ref="BX9:BX10"/>
    <mergeCell ref="BY9:BY10"/>
    <mergeCell ref="BZ9:BZ10"/>
    <mergeCell ref="CI9:CI13"/>
    <mergeCell ref="BV1:BX1"/>
    <mergeCell ref="BY1:CA1"/>
    <mergeCell ref="CB1:CD1"/>
    <mergeCell ref="CU8:CV8"/>
    <mergeCell ref="CV4:CV6"/>
    <mergeCell ref="CJ5:CJ6"/>
    <mergeCell ref="CU12:CV12"/>
    <mergeCell ref="CU9:CV9"/>
    <mergeCell ref="DJ5:DJ6"/>
    <mergeCell ref="CU11:CV11"/>
    <mergeCell ref="BV3:BX3"/>
    <mergeCell ref="BY3:CA3"/>
    <mergeCell ref="CB3:CD3"/>
    <mergeCell ref="BX4:BX6"/>
    <mergeCell ref="CB2:CD2"/>
    <mergeCell ref="CD9:CD10"/>
    <mergeCell ref="CA9:CA10"/>
    <mergeCell ref="BV2:BX2"/>
    <mergeCell ref="BY2:CA2"/>
    <mergeCell ref="CA4:CA6"/>
    <mergeCell ref="BW9:BW10"/>
    <mergeCell ref="BV9:BV10"/>
    <mergeCell ref="CG5:CH6"/>
    <mergeCell ref="CS5:CT6"/>
    <mergeCell ref="CP15:CQ15"/>
    <mergeCell ref="CN15:CO15"/>
    <mergeCell ref="CL15:CM15"/>
    <mergeCell ref="I9:J9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X9:X10"/>
    <mergeCell ref="Y9:Y10"/>
    <mergeCell ref="T9:T10"/>
    <mergeCell ref="U9:U10"/>
    <mergeCell ref="V9:V10"/>
    <mergeCell ref="W9:W10"/>
    <mergeCell ref="AP9:AP10"/>
    <mergeCell ref="AQ9:AQ10"/>
    <mergeCell ref="AR9:AR10"/>
    <mergeCell ref="AS9:AS10"/>
    <mergeCell ref="AT9:AT10"/>
    <mergeCell ref="M4:M6"/>
    <mergeCell ref="P4:P6"/>
    <mergeCell ref="S4:S6"/>
    <mergeCell ref="T2:V2"/>
    <mergeCell ref="T1:V1"/>
    <mergeCell ref="W2:Y2"/>
    <mergeCell ref="V4:V6"/>
    <mergeCell ref="I8:J8"/>
    <mergeCell ref="G7:H7"/>
    <mergeCell ref="G6:H6"/>
    <mergeCell ref="I5:J5"/>
    <mergeCell ref="K3:M3"/>
    <mergeCell ref="N3:P3"/>
    <mergeCell ref="W3:Y3"/>
    <mergeCell ref="T3:V3"/>
    <mergeCell ref="Y4:Y6"/>
    <mergeCell ref="W1:Y1"/>
    <mergeCell ref="AI3:AK3"/>
    <mergeCell ref="AL3:AN3"/>
    <mergeCell ref="AO2:AQ2"/>
    <mergeCell ref="AR2:AT2"/>
    <mergeCell ref="AU2:AW2"/>
    <mergeCell ref="CD4:CD6"/>
    <mergeCell ref="I2:J2"/>
    <mergeCell ref="I1:J1"/>
    <mergeCell ref="K1:M1"/>
    <mergeCell ref="N1:P1"/>
    <mergeCell ref="Q1:S1"/>
    <mergeCell ref="K2:M2"/>
    <mergeCell ref="N2:P2"/>
    <mergeCell ref="Q2:S2"/>
    <mergeCell ref="Q3:S3"/>
    <mergeCell ref="AO3:AQ3"/>
    <mergeCell ref="AR3:AT3"/>
    <mergeCell ref="AQ4:AQ6"/>
    <mergeCell ref="AT4:AT6"/>
    <mergeCell ref="AU3:AW3"/>
    <mergeCell ref="AX3:AZ3"/>
    <mergeCell ref="BA3:BC3"/>
    <mergeCell ref="AW4:AW6"/>
    <mergeCell ref="AB4:AB6"/>
    <mergeCell ref="Z9:Z10"/>
    <mergeCell ref="AM9:AM10"/>
    <mergeCell ref="AN9:AN10"/>
    <mergeCell ref="AK9:AK10"/>
    <mergeCell ref="AJ9:AJ10"/>
    <mergeCell ref="AE4:AE6"/>
    <mergeCell ref="AH4:AH6"/>
    <mergeCell ref="AK4:AK6"/>
    <mergeCell ref="AN4:AN6"/>
    <mergeCell ref="AA9:AA10"/>
    <mergeCell ref="AB9:AB10"/>
    <mergeCell ref="AC9:AC10"/>
    <mergeCell ref="AU9:AU10"/>
    <mergeCell ref="AD9:AD10"/>
    <mergeCell ref="AE9:AE10"/>
    <mergeCell ref="AF9:AF10"/>
    <mergeCell ref="BB9:BB10"/>
    <mergeCell ref="BC9:BC10"/>
    <mergeCell ref="BD9:BD10"/>
    <mergeCell ref="BE9:BE10"/>
    <mergeCell ref="AL9:AL10"/>
    <mergeCell ref="AO9:AO10"/>
    <mergeCell ref="AW9:AW10"/>
    <mergeCell ref="AX9:AX10"/>
    <mergeCell ref="AY9:AY10"/>
    <mergeCell ref="AZ9:AZ10"/>
    <mergeCell ref="BA9:BA10"/>
    <mergeCell ref="AV9:AV10"/>
    <mergeCell ref="AG9:AG10"/>
    <mergeCell ref="AH9:AH10"/>
    <mergeCell ref="AI9:AI10"/>
    <mergeCell ref="CB18:CD18"/>
    <mergeCell ref="BH12:BH13"/>
    <mergeCell ref="BK12:BK13"/>
    <mergeCell ref="BN12:BN13"/>
    <mergeCell ref="BQ12:BQ13"/>
    <mergeCell ref="BV18:BX18"/>
    <mergeCell ref="BW12:BW13"/>
    <mergeCell ref="BM18:BO18"/>
    <mergeCell ref="BP18:BR18"/>
    <mergeCell ref="BS18:BU18"/>
    <mergeCell ref="BY18:CA18"/>
    <mergeCell ref="BZ12:BZ13"/>
    <mergeCell ref="CC12:CC13"/>
    <mergeCell ref="AA12:AA13"/>
    <mergeCell ref="AD12:AD13"/>
    <mergeCell ref="AG12:AG13"/>
    <mergeCell ref="BT12:BT13"/>
    <mergeCell ref="BB12:BB13"/>
    <mergeCell ref="BE12:BE13"/>
    <mergeCell ref="AJ12:AJ13"/>
    <mergeCell ref="AM12:AM13"/>
    <mergeCell ref="AP12:AP13"/>
    <mergeCell ref="AS12:AS13"/>
    <mergeCell ref="AV12:AV13"/>
    <mergeCell ref="AY12:AY13"/>
    <mergeCell ref="A15:B15"/>
    <mergeCell ref="C15:D15"/>
    <mergeCell ref="E15:F15"/>
    <mergeCell ref="K18:M18"/>
    <mergeCell ref="N18:P18"/>
    <mergeCell ref="Q18:S18"/>
    <mergeCell ref="T18:V18"/>
    <mergeCell ref="W18:Y18"/>
    <mergeCell ref="Z18:AB18"/>
    <mergeCell ref="AU18:AW18"/>
    <mergeCell ref="AX18:AZ18"/>
    <mergeCell ref="BA18:BC18"/>
    <mergeCell ref="BD18:BF18"/>
    <mergeCell ref="BG18:BI18"/>
    <mergeCell ref="BJ18:BL18"/>
    <mergeCell ref="AC18:AE18"/>
    <mergeCell ref="AF18:AH18"/>
    <mergeCell ref="AI18:AK18"/>
    <mergeCell ref="AL18:AN18"/>
    <mergeCell ref="AO18:AQ18"/>
    <mergeCell ref="AR18:AT18"/>
    <mergeCell ref="K128:M128"/>
    <mergeCell ref="N128:P128"/>
    <mergeCell ref="Q128:S128"/>
    <mergeCell ref="T128:V128"/>
    <mergeCell ref="W128:Y128"/>
    <mergeCell ref="L12:L13"/>
    <mergeCell ref="O12:O13"/>
    <mergeCell ref="R12:R13"/>
    <mergeCell ref="U12:U13"/>
    <mergeCell ref="X12:X13"/>
    <mergeCell ref="Z128:AB128"/>
    <mergeCell ref="BV128:BX128"/>
    <mergeCell ref="CB128:CD128"/>
    <mergeCell ref="AU128:AW128"/>
    <mergeCell ref="AX128:AZ128"/>
    <mergeCell ref="BA128:BC128"/>
    <mergeCell ref="BD128:BF128"/>
    <mergeCell ref="BG128:BI128"/>
    <mergeCell ref="BJ128:BL128"/>
    <mergeCell ref="AC128:AE128"/>
    <mergeCell ref="AF128:AH128"/>
    <mergeCell ref="AI128:AK128"/>
    <mergeCell ref="AL128:AN128"/>
    <mergeCell ref="AO128:AQ128"/>
    <mergeCell ref="AR128:AT128"/>
    <mergeCell ref="BY128:CA128"/>
    <mergeCell ref="BM128:BO128"/>
    <mergeCell ref="BP128:BR128"/>
    <mergeCell ref="BS128:BU128"/>
  </mergeCells>
  <conditionalFormatting sqref="K1:CD1">
    <cfRule type="containsText" dxfId="197" priority="92" operator="containsText" text="ch">
      <formula>NOT(ISERROR(SEARCH("ch",K1)))</formula>
    </cfRule>
  </conditionalFormatting>
  <conditionalFormatting sqref="K11:P11 R11:S11 U11:V11 X11:Y11 AA11:AB11 AD11:AE11 AG11:AH11 AJ11:AK11 AP11:AQ11 AM11:AN11 AS11:AT11 AV11:AW11 BB11:BC11 BH11:BI11 BN11:BO11 AY11:AZ11 BE11:BF11 BK11:BL11 BQ11:BR11 BT11:BU11 BZ11:CA11 BW11:BX11 CC11:CD11">
    <cfRule type="cellIs" dxfId="196" priority="91" operator="greaterThan">
      <formula>0</formula>
    </cfRule>
  </conditionalFormatting>
  <conditionalFormatting sqref="Q11 T11 W11 Z11 AC11 AF11 AI11 AO11 AL11 AR11 AU11 BA11 BG11 BM11 AX11 BD11 BJ11 BP11 BS11 BY11 BV11 CB11">
    <cfRule type="cellIs" dxfId="195" priority="90" operator="greaterThan">
      <formula>0</formula>
    </cfRule>
  </conditionalFormatting>
  <conditionalFormatting sqref="L14">
    <cfRule type="cellIs" dxfId="194" priority="89" operator="greaterThan">
      <formula>0</formula>
    </cfRule>
  </conditionalFormatting>
  <conditionalFormatting sqref="O14">
    <cfRule type="cellIs" dxfId="193" priority="88" operator="greaterThan">
      <formula>0</formula>
    </cfRule>
  </conditionalFormatting>
  <conditionalFormatting sqref="R14">
    <cfRule type="cellIs" dxfId="192" priority="87" operator="greaterThan">
      <formula>0</formula>
    </cfRule>
  </conditionalFormatting>
  <conditionalFormatting sqref="U14">
    <cfRule type="cellIs" dxfId="191" priority="86" operator="greaterThan">
      <formula>0</formula>
    </cfRule>
  </conditionalFormatting>
  <conditionalFormatting sqref="X14">
    <cfRule type="cellIs" dxfId="190" priority="85" operator="greaterThan">
      <formula>0</formula>
    </cfRule>
  </conditionalFormatting>
  <conditionalFormatting sqref="AA14">
    <cfRule type="cellIs" dxfId="189" priority="84" operator="greaterThan">
      <formula>0</formula>
    </cfRule>
  </conditionalFormatting>
  <conditionalFormatting sqref="AD14">
    <cfRule type="cellIs" dxfId="188" priority="83" operator="greaterThan">
      <formula>0</formula>
    </cfRule>
  </conditionalFormatting>
  <conditionalFormatting sqref="AG14">
    <cfRule type="cellIs" dxfId="187" priority="82" operator="greaterThan">
      <formula>0</formula>
    </cfRule>
  </conditionalFormatting>
  <conditionalFormatting sqref="AJ14">
    <cfRule type="cellIs" dxfId="186" priority="81" operator="greaterThan">
      <formula>0</formula>
    </cfRule>
  </conditionalFormatting>
  <conditionalFormatting sqref="AM14">
    <cfRule type="cellIs" dxfId="185" priority="80" operator="greaterThan">
      <formula>0</formula>
    </cfRule>
  </conditionalFormatting>
  <conditionalFormatting sqref="AP14">
    <cfRule type="cellIs" dxfId="184" priority="79" operator="greaterThan">
      <formula>0</formula>
    </cfRule>
  </conditionalFormatting>
  <conditionalFormatting sqref="AS14">
    <cfRule type="cellIs" dxfId="183" priority="78" operator="greaterThan">
      <formula>0</formula>
    </cfRule>
  </conditionalFormatting>
  <conditionalFormatting sqref="AV14">
    <cfRule type="cellIs" dxfId="182" priority="77" operator="greaterThan">
      <formula>0</formula>
    </cfRule>
  </conditionalFormatting>
  <conditionalFormatting sqref="AY14">
    <cfRule type="cellIs" dxfId="181" priority="76" operator="greaterThan">
      <formula>0</formula>
    </cfRule>
  </conditionalFormatting>
  <conditionalFormatting sqref="BB14">
    <cfRule type="cellIs" dxfId="180" priority="75" operator="greaterThan">
      <formula>0</formula>
    </cfRule>
  </conditionalFormatting>
  <conditionalFormatting sqref="BE14">
    <cfRule type="cellIs" dxfId="179" priority="74" operator="greaterThan">
      <formula>0</formula>
    </cfRule>
  </conditionalFormatting>
  <conditionalFormatting sqref="BH14 BT14">
    <cfRule type="cellIs" dxfId="178" priority="73" operator="greaterThan">
      <formula>0</formula>
    </cfRule>
  </conditionalFormatting>
  <conditionalFormatting sqref="BK14 BW14">
    <cfRule type="cellIs" dxfId="177" priority="72" operator="greaterThan">
      <formula>0</formula>
    </cfRule>
  </conditionalFormatting>
  <conditionalFormatting sqref="BN14 BZ14">
    <cfRule type="cellIs" dxfId="176" priority="71" operator="greaterThan">
      <formula>0</formula>
    </cfRule>
  </conditionalFormatting>
  <conditionalFormatting sqref="BQ14 CC14">
    <cfRule type="cellIs" dxfId="175" priority="70" operator="greaterThan">
      <formula>0</formula>
    </cfRule>
  </conditionalFormatting>
  <conditionalFormatting sqref="CG7 CH9 CR9 CK6">
    <cfRule type="containsText" dxfId="174" priority="69" operator="containsText" text="fa">
      <formula>NOT(ISERROR(SEARCH("fa",CG6)))</formula>
    </cfRule>
  </conditionalFormatting>
  <conditionalFormatting sqref="CG8:CG9 CK6">
    <cfRule type="containsText" dxfId="173" priority="68" operator="containsText" text="f">
      <formula>NOT(ISERROR(SEARCH("f",CG6)))</formula>
    </cfRule>
  </conditionalFormatting>
  <conditionalFormatting sqref="CS8:CS9">
    <cfRule type="containsText" dxfId="172" priority="67" operator="containsText" text="fa">
      <formula>NOT(ISERROR(SEARCH("fa",CS8)))</formula>
    </cfRule>
  </conditionalFormatting>
  <conditionalFormatting sqref="CW5:CW8 CW11:CW28">
    <cfRule type="cellIs" dxfId="171" priority="65" operator="greaterThan">
      <formula>$CW$6</formula>
    </cfRule>
  </conditionalFormatting>
  <conditionalFormatting sqref="DB5:DB14 DG5:DG14">
    <cfRule type="expression" dxfId="170" priority="93">
      <formula>LARGE($DB$5:$DB$12,#REF!)</formula>
    </cfRule>
  </conditionalFormatting>
  <conditionalFormatting sqref="CT9">
    <cfRule type="containsText" dxfId="169" priority="53" operator="containsText" text="fa">
      <formula>NOT(ISERROR(SEARCH("fa",CT9)))</formula>
    </cfRule>
    <cfRule type="cellIs" dxfId="168" priority="54" operator="greaterThan">
      <formula>0</formula>
    </cfRule>
    <cfRule type="containsText" dxfId="167" priority="63" operator="containsText" text="Falsch">
      <formula>NOT(ISERROR(SEARCH("Falsch",CT9)))</formula>
    </cfRule>
  </conditionalFormatting>
  <conditionalFormatting sqref="CG8 CS8">
    <cfRule type="containsText" dxfId="166" priority="62" operator="containsText" text="C">
      <formula>NOT(ISERROR(SEARCH("C",CG8)))</formula>
    </cfRule>
  </conditionalFormatting>
  <conditionalFormatting sqref="CS8">
    <cfRule type="containsText" dxfId="165" priority="58" operator="containsText" text="falsch">
      <formula>NOT(ISERROR(SEARCH("falsch",CS8)))</formula>
    </cfRule>
    <cfRule type="containsText" dxfId="164" priority="60" operator="containsText" text="f">
      <formula>NOT(ISERROR(SEARCH("f",CS8)))</formula>
    </cfRule>
    <cfRule type="containsText" dxfId="163" priority="61" operator="containsText" text="f">
      <formula>NOT(ISERROR(SEARCH("f",CS8)))</formula>
    </cfRule>
  </conditionalFormatting>
  <conditionalFormatting sqref="CG8">
    <cfRule type="containsText" dxfId="162" priority="59" operator="containsText" text="f">
      <formula>NOT(ISERROR(SEARCH("f",CG8)))</formula>
    </cfRule>
  </conditionalFormatting>
  <conditionalFormatting sqref="CJ9:CJ13">
    <cfRule type="expression" dxfId="161" priority="56">
      <formula>IF(SEARCH(““,CJ9)&gt;0,TRUE)</formula>
    </cfRule>
    <cfRule type="expression" dxfId="160" priority="57">
      <formula>IF(SEARCH("-",CJ9)&gt;0,TRUE)</formula>
    </cfRule>
  </conditionalFormatting>
  <conditionalFormatting sqref="CG7 CG9:CH9 CR9:CT9">
    <cfRule type="containsText" dxfId="159" priority="55" operator="containsText" text="fa">
      <formula>NOT(ISERROR(SEARCH("fa",CG7)))</formula>
    </cfRule>
  </conditionalFormatting>
  <conditionalFormatting sqref="CH4 CR4">
    <cfRule type="containsText" dxfId="158" priority="52" operator="containsText" text="f">
      <formula>NOT(ISERROR(SEARCH("f",CH4)))</formula>
    </cfRule>
  </conditionalFormatting>
  <conditionalFormatting sqref="CH4 CR4">
    <cfRule type="containsText" dxfId="157" priority="51" operator="containsText" text="C">
      <formula>NOT(ISERROR(SEARCH("C",CH4)))</formula>
    </cfRule>
  </conditionalFormatting>
  <conditionalFormatting sqref="CH4 CR4">
    <cfRule type="containsText" dxfId="156" priority="50" operator="containsText" text="f">
      <formula>NOT(ISERROR(SEARCH("f",CH4)))</formula>
    </cfRule>
  </conditionalFormatting>
  <conditionalFormatting sqref="CT4">
    <cfRule type="containsText" dxfId="155" priority="49" operator="containsText" text="fa">
      <formula>NOT(ISERROR(SEARCH("fa",CT4)))</formula>
    </cfRule>
  </conditionalFormatting>
  <conditionalFormatting sqref="CT4">
    <cfRule type="containsText" dxfId="154" priority="48" operator="containsText" text="C">
      <formula>NOT(ISERROR(SEARCH("C",CT4)))</formula>
    </cfRule>
  </conditionalFormatting>
  <conditionalFormatting sqref="CT4">
    <cfRule type="containsText" dxfId="153" priority="45" operator="containsText" text="falsch">
      <formula>NOT(ISERROR(SEARCH("falsch",CT4)))</formula>
    </cfRule>
    <cfRule type="containsText" dxfId="152" priority="46" operator="containsText" text="f">
      <formula>NOT(ISERROR(SEARCH("f",CT4)))</formula>
    </cfRule>
    <cfRule type="containsText" dxfId="151" priority="47" operator="containsText" text="f">
      <formula>NOT(ISERROR(SEARCH("f",CT4)))</formula>
    </cfRule>
  </conditionalFormatting>
  <conditionalFormatting sqref="CH8 CS9 CU8 CR8">
    <cfRule type="cellIs" dxfId="150" priority="42" operator="equal">
      <formula>301</formula>
    </cfRule>
  </conditionalFormatting>
  <conditionalFormatting sqref="CG9">
    <cfRule type="cellIs" dxfId="149" priority="41" operator="equal">
      <formula>301</formula>
    </cfRule>
  </conditionalFormatting>
  <conditionalFormatting sqref="CG10">
    <cfRule type="containsText" dxfId="148" priority="40" operator="containsText" text="f">
      <formula>NOT(ISERROR(SEARCH("f",CG10)))</formula>
    </cfRule>
  </conditionalFormatting>
  <conditionalFormatting sqref="CS10">
    <cfRule type="containsText" dxfId="147" priority="39" operator="containsText" text="f">
      <formula>NOT(ISERROR(SEARCH("f",CS10)))</formula>
    </cfRule>
  </conditionalFormatting>
  <conditionalFormatting sqref="CS7">
    <cfRule type="containsText" dxfId="146" priority="38" operator="containsText" text="f">
      <formula>NOT(ISERROR(SEARCH("f",CS7)))</formula>
    </cfRule>
  </conditionalFormatting>
  <conditionalFormatting sqref="CT8">
    <cfRule type="cellIs" dxfId="145" priority="37" operator="equal">
      <formula>301</formula>
    </cfRule>
  </conditionalFormatting>
  <conditionalFormatting sqref="DJ9">
    <cfRule type="containsText" dxfId="144" priority="31" operator="containsText" text="fa">
      <formula>NOT(ISERROR(SEARCH("fa",DJ9)))</formula>
    </cfRule>
  </conditionalFormatting>
  <conditionalFormatting sqref="DJ9">
    <cfRule type="containsText" dxfId="143" priority="32" operator="containsText" text="fa">
      <formula>NOT(ISERROR(SEARCH("fa",DJ9)))</formula>
    </cfRule>
  </conditionalFormatting>
  <conditionalFormatting sqref="CJ8:CK8">
    <cfRule type="containsText" dxfId="142" priority="29" operator="containsText" text="Fa">
      <formula>NOT(ISERROR(SEARCH("Fa",CJ8)))</formula>
    </cfRule>
  </conditionalFormatting>
  <conditionalFormatting sqref="CJ8:CK8">
    <cfRule type="containsText" dxfId="141" priority="28" operator="containsText" text="f">
      <formula>NOT(ISERROR(SEARCH("f",CJ8)))</formula>
    </cfRule>
  </conditionalFormatting>
  <conditionalFormatting sqref="DJ8:DK8">
    <cfRule type="containsText" dxfId="140" priority="27" operator="containsText" text="falsch">
      <formula>NOT(ISERROR(SEARCH("falsch",DJ8)))</formula>
    </cfRule>
  </conditionalFormatting>
  <conditionalFormatting sqref="DK8">
    <cfRule type="containsText" dxfId="139" priority="26" operator="containsText" text="falsch">
      <formula>NOT(ISERROR(SEARCH("falsch",DK8)))</formula>
    </cfRule>
  </conditionalFormatting>
  <conditionalFormatting sqref="DJ8:DK8">
    <cfRule type="containsText" dxfId="138" priority="25" operator="containsText" text="f">
      <formula>NOT(ISERROR(SEARCH("f",DJ8)))</formula>
    </cfRule>
  </conditionalFormatting>
  <conditionalFormatting sqref="CJ5">
    <cfRule type="containsText" dxfId="137" priority="23" operator="containsText" text="fa">
      <formula>NOT(ISERROR(SEARCH("fa",CJ5)))</formula>
    </cfRule>
  </conditionalFormatting>
  <conditionalFormatting sqref="CJ5">
    <cfRule type="containsText" dxfId="136" priority="24" operator="containsText" text="fa">
      <formula>NOT(ISERROR(SEARCH("fa",CJ5)))</formula>
    </cfRule>
  </conditionalFormatting>
  <conditionalFormatting sqref="DJ5">
    <cfRule type="containsText" dxfId="135" priority="22" operator="containsText" text="f">
      <formula>NOT(ISERROR(SEARCH("f",DJ5)))</formula>
    </cfRule>
  </conditionalFormatting>
  <conditionalFormatting sqref="CK6">
    <cfRule type="containsText" dxfId="134" priority="9" operator="containsText" text="f">
      <formula>NOT(ISERROR(SEARCH("f",CK6)))</formula>
    </cfRule>
    <cfRule type="containsText" dxfId="133" priority="17" operator="containsText" text="f">
      <formula>NOT(ISERROR(SEARCH("f",CK6)))</formula>
    </cfRule>
    <cfRule type="containsText" dxfId="132" priority="18" operator="containsText" text="f">
      <formula>NOT(ISERROR(SEARCH("f",CK6)))</formula>
    </cfRule>
  </conditionalFormatting>
  <conditionalFormatting sqref="DK6">
    <cfRule type="containsText" dxfId="131" priority="11" operator="containsText" text="f">
      <formula>NOT(ISERROR(SEARCH("f",DK6)))</formula>
    </cfRule>
    <cfRule type="containsText" dxfId="130" priority="14" operator="containsText" text="f">
      <formula>NOT(ISERROR(SEARCH("f",DK6)))</formula>
    </cfRule>
  </conditionalFormatting>
  <conditionalFormatting sqref="DR4">
    <cfRule type="containsText" dxfId="129" priority="13" operator="containsText" text="F">
      <formula>NOT(ISERROR(SEARCH("F",DR4)))</formula>
    </cfRule>
  </conditionalFormatting>
  <conditionalFormatting sqref="CJ4">
    <cfRule type="containsText" dxfId="128" priority="12" operator="containsText" text="f">
      <formula>NOT(ISERROR(SEARCH("f",CJ4)))</formula>
    </cfRule>
  </conditionalFormatting>
  <conditionalFormatting sqref="CU4:CU6">
    <cfRule type="containsText" dxfId="127" priority="8" operator="containsText" text="f">
      <formula>NOT(ISERROR(SEARCH("f",CU4)))</formula>
    </cfRule>
  </conditionalFormatting>
  <conditionalFormatting sqref="CI4:CI6">
    <cfRule type="containsText" dxfId="126" priority="7" operator="containsText" text="f">
      <formula>NOT(ISERROR(SEARCH("f",CI4)))</formula>
    </cfRule>
  </conditionalFormatting>
  <conditionalFormatting sqref="CI8">
    <cfRule type="containsText" dxfId="125" priority="5" operator="containsText" text="fa">
      <formula>NOT(ISERROR(SEARCH("fa",CI8)))</formula>
    </cfRule>
  </conditionalFormatting>
  <conditionalFormatting sqref="CI8">
    <cfRule type="containsText" dxfId="124" priority="6" operator="containsText" text="fa">
      <formula>NOT(ISERROR(SEARCH("fa",CI8)))</formula>
    </cfRule>
  </conditionalFormatting>
  <conditionalFormatting sqref="CG4">
    <cfRule type="containsText" dxfId="123" priority="4" operator="containsText" text="f">
      <formula>NOT(ISERROR(SEARCH("f",CG4)))</formula>
    </cfRule>
  </conditionalFormatting>
  <conditionalFormatting sqref="CS4">
    <cfRule type="containsText" dxfId="122" priority="3" operator="containsText" text="f">
      <formula>NOT(ISERROR(SEARCH("f",CS4)))</formula>
    </cfRule>
  </conditionalFormatting>
  <conditionalFormatting sqref="DA5:DA14 DF5:DF14">
    <cfRule type="colorScale" priority="97">
      <colorScale>
        <cfvo type="min"/>
        <cfvo type="max"/>
        <color theme="0" tint="-0.499984740745262"/>
        <color rgb="FF00B050"/>
      </colorScale>
    </cfRule>
  </conditionalFormatting>
  <hyperlinks>
    <hyperlink ref="E15:F15" r:id="rId1" display="X"/>
  </hyperlinks>
  <pageMargins left="0.7" right="0.7" top="0.78740157499999996" bottom="0.78740157499999996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3313" r:id="rId5" name="SpinButton1">
          <controlPr defaultSize="0" autoLine="0" r:id="rId6">
            <anchor moveWithCells="1">
              <from>
                <xdr:col>6</xdr:col>
                <xdr:colOff>133350</xdr:colOff>
                <xdr:row>3</xdr:row>
                <xdr:rowOff>0</xdr:rowOff>
              </from>
              <to>
                <xdr:col>8</xdr:col>
                <xdr:colOff>495300</xdr:colOff>
                <xdr:row>3</xdr:row>
                <xdr:rowOff>571500</xdr:rowOff>
              </to>
            </anchor>
          </controlPr>
        </control>
      </mc:Choice>
      <mc:Fallback>
        <control shapeId="13313" r:id="rId5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E48"/>
  <sheetViews>
    <sheetView topLeftCell="B8" workbookViewId="0">
      <selection activeCell="S31" sqref="S31"/>
    </sheetView>
  </sheetViews>
  <sheetFormatPr baseColWidth="10" defaultRowHeight="14.25"/>
  <cols>
    <col min="2" max="13" width="7" customWidth="1"/>
    <col min="14" max="14" width="8.625" bestFit="1" customWidth="1"/>
    <col min="15" max="15" width="12.625" customWidth="1"/>
    <col min="16" max="17" width="7" customWidth="1"/>
    <col min="18" max="18" width="7.5" customWidth="1"/>
    <col min="19" max="27" width="7" customWidth="1"/>
    <col min="28" max="28" width="8.5" customWidth="1"/>
  </cols>
  <sheetData>
    <row r="1" spans="1:31" ht="110.25" thickTop="1" thickBot="1">
      <c r="A1" s="229" t="str">
        <f>AE1&amp;""&amp;" "&amp;'[1]Namen für Runde 1 Eintragen'!A1</f>
        <v>Spieler 1 Adde</v>
      </c>
      <c r="B1" s="230" t="s">
        <v>382</v>
      </c>
      <c r="C1" s="231" t="s">
        <v>383</v>
      </c>
      <c r="D1" s="232" t="s">
        <v>384</v>
      </c>
      <c r="E1" s="233" t="s">
        <v>385</v>
      </c>
      <c r="F1" s="234" t="s">
        <v>386</v>
      </c>
      <c r="G1" s="234" t="s">
        <v>387</v>
      </c>
      <c r="H1" s="235" t="s">
        <v>388</v>
      </c>
      <c r="I1" s="235" t="s">
        <v>389</v>
      </c>
      <c r="J1" s="235" t="s">
        <v>390</v>
      </c>
      <c r="K1" s="235" t="s">
        <v>391</v>
      </c>
      <c r="L1" s="235" t="s">
        <v>392</v>
      </c>
      <c r="M1" s="235" t="s">
        <v>393</v>
      </c>
      <c r="N1" s="236" t="s">
        <v>394</v>
      </c>
      <c r="O1" s="229" t="str">
        <f>AE2&amp;""&amp;" "&amp;'[1]Namen für Runde 1 Eintragen'!D1</f>
        <v>Spieler 2 Rommet</v>
      </c>
      <c r="P1" s="230" t="s">
        <v>382</v>
      </c>
      <c r="Q1" s="231" t="s">
        <v>383</v>
      </c>
      <c r="R1" s="237" t="s">
        <v>384</v>
      </c>
      <c r="S1" s="238" t="s">
        <v>385</v>
      </c>
      <c r="T1" s="234" t="s">
        <v>386</v>
      </c>
      <c r="U1" s="234" t="s">
        <v>387</v>
      </c>
      <c r="V1" s="234" t="s">
        <v>388</v>
      </c>
      <c r="W1" s="234" t="s">
        <v>389</v>
      </c>
      <c r="X1" s="234" t="s">
        <v>390</v>
      </c>
      <c r="Y1" s="234" t="s">
        <v>391</v>
      </c>
      <c r="Z1" s="234" t="s">
        <v>392</v>
      </c>
      <c r="AA1" s="234" t="s">
        <v>393</v>
      </c>
      <c r="AB1" s="239" t="s">
        <v>394</v>
      </c>
      <c r="AC1" s="86"/>
      <c r="AE1" t="s">
        <v>395</v>
      </c>
    </row>
    <row r="2" spans="1:31" ht="21.75" customHeight="1" thickTop="1" thickBot="1">
      <c r="A2" s="240" t="s">
        <v>347</v>
      </c>
      <c r="B2" s="241">
        <f>'5 Spieler 4 Runden für TV  1'!L$5</f>
        <v>0</v>
      </c>
      <c r="C2" s="242">
        <f>'5 Spieler 4 Runden für TV  1'!K11</f>
        <v>0</v>
      </c>
      <c r="D2" s="242">
        <f>'5 Spieler 4 Runden für TV  1'!L11</f>
        <v>0</v>
      </c>
      <c r="E2" s="242">
        <f>'5 Spieler 4 Runden für TV  1'!M11</f>
        <v>0</v>
      </c>
      <c r="F2" s="243">
        <f>SUMPRODUCT(('5 Spieler 4 Runden für TV  1'!$K$130:$K$150&gt;39)*($K$130:$K$150&lt;51))-IF(G2&gt;0,1)-IF(H2&gt;0,1)-IF(I2&gt;0,1)-IF(J2&gt;0,1)-IF(K2&gt;0,1)-IF(L2&gt;0,1)-IF(M2&gt;0,1)</f>
        <v>0</v>
      </c>
      <c r="G2" s="243">
        <f>SUMPRODUCT(('5 Spieler 4 Runden für TV  1'!$K$130:$K$150&gt;49)*($K$130:$K$150&lt;61))-IF(H2&gt;0,1)-IF(I2&gt;0,1)-IF(J2&gt;0,1)-IF(K2&gt;0,1)-IF(L2&gt;0,1)-IF(M2&gt;0,1)</f>
        <v>0</v>
      </c>
      <c r="H2" s="243">
        <f>SUMPRODUCT(('5 Spieler 4 Runden für TV  1'!$K$130:$K$150&gt;59)*($K$130:$K$150&lt;61))-IF(I2&gt;0,1)-IF(J2&gt;0,1)-IF(K2&gt;0,1)-IF(L2&gt;0,1)-IF(M2&gt;0,1)</f>
        <v>0</v>
      </c>
      <c r="I2" s="242">
        <f>SUMPRODUCT(('5 Spieler 4 Runden für TV  1'!$K$130:$K$150&gt;69)*($K$130:$K$150&lt;81))-IF(J2&gt;0,1)-IF(K2&gt;0,1)-IF(L2&gt;0,1)-IF(M2&gt;0,1)</f>
        <v>0</v>
      </c>
      <c r="J2" s="242">
        <f>SUMPRODUCT(('5 Spieler 4 Runden für TV  1'!$K$130:$K$150&gt;79)*($K$130:$K$150&lt;91))-IF(K2&gt;0,1)-IF(L2&gt;0,1)-IF(M2&gt;0,1)</f>
        <v>0</v>
      </c>
      <c r="K2" s="242">
        <f>SUMPRODUCT(('5 Spieler 4 Runden für TV  1'!$K$130:$K$150&gt;89)*($K$130:$K$150&lt;101))-IF(L2&gt;0,1)-IF(M2&gt;0,1)</f>
        <v>0</v>
      </c>
      <c r="L2" s="242">
        <f>SUMPRODUCT(('5 Spieler 4 Runden für TV  1'!$K$130:$K$150&gt;99)*($K$130:$K$150&lt;178))-IF(M2&gt;0,1)</f>
        <v>0</v>
      </c>
      <c r="M2" s="242">
        <f>SUMPRODUCT(('5 Spieler 4 Runden für TV  1'!K$130:$K$150&gt;179)*($K$130:$K$150&lt;181))</f>
        <v>0</v>
      </c>
      <c r="N2" s="245" t="str">
        <f>'5 Spieler 4 Runden für TV  1'!$M$4</f>
        <v/>
      </c>
      <c r="O2" s="240" t="s">
        <v>347</v>
      </c>
      <c r="P2" s="241">
        <f>'5 Spieler 4 Runden für TV  1'!O$5</f>
        <v>0</v>
      </c>
      <c r="Q2" s="242">
        <f>'5 Spieler 4 Runden für TV  1'!N11</f>
        <v>0</v>
      </c>
      <c r="R2" s="242">
        <f>'5 Spieler 4 Runden für TV  1'!O11</f>
        <v>0</v>
      </c>
      <c r="S2" s="242">
        <f>'5 Spieler 4 Runden für TV  1'!P11</f>
        <v>0</v>
      </c>
      <c r="T2" s="243">
        <f>SUMPRODUCT(('5 Spieler 4 Runden für TV  1'!$N$130:$N$150&gt;39)*($N$130:$N$150&lt;51))-IF(U2&gt;0,1)-IF(V2&gt;0,1)-IF(W2&gt;0,1)-IF(X2&gt;0,1)-IF(Y2&gt;0,1)-IF(Z2&gt;0,1)-IF(AA2&gt;0,1)</f>
        <v>0</v>
      </c>
      <c r="U2" s="244">
        <f>SUMPRODUCT(('5 Spieler 4 Runden für TV  1'!$N$130:$N$150&gt;49)*($N$130:$N$150&lt;61))-IF(V2&gt;0,1)-IF(W2&gt;0,1)-IF(X2&gt;0,1)-IF(Y2&gt;0,1)-IF(Z2&gt;0,1)-IF(AA2&gt;0,1)</f>
        <v>0</v>
      </c>
      <c r="V2" s="242">
        <f>SUMPRODUCT(('5 Spieler 4 Runden für TV  1'!$N$130:$N$150&gt;59)*($N$130:$N$150&lt;71))-IF(W2&gt;0,1)-IF(X2&gt;0,1)-IF(Y2&gt;0,1)-IF(Z2&gt;0,1)-IF(AA2&gt;0,1)</f>
        <v>0</v>
      </c>
      <c r="W2" s="242">
        <f>SUMPRODUCT(('5 Spieler 4 Runden für TV  1'!$N$130:$N$150&gt;69)*($N$130:$N$150&lt;81))-IF(X2&gt;0,1)-IF(Y2&gt;0,1)-IF(Z2&gt;0,1)-IF(AA2&gt;0,1)</f>
        <v>0</v>
      </c>
      <c r="X2" s="242">
        <f>SUMPRODUCT(('5 Spieler 4 Runden für TV  1'!$N$130:$N$150&gt;79)*($N$130:$N$150&lt;91))-IF(Y2&gt;0,1)-IF(Z2&gt;0,1)-IF(AA2&gt;0,1)</f>
        <v>0</v>
      </c>
      <c r="Y2" s="242">
        <f>SUMPRODUCT(('5 Spieler 4 Runden für TV  1'!$N$130:$N$150&gt;89)*($N$130:$N$150&lt;101))-IF(Z2&gt;0,1)-IF(AA2&gt;0,1)</f>
        <v>0</v>
      </c>
      <c r="Z2" s="242">
        <f>SUMPRODUCT(('5 Spieler 4 Runden für TV  1'!$N$130:$N$150&gt;99)*($N$130:$N$150&lt;178))-IF(AA2&gt;0,1)</f>
        <v>0</v>
      </c>
      <c r="AA2" s="242">
        <f>SUMPRODUCT(('5 Spieler 4 Runden für TV  1'!$N$130:N$150&gt;179)*($N$130:$N$150&lt;181))</f>
        <v>0</v>
      </c>
      <c r="AB2" s="245" t="str">
        <f>'5 Spieler 4 Runden für TV  1'!$P$4</f>
        <v/>
      </c>
      <c r="AE2" t="s">
        <v>396</v>
      </c>
    </row>
    <row r="3" spans="1:31" ht="18.75" thickTop="1" thickBot="1">
      <c r="A3" s="240" t="s">
        <v>348</v>
      </c>
      <c r="B3" s="241">
        <f>'5 Spieler 4 Runden für TV  1'!AM$5</f>
        <v>0</v>
      </c>
      <c r="C3" s="242">
        <f>'5 Spieler 4 Runden für TV  1'!AL11</f>
        <v>0</v>
      </c>
      <c r="D3" s="242">
        <f>'5 Spieler 4 Runden für TV  1'!AM11</f>
        <v>0</v>
      </c>
      <c r="E3" s="242">
        <f>'5 Spieler 4 Runden für TV  1'!AN11</f>
        <v>0</v>
      </c>
      <c r="F3" s="243">
        <f>SUMPRODUCT(('5 Spieler 4 Runden für TV  1'!$AL$130:$AL$150&gt;39)*($AL$130:$AT$150&lt;51))-IF($G$3&gt;0,1)-IF($H$3&gt;0,1)-IF($I$3&gt;0,1)-IF($J$3&gt;0,1)-IF($K$3&gt;0,1)-IF($L$3&gt;0,1)-IF($M$3&gt;0,1)</f>
        <v>0</v>
      </c>
      <c r="G3" s="244">
        <f>SUMPRODUCT(('5 Spieler 4 Runden für TV  1'!$AL$130:$AL$150&gt;49)*($AL$130:$AL$150&lt;61))-IF(H3&gt;0,1)-IF(I3&gt;0,1)-IF(J3&gt;0,1)-IF(K3&gt;0,1)-IF(L3&gt;0,1)-IF(M3&gt;0,1)</f>
        <v>0</v>
      </c>
      <c r="H3" s="242">
        <f>SUMPRODUCT(('5 Spieler 4 Runden für TV  1'!$AL$130:$AL$150&gt;59)*($AL$130:$AL$150&lt;71))-IF(I3&gt;0,1)-IF(J3&gt;0,1)-IF(K3&gt;0,1)-IF(L3&gt;0,1)-IF(M3&gt;0,1)</f>
        <v>0</v>
      </c>
      <c r="I3" s="242">
        <f>SUMPRODUCT(('5 Spieler 4 Runden für TV  1'!$AL$130:$AL$150&gt;69)*($AL$130:$AL$150&lt;81))-IF(J3&gt;0,1)-IF(K3&gt;0,1)-IF(L3&gt;0,1)-IF(M3&gt;0,1)</f>
        <v>0</v>
      </c>
      <c r="J3" s="242">
        <f>SUMPRODUCT(('5 Spieler 4 Runden für TV  1'!$AL$130:$AL$150&gt;79)*($AL$130:$AL$150&lt;91))-IF(K3&gt;0,1)-IF(L3&gt;0,1)-IF(M3&gt;0,1)</f>
        <v>0</v>
      </c>
      <c r="K3" s="242">
        <f>SUMPRODUCT(('5 Spieler 4 Runden für TV  1'!$AL$130:$AL$150&gt;89)*($AL$130:$AL$150&lt;101))-IF(L3&gt;0,1)-IF(M3&gt;0,1)</f>
        <v>0</v>
      </c>
      <c r="L3" s="242">
        <f>SUMPRODUCT(('5 Spieler 4 Runden für TV  1'!$AL$130:$AL$150&gt;99)*($AL$130:$AL$150&lt;178))-IF(M3&gt;0,1)</f>
        <v>0</v>
      </c>
      <c r="M3" s="242">
        <f>SUMPRODUCT(('5 Spieler 4 Runden für TV  1'!AL$130:$AL$150&gt;179)*($AL$130:$AL$150&lt;181))</f>
        <v>0</v>
      </c>
      <c r="N3" s="245" t="str">
        <f>'5 Spieler 4 Runden für TV  1'!AN4</f>
        <v/>
      </c>
      <c r="O3" s="240" t="s">
        <v>348</v>
      </c>
      <c r="P3" s="241">
        <f>'5 Spieler 4 Runden für TV  1'!X$5</f>
        <v>0</v>
      </c>
      <c r="Q3" s="242">
        <f>'5 Spieler 4 Runden für TV  1'!W11</f>
        <v>0</v>
      </c>
      <c r="R3" s="242">
        <f>'5 Spieler 4 Runden für TV  1'!X11</f>
        <v>0</v>
      </c>
      <c r="S3" s="242">
        <f>'5 Spieler 4 Runden für TV  1'!Y11</f>
        <v>0</v>
      </c>
      <c r="T3" s="243">
        <f>SUMPRODUCT(('5 Spieler 4 Runden für TV  1'!$Z$130:$Z$150&gt;39)*($Z$130:$Z150&lt;51))-IF(U3&gt;0,1)-IF(V3&gt;0,1)-IF(W3&gt;0,1)-IF(X3&gt;0,1)-IF(Y3&gt;0,1)-IF(Z3&gt;0,1)-IF(AA3&gt;0,1)</f>
        <v>0</v>
      </c>
      <c r="U3" s="244">
        <f>SUMPRODUCT(('5 Spieler 4 Runden für TV  1'!$Z$130:$Z$150&gt;49)*($Z$130:$Z$150&lt;61))-IF(V3&gt;0,1)-IF(W3&gt;0,1)-IF(X3&gt;0,1)-IF(Y3&gt;0,1)-IF(Z3&gt;0,1)-IF(AA3&gt;0,1)</f>
        <v>0</v>
      </c>
      <c r="V3" s="242">
        <f>SUMPRODUCT(('5 Spieler 4 Runden für TV  1'!$Z$130:$Z$150&gt;59)*($Z$130:$Z$150&lt;71))-IF(W3&gt;0,1)-IF(X3&gt;0,1)-IF(Y3&gt;0,1)-IF(Z3&gt;0,1)-IF(AA3&gt;0,1)</f>
        <v>0</v>
      </c>
      <c r="W3" s="242">
        <f>SUMPRODUCT(('5 Spieler 4 Runden für TV  1'!$Z$130:$Z$150&gt;69)*($Z$130:$Z$150&lt;81))-IF(X3&gt;0,1)-IF(Y3&gt;0,1)-IF(Z3&gt;0,1)-IF(AA3&gt;0,1)</f>
        <v>0</v>
      </c>
      <c r="X3" s="242">
        <f>SUMPRODUCT(('5 Spieler 4 Runden für TV  1'!$Z$130:$Z$150&gt;79)*($Z$130:$Z$150&lt;91))-IF(Y3&gt;0,1)-IF(Z3&gt;0,1)-IF(AA3&gt;0,1)</f>
        <v>0</v>
      </c>
      <c r="Y3" s="242">
        <f>SUMPRODUCT(('5 Spieler 4 Runden für TV  1'!$Z$130:$Z$150&gt;89)*($Z$130:$Z$150&lt;101))-IF(Z3&gt;0,1)-IF(AA3&gt;0,1)</f>
        <v>0</v>
      </c>
      <c r="Z3" s="242">
        <f>SUMPRODUCT(('5 Spieler 4 Runden für TV  1'!$Z$130:$Z$150&gt;99)*($Z$130:$Z$150&lt;178))-IF(AA3&gt;0,1)</f>
        <v>0</v>
      </c>
      <c r="AA3" s="242">
        <f>SUMPRODUCT(('5 Spieler 4 Runden für TV  1'!$Z$130:$Z$150&gt;179)*($Z$130:$Z$150&lt;181))</f>
        <v>0</v>
      </c>
      <c r="AB3" s="245" t="str">
        <f>'5 Spieler 4 Runden für TV  1'!$Y$4</f>
        <v/>
      </c>
      <c r="AE3" t="s">
        <v>397</v>
      </c>
    </row>
    <row r="4" spans="1:31" ht="18.75" thickTop="1" thickBot="1">
      <c r="A4" s="240" t="s">
        <v>349</v>
      </c>
      <c r="B4" s="241">
        <f>'5 Spieler 4 Runden für TV  1'!AY$5</f>
        <v>0</v>
      </c>
      <c r="C4" s="242">
        <f>'5 Spieler 4 Runden für TV  1'!AX11</f>
        <v>0</v>
      </c>
      <c r="D4" s="242">
        <f>'5 Spieler 4 Runden für TV  1'!AY11</f>
        <v>0</v>
      </c>
      <c r="E4" s="242">
        <f>'5 Spieler 4 Runden für TV  1'!AZ11</f>
        <v>0</v>
      </c>
      <c r="F4" s="243">
        <f>SUMPRODUCT(('5 Spieler 4 Runden für TV  1'!$AX$130:$AX$150&gt;39)*($AX$130:$AXI$150&lt;51))-IF(G4&gt;0,1)-IF(H4&gt;0,1)-IF(I4&gt;0,1)-IF(J4&gt;0,1)-IF(K4&gt;0,1)-IF(L4&gt;0,1)-IF(M4&gt;0,1)</f>
        <v>0</v>
      </c>
      <c r="G4" s="244">
        <f>SUMPRODUCT(('5 Spieler 4 Runden für TV  1'!$AX$130:$AX$150&gt;49)*($AX$130:$AX$150&lt;60))-IF(I4&gt;0,1)-IF(J4&gt;0,1)-IF(K4&gt;0,1)-IF(L4&gt;0,1)-IF(M4&gt;0,1)</f>
        <v>0</v>
      </c>
      <c r="H4" s="242">
        <f>SUMPRODUCT(('5 Spieler 4 Runden für TV  1'!$AX$130:$AX$150&gt;59)*($AX$130:$AX$150&lt;71))-IF(I4&gt;0,1)-IF(J4&gt;0,1)-IF(K4&gt;0,1)-IF(L4&gt;0,1)-IF(M4&gt;0,1)</f>
        <v>0</v>
      </c>
      <c r="I4" s="242">
        <f>SUMPRODUCT(('5 Spieler 4 Runden für TV  1'!$AX$130:$AX$150&gt;69)*($AX$130:$AX$150&lt;81))-IF(K4&gt;0,1)-IF(L4&gt;0,1)-IF(M4&gt;0,1)</f>
        <v>0</v>
      </c>
      <c r="J4" s="242">
        <f>SUMPRODUCT(('5 Spieler 4 Runden für TV  1'!$AX$130:$AX$150&gt;79)*($AX$130:$AX$150&lt;91))-IF(L4&gt;0,1)-IF(M4&gt;0,1)</f>
        <v>0</v>
      </c>
      <c r="K4" s="242">
        <f>SUMPRODUCT(('5 Spieler 4 Runden für TV  1'!$AX$130:$AX$150&gt;89)*($AX$130:$AXI$150&lt;101))</f>
        <v>0</v>
      </c>
      <c r="L4" s="242">
        <f>SUMPRODUCT(('5 Spieler 4 Runden für TV  1'!$AX$130:$AX$150&gt;99)*($AX$130:$AX$150&lt;178))-IF(M4&gt;0,1)</f>
        <v>0</v>
      </c>
      <c r="M4" s="242">
        <f>SUMPRODUCT(('5 Spieler 4 Runden für TV  1'!AX$130:$AX$150&gt;179)*($AX$130:$AX$150&lt;181))</f>
        <v>0</v>
      </c>
      <c r="N4" s="245" t="str">
        <f>'5 Spieler 4 Runden für TV  1'!AZ4</f>
        <v/>
      </c>
      <c r="O4" s="240" t="s">
        <v>349</v>
      </c>
      <c r="P4" s="241">
        <f>'5 Spieler 4 Runden für TV  1'!BB$5</f>
        <v>0</v>
      </c>
      <c r="Q4" s="242">
        <f>'5 Spieler 4 Runden für TV  1'!BA11</f>
        <v>0</v>
      </c>
      <c r="R4" s="242">
        <f>'5 Spieler 4 Runden für TV  1'!BB11</f>
        <v>0</v>
      </c>
      <c r="S4" s="242">
        <f>'5 Spieler 4 Runden für TV  1'!BC11</f>
        <v>0</v>
      </c>
      <c r="T4" s="243">
        <f>SUMPRODUCT(('5 Spieler 4 Runden für TV  1'!$BA$130:$BA$150&gt;39)*($BA$130:$BA$150&lt;51))-IF(U4&gt;0,1)-IF(V4&gt;0,1)-IF(W4&gt;0,1)-IF(X4&gt;0,1)-IF(Y4&gt;0,1)-IF(Z4&gt;0,1)-IF(AA4&gt;0,1)</f>
        <v>0</v>
      </c>
      <c r="U4" s="244">
        <f>SUMPRODUCT(('5 Spieler 4 Runden für TV  1'!$BA$130:$BA$150&gt;49)*($BA$130:$BA$150&lt;61))-IF(V4&gt;0,1)-IF(W4&gt;0,1)-IF(X4&gt;0,1)-IF(Y4&gt;0,1)-IF(Z4&gt;0,1)-IF(AA4&gt;0,1)</f>
        <v>0</v>
      </c>
      <c r="V4" s="242">
        <f>SUMPRODUCT(('5 Spieler 4 Runden für TV  1'!$BA$130:$BA$150&gt;59)*($BA$130:$BA$150&lt;71))-IF(W4&gt;0,1)-IF(X4&gt;0,1)-IF(Y4&gt;0,1)-IF(Z4&gt;0,1)-IF(AA4&gt;0,1)</f>
        <v>0</v>
      </c>
      <c r="W4" s="242">
        <f>SUMPRODUCT(('5 Spieler 4 Runden für TV  1'!$BA$130:$BA$150&gt;69)*($BA$130:$BA$150&lt;81))-IF(X4&gt;0,1)-IF(Y4&gt;0,1)-IF(Z4&gt;0,1)-IF(AA4&gt;0,1)</f>
        <v>0</v>
      </c>
      <c r="X4" s="242">
        <f>SUMPRODUCT(('[1]6 Spieler 4 Runden für TV  1'!$BJ$130:$BJ$150&gt;79)*($BL$130:$BL$150&lt;91))-IF(Y4&gt;0,1)-IF(Z4&gt;0,1)-IF(AA4&gt;0,1)</f>
        <v>0</v>
      </c>
      <c r="Y4" s="242">
        <f>SUMPRODUCT(('[1]6 Spieler 4 Runden für TV  1'!$BJ$130:$BJ$150&gt;89)*($BL$130:$BL$150&lt;101))-IF(Z4&gt;0,1)-IF(AA4&gt;0,1)</f>
        <v>0</v>
      </c>
      <c r="Z4" s="242">
        <f>SUMPRODUCT(('[1]6 Spieler 4 Runden für TV  1'!$BJ$130:$BJ$150&gt;99)*($BL$130:$BL$150&lt;178))-IF(AA4&gt;0,1)</f>
        <v>0</v>
      </c>
      <c r="AA4" s="242">
        <f>SUMPRODUCT(('[1]6 Spieler 4 Runden für TV  1'!$BJ$130:BJ$150&gt;179)*($BL$130:$BL$150&lt;181))</f>
        <v>0</v>
      </c>
      <c r="AB4" s="245" t="str">
        <f>'5 Spieler 4 Runden für TV  1'!$BC$4</f>
        <v/>
      </c>
      <c r="AE4" t="s">
        <v>398</v>
      </c>
    </row>
    <row r="5" spans="1:31" ht="18.75" thickTop="1" thickBot="1">
      <c r="A5" s="240" t="s">
        <v>377</v>
      </c>
      <c r="B5" s="241">
        <f>'5 Spieler 4 Runden für TV  1'!BK$5</f>
        <v>0</v>
      </c>
      <c r="C5" s="242">
        <f>'5 Spieler 4 Runden für TV  1'!BJ11</f>
        <v>0</v>
      </c>
      <c r="D5" s="242">
        <f>'5 Spieler 4 Runden für TV  1'!BK11</f>
        <v>0</v>
      </c>
      <c r="E5" s="242">
        <f>'5 Spieler 4 Runden für TV  1'!BL11</f>
        <v>0</v>
      </c>
      <c r="F5" s="243">
        <f>SUMPRODUCT(('5 Spieler 4 Runden für TV  1'!$BJ$130:$BJ$150&gt;39)*($BJ$130:$BJ$150&lt;51))-IF(G5&gt;0,1)-IF(H5&gt;0,1)-IF(I5&gt;0,1)-IF(J5&gt;0,1)-IF(K5&gt;0,1)-IF(L5&gt;0,1)-IF(M5&gt;0,1)</f>
        <v>0</v>
      </c>
      <c r="G5" s="244">
        <f>SUMPRODUCT(('5 Spieler 4 Runden für TV  1'!$BJ$130:$BJ$150&gt;49)*($BJ$130:$BJ$150&lt;61))-IF(H5&gt;0,1)-IF(I5&gt;0,1)-IF(J5&gt;0,1)-IF(K5&gt;0,1)-IF(L5&gt;0,1)-IF(M5&gt;0,1)</f>
        <v>0</v>
      </c>
      <c r="H5" s="242">
        <f>SUMPRODUCT(('5 Spieler 4 Runden für TV  1'!$BJ$130:$BJ$150&gt;59)*($BJ$130:$BJ$150&lt;71))-IF(I5&gt;0,1)-IF(J5&gt;0,1)-IF(K5&gt;0,1)-IF(L5&gt;0,1)-IF(M5&gt;0,1)</f>
        <v>0</v>
      </c>
      <c r="I5" s="242">
        <f>SUMPRODUCT(('5 Spieler 4 Runden für TV  1'!$BJ$130:$BJ$150&gt;69)*($BJ$130:$BJ$150&lt;81))-IF(J5&gt;0,1)-IF(K5&gt;0,1)-IF(L5&gt;0,1)-IF(M5&gt;0,1)</f>
        <v>0</v>
      </c>
      <c r="J5" s="242">
        <f>SUMPRODUCT(('5 Spieler 4 Runden für TV  1'!$BJ$130:$BJ$150&gt;79)*($BJ$130:$BJ$150&lt;91))-IF(K5&gt;0,1)-IF(L5&gt;0,1)-IF(M5&gt;0,1)</f>
        <v>0</v>
      </c>
      <c r="K5" s="242">
        <f>SUMPRODUCT(('5 Spieler 4 Runden für TV  1'!$BJ$130:$BJ$150&gt;89)*($BJ$130:$BJ$150&lt;101))-IF(L5&gt;0,1)-IF(M5&gt;0,1)</f>
        <v>0</v>
      </c>
      <c r="L5" s="242">
        <f>SUMPRODUCT(('5 Spieler 4 Runden für TV  1'!$BJ$130:$BJ$150&gt;99)*($BJ$130:$BJ$150&lt;178))-IF(M5&gt;0,1)</f>
        <v>0</v>
      </c>
      <c r="M5" s="242">
        <f>SUMPRODUCT(('5 Spieler 4 Runden für TV  1'!BJ$130:$BJ$150&gt;179)*($BJ$130:$BJ$150&lt;181))</f>
        <v>0</v>
      </c>
      <c r="N5" s="245" t="str">
        <f>'5 Spieler 4 Runden für TV  1'!BL4</f>
        <v/>
      </c>
      <c r="O5" s="240" t="s">
        <v>377</v>
      </c>
      <c r="P5" s="241">
        <f>'5 Spieler 4 Runden für TV  1'!BN$5</f>
        <v>0</v>
      </c>
      <c r="Q5" s="242">
        <f>'5 Spieler 4 Runden für TV  1'!BM11</f>
        <v>0</v>
      </c>
      <c r="R5" s="242">
        <f>'5 Spieler 4 Runden für TV  1'!BN11</f>
        <v>0</v>
      </c>
      <c r="S5" s="242">
        <f>'5 Spieler 4 Runden für TV  1'!BO11</f>
        <v>0</v>
      </c>
      <c r="T5" s="243">
        <f>SUMPRODUCT(('5 Spieler 4 Runden für TV  1'!$BM$130:$BM$150&gt;39)*($BM$130:$BM$150&lt;51))-IF(U5&gt;0,1)-IF(V5&gt;0,1)-IF(W5&gt;0,1)-IF(X5&gt;0,1)-IF(Y5&gt;0,1)-IF(Z5&gt;0,1)-IF(AA5&gt;0,1)</f>
        <v>0</v>
      </c>
      <c r="U5" s="244">
        <f>SUMPRODUCT(('5 Spieler 4 Runden für TV  1'!$BM$130:$BM$150&gt;49)*($BM$130:$BM$150&lt;61))-IF(V5&gt;0,1)-IF(W5&gt;0,1)-IF(X5&gt;0,1)-IF(Y5&gt;0,1)-IF(Z5&gt;0,1)-IF(AA5&gt;0,1)</f>
        <v>0</v>
      </c>
      <c r="V5" s="242">
        <f>SUMPRODUCT(('5 Spieler 4 Runden für TV  1'!$BM$130:$BM$150&gt;59)*($BM$130:$BM$150&lt;71))-IF(W5&gt;0,1)-IF(X5&gt;0,1)-IF(Y5&gt;0,1)-IF(Z5&gt;0,1)-IF(AA5&gt;0,1)</f>
        <v>0</v>
      </c>
      <c r="W5" s="242">
        <f>SUMPRODUCT(('5 Spieler 4 Runden für TV  1'!$BM$130:$BM$150&gt;69)*($BM$130:$BM$150&lt;81))-IF(X5&gt;0,1)-IF(Y5&gt;0,1)-IF(Z5&gt;0,1)-IF(AA5&gt;0,1)</f>
        <v>0</v>
      </c>
      <c r="X5" s="242">
        <f>SUMPRODUCT(('5 Spieler 4 Runden für TV  1'!$BM$130:$BM$150&gt;79)*($BM$130:$BM$150&lt;91))-IF(Y5&gt;0,1)-IF(Z5&gt;0,1)-IF(AA5&gt;0,1)</f>
        <v>0</v>
      </c>
      <c r="Y5" s="242">
        <f>SUMPRODUCT(('5 Spieler 4 Runden für TV  1'!$BM$130:$BM$150&gt;89)*($BM$130:$BM$150&lt;101))-IF(Z5&gt;0,1)-IF(AA5&gt;0,1)</f>
        <v>0</v>
      </c>
      <c r="Z5" s="242">
        <f>SUMPRODUCT(('5 Spieler 4 Runden für TV  1'!$BM$130:$BM$150&gt;99)*($BM$130:$BM$150&lt;178))-IF(AA5&gt;0,1)</f>
        <v>0</v>
      </c>
      <c r="AA5" s="242">
        <f>SUMPRODUCT(('5 Spieler 4 Runden für TV  1'!$BM$130:BM$150&gt;179)*($BM$130:$BM$150&lt;181))</f>
        <v>0</v>
      </c>
      <c r="AB5" s="245" t="str">
        <f>'5 Spieler 4 Runden für TV  1'!$BO$4</f>
        <v/>
      </c>
      <c r="AE5" t="s">
        <v>399</v>
      </c>
    </row>
    <row r="6" spans="1:31" ht="25.5" customHeight="1" thickTop="1" thickBot="1">
      <c r="A6" s="246" t="s">
        <v>400</v>
      </c>
      <c r="B6" s="247">
        <f>SUM(B2:B5)</f>
        <v>0</v>
      </c>
      <c r="C6" s="248">
        <f>SUM(C2:C5)</f>
        <v>0</v>
      </c>
      <c r="D6" s="248">
        <f t="shared" ref="D6:N6" si="0">SUM(D2:D5)</f>
        <v>0</v>
      </c>
      <c r="E6" s="248">
        <f t="shared" si="0"/>
        <v>0</v>
      </c>
      <c r="F6" s="249">
        <f>SUM(F2:F5)</f>
        <v>0</v>
      </c>
      <c r="G6" s="250">
        <f t="shared" si="0"/>
        <v>0</v>
      </c>
      <c r="H6" s="248">
        <f t="shared" si="0"/>
        <v>0</v>
      </c>
      <c r="I6" s="248">
        <f t="shared" si="0"/>
        <v>0</v>
      </c>
      <c r="J6" s="248">
        <f t="shared" si="0"/>
        <v>0</v>
      </c>
      <c r="K6" s="248">
        <f t="shared" si="0"/>
        <v>0</v>
      </c>
      <c r="L6" s="248">
        <f t="shared" si="0"/>
        <v>0</v>
      </c>
      <c r="M6" s="248">
        <f t="shared" si="0"/>
        <v>0</v>
      </c>
      <c r="N6" s="251">
        <f t="shared" si="0"/>
        <v>0</v>
      </c>
      <c r="O6" s="246" t="s">
        <v>400</v>
      </c>
      <c r="P6" s="247">
        <f>SUM(P2:P5)</f>
        <v>0</v>
      </c>
      <c r="Q6" s="248">
        <f>SUM(Q2:Q5)</f>
        <v>0</v>
      </c>
      <c r="R6" s="248">
        <f t="shared" ref="R6:AB6" si="1">SUM(R2:R5)</f>
        <v>0</v>
      </c>
      <c r="S6" s="248">
        <f t="shared" si="1"/>
        <v>0</v>
      </c>
      <c r="T6" s="249">
        <f t="shared" si="1"/>
        <v>0</v>
      </c>
      <c r="U6" s="250">
        <f t="shared" si="1"/>
        <v>0</v>
      </c>
      <c r="V6" s="248">
        <f t="shared" si="1"/>
        <v>0</v>
      </c>
      <c r="W6" s="248">
        <f t="shared" si="1"/>
        <v>0</v>
      </c>
      <c r="X6" s="248">
        <f t="shared" si="1"/>
        <v>0</v>
      </c>
      <c r="Y6" s="248">
        <f t="shared" si="1"/>
        <v>0</v>
      </c>
      <c r="Z6" s="248">
        <f t="shared" si="1"/>
        <v>0</v>
      </c>
      <c r="AA6" s="248">
        <f t="shared" si="1"/>
        <v>0</v>
      </c>
      <c r="AB6" s="251">
        <f t="shared" si="1"/>
        <v>0</v>
      </c>
      <c r="AE6" t="s">
        <v>401</v>
      </c>
    </row>
    <row r="7" spans="1:31" ht="17.25" thickTop="1" thickBot="1">
      <c r="A7" s="252">
        <f>COUNTA(B2:B5)</f>
        <v>4</v>
      </c>
      <c r="C7" t="s">
        <v>402</v>
      </c>
      <c r="D7" t="s">
        <v>419</v>
      </c>
      <c r="E7" t="s">
        <v>416</v>
      </c>
      <c r="F7" t="s">
        <v>408</v>
      </c>
      <c r="O7" s="252">
        <f>A7</f>
        <v>4</v>
      </c>
      <c r="Q7" t="s">
        <v>406</v>
      </c>
      <c r="R7" t="s">
        <v>422</v>
      </c>
      <c r="S7" t="s">
        <v>420</v>
      </c>
      <c r="T7" t="s">
        <v>417</v>
      </c>
    </row>
    <row r="8" spans="1:31" ht="110.25" thickTop="1" thickBot="1">
      <c r="A8" s="229" t="str">
        <f>AE3&amp;""&amp;" "&amp;'[1]Namen für Runde 1 Eintragen'!G1</f>
        <v xml:space="preserve">Spieler 3 Dieter </v>
      </c>
      <c r="B8" s="230" t="s">
        <v>382</v>
      </c>
      <c r="C8" s="231" t="s">
        <v>383</v>
      </c>
      <c r="D8" s="232" t="s">
        <v>384</v>
      </c>
      <c r="E8" s="233" t="s">
        <v>385</v>
      </c>
      <c r="F8" s="234" t="s">
        <v>386</v>
      </c>
      <c r="G8" s="234" t="s">
        <v>387</v>
      </c>
      <c r="H8" s="235" t="s">
        <v>388</v>
      </c>
      <c r="I8" s="235" t="s">
        <v>389</v>
      </c>
      <c r="J8" s="235" t="s">
        <v>390</v>
      </c>
      <c r="K8" s="235" t="s">
        <v>391</v>
      </c>
      <c r="L8" s="235" t="s">
        <v>392</v>
      </c>
      <c r="M8" s="235" t="s">
        <v>393</v>
      </c>
      <c r="N8" s="236" t="s">
        <v>394</v>
      </c>
      <c r="O8" s="229" t="str">
        <f>AE4&amp;""&amp;" "&amp;'[1]Namen für Runde 1 Eintragen'!J1</f>
        <v>Spieler 4 Rainer</v>
      </c>
      <c r="P8" s="230" t="s">
        <v>382</v>
      </c>
      <c r="Q8" s="231" t="s">
        <v>383</v>
      </c>
      <c r="R8" s="237" t="s">
        <v>384</v>
      </c>
      <c r="S8" s="238" t="s">
        <v>385</v>
      </c>
      <c r="T8" s="234" t="s">
        <v>386</v>
      </c>
      <c r="U8" s="234" t="s">
        <v>387</v>
      </c>
      <c r="V8" s="234" t="s">
        <v>388</v>
      </c>
      <c r="W8" s="234" t="s">
        <v>389</v>
      </c>
      <c r="X8" s="234" t="s">
        <v>390</v>
      </c>
      <c r="Y8" s="234" t="s">
        <v>391</v>
      </c>
      <c r="Z8" s="234" t="s">
        <v>392</v>
      </c>
      <c r="AA8" s="234" t="s">
        <v>393</v>
      </c>
      <c r="AB8" s="239" t="s">
        <v>394</v>
      </c>
    </row>
    <row r="9" spans="1:31" ht="34.5" thickTop="1" thickBot="1">
      <c r="A9" s="240" t="s">
        <v>347</v>
      </c>
      <c r="B9" s="241">
        <f>'5 Spieler 4 Runden für TV  1'!L$5</f>
        <v>0</v>
      </c>
      <c r="C9" s="242">
        <f>'5 Spieler 4 Runden für TV  1'!Q11</f>
        <v>0</v>
      </c>
      <c r="D9" s="242">
        <f>'5 Spieler 4 Runden für TV  1'!R11</f>
        <v>0</v>
      </c>
      <c r="E9" s="242">
        <f>'5 Spieler 4 Runden für TV  1'!$S$11</f>
        <v>0</v>
      </c>
      <c r="F9" s="243">
        <f>SUMPRODUCT(('5 Spieler 4 Runden für TV  1'!$Q$130:$Q$150&gt;39)*($Q$130:$Q$150&lt;51))-IF(G9&gt;0,1)-IF(H9&gt;0,1)-IF(I9&gt;0,1)-IF(J9&gt;0,1)-IF(K9&gt;0,1)-IF(L9&gt;0,1)-IF(M9&gt;0,1)</f>
        <v>0</v>
      </c>
      <c r="G9" s="244">
        <f>SUMPRODUCT(('5 Spieler 4 Runden für TV  1'!$Q$130:$Q$150&gt;49)*($Q$130:$Q$150&lt;61))-IF(H9&gt;0,1)-IF(I9&gt;0,1)-IF(J9&gt;0,1)-IF(K9&gt;0,1)-IF(L9&gt;0,1)-IF(M9&gt;0,1)</f>
        <v>0</v>
      </c>
      <c r="H9" s="242">
        <f>SUMPRODUCT(('5 Spieler 4 Runden für TV  1'!$Q$130:$Q$150&gt;59)*($Q$130:$Q$150&lt;71))-IF(I9&gt;0,1)-IF(J9&gt;0,1)-IF(K9&gt;0,1)-IF(L9&gt;0,1)-IF(M9&gt;0,1)</f>
        <v>0</v>
      </c>
      <c r="I9" s="242">
        <f>SUMPRODUCT(('5 Spieler 4 Runden für TV  1'!$Q$130:$Q$150&gt;69)*($Q$130:$Q$150&lt;81))-IF(J9&gt;0,1)-IF(K9&gt;0,1)-IF(L9&gt;0,1)-IF(M9&gt;0,1)</f>
        <v>0</v>
      </c>
      <c r="J9" s="242">
        <f>SUMPRODUCT(('5 Spieler 4 Runden für TV  1'!$Q$130:$Q$150&gt;79)*($Q$130:$Q$150&lt;91))-IF(K9&gt;0,1)-IF(L9&gt;0,1)-IF(M9&gt;0,1)</f>
        <v>0</v>
      </c>
      <c r="K9" s="242">
        <f>SUMPRODUCT(('5 Spieler 4 Runden für TV  1'!$Q$130:$Q$150&gt;89)*($Q$130:$Q$150&lt;101))-IF(L9&gt;0,1)-IF(M9&gt;0,1)</f>
        <v>0</v>
      </c>
      <c r="L9" s="242">
        <f>SUMPRODUCT(('5 Spieler 4 Runden für TV  1'!$Q$130:$Q$150&gt;99)*($Q$130:$Q$150&lt;178))-IF(M9&gt;0,1)</f>
        <v>0</v>
      </c>
      <c r="M9" s="242">
        <f>SUMPRODUCT(('5 Spieler 4 Runden für TV  1'!Q$130:$Q$150&gt;179)*($Q$130:$Q$150&lt;181))</f>
        <v>0</v>
      </c>
      <c r="N9" s="245" t="str">
        <f>'5 Spieler 4 Runden für TV  1'!$S$4</f>
        <v/>
      </c>
      <c r="O9" s="240" t="s">
        <v>347</v>
      </c>
      <c r="P9" s="241">
        <f>'5 Spieler 4 Runden für TV  1'!U$5</f>
        <v>0</v>
      </c>
      <c r="Q9" s="242">
        <f>'5 Spieler 4 Runden für TV  1'!T$11</f>
        <v>0</v>
      </c>
      <c r="R9" s="242">
        <f>'5 Spieler 4 Runden für TV  1'!U$11</f>
        <v>0</v>
      </c>
      <c r="S9" s="242">
        <f>'5 Spieler 4 Runden für TV  1'!V$11</f>
        <v>0</v>
      </c>
      <c r="T9" s="243">
        <f>SUMPRODUCT(('5 Spieler 4 Runden für TV  1'!$T$130:$T$150&gt;39)*($T$130:$T$150&lt;51))-IF(U9&gt;0,1)-IF(V9&gt;0,1)-IF(W2&gt;0,1)-IF(X9&gt;0,1)-IF(Y9&gt;0,1)-IF(Z9&gt;0,1)-IF(AA9&gt;0,1)</f>
        <v>0</v>
      </c>
      <c r="U9" s="244">
        <f>SUMPRODUCT(('5 Spieler 4 Runden für TV  1'!$T$130:$T$150&gt;49)*($T$130:$T$150&lt;61))-IF(V9&gt;0,1)-IF(W2&gt;0,1)-IF(X9&gt;0,1)-IF(Y9&gt;0,1)-IF(Z9&gt;0,1)-IF(AA9&gt;0,1)</f>
        <v>0</v>
      </c>
      <c r="V9" s="242">
        <f>SUMPRODUCT(('5 Spieler 4 Runden für TV  1'!$T$130:$T$150&gt;59)*($V$130:$V$150&lt;71))-IF(W2&gt;0,1)-IF(X9&gt;0,1)-IF(Y9&gt;0,1)-IF(Z9&gt;0,1)-IF(AA9&gt;0,1)</f>
        <v>0</v>
      </c>
      <c r="W9" s="242">
        <f>SUMPRODUCT(('5 Spieler 4 Runden für TV  1'!$T$130:$T$150&gt;69)*($V$130:$V$150&lt;81))-IF(X9&gt;0,1)-IF(Y9&gt;0,1)-IF(Z9&gt;0,1)-IF(AA9&gt;0,1)</f>
        <v>0</v>
      </c>
      <c r="X9" s="242">
        <f>SUMPRODUCT(('5 Spieler 4 Runden für TV  1'!$T$130:$T$150&gt;79)*($V$130:$V$150&lt;91))-IF(Y9&gt;0,1)-IF(Z9&gt;0,1)-IF(AA9&gt;0,1)</f>
        <v>0</v>
      </c>
      <c r="Y9" s="242">
        <f>SUMPRODUCT(('5 Spieler 4 Runden für TV  1'!$T$130:$T$150&gt;89)*($T$130:$T$150&lt;101))-IF(Z9&gt;0,1)-IF(AA9&gt;0,1)</f>
        <v>0</v>
      </c>
      <c r="Z9" s="242">
        <f>SUMPRODUCT(('5 Spieler 4 Runden für TV  1'!$T$130:$T$150&gt;99)*($T$130:$T$150&lt;178))-IF(AA9&gt;0,1)</f>
        <v>0</v>
      </c>
      <c r="AA9" s="242">
        <f>SUMPRODUCT(('5 Spieler 4 Runden für TV  1'!$T$130:T$150&gt;179)*($T$130:$T$150&lt;181))</f>
        <v>0</v>
      </c>
      <c r="AB9" s="245" t="str">
        <f>'5 Spieler 4 Runden für TV  1'!$V$4</f>
        <v/>
      </c>
    </row>
    <row r="10" spans="1:31" ht="34.5" thickTop="1" thickBot="1">
      <c r="A10" s="240" t="s">
        <v>348</v>
      </c>
      <c r="B10" s="241">
        <f>'5 Spieler 4 Runden für TV  1'!AM$5</f>
        <v>0</v>
      </c>
      <c r="C10" s="242">
        <f>'5 Spieler 4 Runden für TV  1'!AC11</f>
        <v>0</v>
      </c>
      <c r="D10" s="242">
        <f>'5 Spieler 4 Runden für TV  1'!AD11</f>
        <v>0</v>
      </c>
      <c r="E10" s="242">
        <f>'5 Spieler 4 Runden für TV  1'!$AE$11</f>
        <v>0</v>
      </c>
      <c r="F10" s="243">
        <f>SUMPRODUCT(('5 Spieler 4 Runden für TV  1'!$AC$130:$AC$150&gt;39)*($AC$130:$AC$150&lt;51))-IF(G10&gt;0,1)-IF(H9&gt;0,1)-IF(I10&gt;0,1)-IF(J10&gt;0,1)-IF(K10&gt;0,1)-IF(L10&gt;0,1)-IF(M10&gt;0,1)</f>
        <v>0</v>
      </c>
      <c r="G10" s="244">
        <f>SUMPRODUCT(('5 Spieler 4 Runden für TV  1'!$AC$130:$AC$150&gt;49)*($AC$130:$AC$150&lt;61))-IF(H9&gt;0,1)-IF(I10&gt;0,1)-IF(J10&gt;0,1)-IF(K10&gt;0,1)-IF(L10&gt;0,1)-IF(M10&gt;0,1)</f>
        <v>0</v>
      </c>
      <c r="H10" s="242">
        <f>SUMPRODUCT(('5 Spieler 4 Runden für TV  1'!$AC$130:$AC$150&gt;59)*($AC$130:$AC$150&lt;71))-IF(I10&gt;0,1)-IF(J10&gt;0,1)-IF(K10&gt;0,1)-IF(L10&gt;0,1)-IF(M10&gt;0,1)</f>
        <v>0</v>
      </c>
      <c r="I10" s="242">
        <f>SUMPRODUCT(('5 Spieler 4 Runden für TV  1'!$AC$130:$AC$150&gt;69)*($AC$130:$AC$150&lt;81))-IF(J10&gt;0,1)-IF(K10&gt;0,1)-IF(L10&gt;0,1)-IF(M10&gt;0,1)</f>
        <v>0</v>
      </c>
      <c r="J10" s="242">
        <f>SUMPRODUCT(('5 Spieler 4 Runden für TV  1'!$AC$130:$AC$150&gt;79)*($AC$130:$AC$150&lt;91))-IF(K10&gt;0,1)-IF(L10&gt;0,1)-IF(M10&gt;0,1)</f>
        <v>0</v>
      </c>
      <c r="K10" s="242">
        <f>SUMPRODUCT(('5 Spieler 4 Runden für TV  1'!$AC$130:$AC$150&gt;89)*($AC$130:$AC$150&lt;101))-IF(L10&gt;0,1)-IF(M10&gt;0,1)</f>
        <v>0</v>
      </c>
      <c r="L10" s="242">
        <f>SUMPRODUCT(('5 Spieler 4 Runden für TV  1'!$AC$130:$AC$150&gt;99)*($AC$130:$AC$150&lt;178))-IF(M10&gt;0,1)</f>
        <v>0</v>
      </c>
      <c r="M10" s="242">
        <f>SUMPRODUCT(('5 Spieler 4 Runden für TV  1'!AC$130:$AC$150&gt;179)*($AC$130:$AC$150&lt;181))</f>
        <v>0</v>
      </c>
      <c r="N10" s="245" t="str">
        <f>'5 Spieler 4 Runden für TV  1'!$AE$4</f>
        <v/>
      </c>
      <c r="O10" s="240" t="s">
        <v>348</v>
      </c>
      <c r="P10" s="241">
        <f>'5 Spieler 4 Runden für TV  1'!AG$5</f>
        <v>0</v>
      </c>
      <c r="Q10" s="242">
        <f>'5 Spieler 4 Runden für TV  1'!AF$11</f>
        <v>0</v>
      </c>
      <c r="R10" s="242">
        <f>'5 Spieler 4 Runden für TV  1'!AG$11</f>
        <v>0</v>
      </c>
      <c r="S10" s="242">
        <f>'5 Spieler 4 Runden für TV  1'!AH$11</f>
        <v>0</v>
      </c>
      <c r="T10" s="243">
        <f>SUMPRODUCT(('5 Spieler 4 Runden für TV  1'!$AF$130:$AF$150&gt;39)*($AF$130:$AF$150&lt;51))-IF(U10&gt;0,1)-IF(V10&gt;0,1)-IF(W10&gt;0,1)-IF(X10&gt;0,1)-IF(Y10&gt;0,1)-IF(Z10&gt;0,1)-IF(AA10&gt;0,1)</f>
        <v>0</v>
      </c>
      <c r="U10" s="244">
        <f>SUMPRODUCT(('5 Spieler 4 Runden für TV  1'!$AF$130:$AF$150&gt;49)*($AF$130:$AF$150&lt;61))-IF(V10&gt;0,1)-IF(W10&gt;0,1)-IF(X10&gt;0,1)-IF(Y10&gt;0,1)-IF(Z10&gt;0,1)-IF(AA10&gt;0,1)</f>
        <v>0</v>
      </c>
      <c r="V10" s="242">
        <f>SUMPRODUCT(('5 Spieler 4 Runden für TV  1'!$AF$130:$AF$150&gt;59)*($AF$130:$AF$150&lt;71))-IF(W10&gt;0,1)-IF(X10&gt;0,1)-IF(Y10&gt;0,1)-IF(Z10&gt;0,1)-IF(AA10&gt;0,1)</f>
        <v>0</v>
      </c>
      <c r="W10" s="242">
        <f>SUMPRODUCT(('5 Spieler 4 Runden für TV  1'!$AF$130:$AF$150&gt;69)*($AF$130:$AF$150&lt;81))-IF(X10&gt;0,1)-IF(Y10&gt;0,1)-IF(Z10&gt;0,1)-IF(AA10&gt;0,1)</f>
        <v>0</v>
      </c>
      <c r="X10" s="242">
        <f>SUMPRODUCT(('5 Spieler 4 Runden für TV  1'!$AF$130:$AF$150&gt;79)*($AF$130:$AF$150&lt;91))-IF(Y10&gt;0,1)-IF(Z10&gt;0,1)-IF(AA10&gt;0,1)</f>
        <v>0</v>
      </c>
      <c r="Y10" s="242">
        <f>SUMPRODUCT(('5 Spieler 4 Runden für TV  1'!$AF$130:$AF$150&gt;89)*($AF$130:$AF$150&lt;101))-IF(Z10&gt;0,1)-IF(AA10&gt;0,1)</f>
        <v>0</v>
      </c>
      <c r="Z10" s="242">
        <f>SUMPRODUCT(('5 Spieler 4 Runden für TV  1'!$AF$130:$AF$150&gt;99)*($AF$130:$AF$150&lt;178))-IF(AA10&gt;0,1)</f>
        <v>0</v>
      </c>
      <c r="AA10" s="242">
        <f>SUMPRODUCT(('5 Spieler 4 Runden für TV  1'!$AF$130:AF$150&gt;179)*($AF$130:$AF150&lt;181))</f>
        <v>0</v>
      </c>
      <c r="AB10" s="245" t="str">
        <f>'5 Spieler 4 Runden für TV  1'!$AH$4</f>
        <v/>
      </c>
    </row>
    <row r="11" spans="1:31" ht="18.75" thickTop="1" thickBot="1">
      <c r="A11" s="240" t="s">
        <v>349</v>
      </c>
      <c r="B11" s="241">
        <f>'5 Spieler 4 Runden für TV  1'!AY$5</f>
        <v>0</v>
      </c>
      <c r="C11" s="242">
        <f>'5 Spieler 4 Runden für TV  1'!AO11</f>
        <v>0</v>
      </c>
      <c r="D11" s="242">
        <f>'5 Spieler 4 Runden für TV  1'!AP11</f>
        <v>0</v>
      </c>
      <c r="E11" s="242">
        <f>'5 Spieler 4 Runden für TV  1'!$AQ$11</f>
        <v>0</v>
      </c>
      <c r="F11" s="243">
        <f>SUMPRODUCT(('5 Spieler 4 Runden für TV  1'!$AO$130:$AO$150&gt;39)*($AO$130:$AO$150&lt;51))-IF(G11&gt;0,1)-IF(H11&gt;0,1)-IF(I11&gt;0,1)-IF(J11&gt;0,1)-IF(K11&gt;0,1)-IF(L11&gt;0,1)-IF(M11&gt;0,1)</f>
        <v>0</v>
      </c>
      <c r="G11" s="244">
        <f>SUMPRODUCT(('5 Spieler 4 Runden für TV  1'!$AO$130:$AO$150&gt;49)*($AO$130:$AO$150&lt;61))-IF(H11&gt;0,1)-IF(I11&gt;0,1)-IF(J11&gt;0,1)-IF(K11&gt;0,1)-IF(L11&gt;0,1)-IF(M11&gt;0,1)</f>
        <v>0</v>
      </c>
      <c r="H11" s="242">
        <f>SUMPRODUCT(('5 Spieler 4 Runden für TV  1'!$AO$130:$AO$150&gt;59)*($AO$130:$AO$150&lt;71))-IF(I11&gt;0,1)-IF(J11&gt;0,1)-IF(K11&gt;0,1)-IF(L11&gt;0,1)-IF(M11&gt;0,1)</f>
        <v>0</v>
      </c>
      <c r="I11" s="242">
        <f>SUMPRODUCT(('5 Spieler 4 Runden für TV  1'!$AO$130:$AO$150&gt;69)*($AO$130:$AO$150&lt;81))-IF(J11&gt;0,1)-IF(K11&gt;0,1)-IF(L11&gt;0,1)-IF(M11&gt;0,1)</f>
        <v>0</v>
      </c>
      <c r="J11" s="242">
        <f>SUMPRODUCT(('5 Spieler 4 Runden für TV  1'!$AO$130:$AO$150&gt;79)*($AO$130:$AO$150&lt;91))-IF(K11&gt;0,1)-IF(L11&gt;0,1)-IF(M11&gt;0,1)</f>
        <v>0</v>
      </c>
      <c r="K11" s="242">
        <f>SUMPRODUCT(('5 Spieler 4 Runden für TV  1'!$AO$130:$AO$150&gt;89)*($AO$130:$AO$150&lt;101))-IF(L11&gt;0,1)-IF(M11&gt;0,1)</f>
        <v>0</v>
      </c>
      <c r="L11" s="242">
        <f>SUMPRODUCT(('5 Spieler 4 Runden für TV  1'!$AO$130:$AO$150&gt;99)*($AO$130:$AO$150&lt;178))-IF(M11&gt;0,1)</f>
        <v>0</v>
      </c>
      <c r="M11" s="242">
        <f>SUMPRODUCT(('5 Spieler 4 Runden für TV  1'!AO$130:$AO$150&gt;179)*($AO$130:$AO$150&lt;181))</f>
        <v>0</v>
      </c>
      <c r="N11" s="245" t="str">
        <f>'5 Spieler 4 Runden für TV  1'!$AQ$4</f>
        <v/>
      </c>
      <c r="O11" s="240" t="s">
        <v>349</v>
      </c>
      <c r="P11" s="241">
        <f>'5 Spieler 4 Runden für TV  1'!AS$5</f>
        <v>0</v>
      </c>
      <c r="Q11" s="242">
        <f>'5 Spieler 4 Runden für TV  1'!AR$11</f>
        <v>0</v>
      </c>
      <c r="R11" s="242">
        <f>'5 Spieler 4 Runden für TV  1'!AS$11</f>
        <v>0</v>
      </c>
      <c r="S11" s="242">
        <f>'5 Spieler 4 Runden für TV  1'!AT$11</f>
        <v>0</v>
      </c>
      <c r="T11" s="243">
        <f>SUMPRODUCT(('5 Spieler 4 Runden für TV  1'!$AR$130:$AR$150&gt;39)*($AR$130:$AR$150&lt;51))-IF(U11&gt;0,1)-IF(V11&gt;0,1)-IF(W11&gt;0,1)-IF(X11&gt;0,1)-IF(Y11&gt;0,1)-IF(Z11&gt;0,1)-IF(AA11&gt;0,1)</f>
        <v>0</v>
      </c>
      <c r="U11" s="244">
        <f>SUMPRODUCT(('5 Spieler 4 Runden für TV  1'!$AR$130:$AR$150&gt;49)*($AR$130:$AR$150&lt;61))-IF(V11&gt;0,1)-IF(W11&gt;0,1)-IF(X11&gt;0,1)-IF(Y11&gt;0,1)-IF(Z11&gt;0,1)-IF(AA11&gt;0,1)</f>
        <v>0</v>
      </c>
      <c r="V11" s="242">
        <f>SUMPRODUCT(('5 Spieler 4 Runden für TV  1'!$AR$130:$AR$150&gt;59)*($AR$130:$AR$150&lt;71))-IF(W11&gt;0,1)</f>
        <v>0</v>
      </c>
      <c r="W11" s="242">
        <f>SUMPRODUCT(('5 Spieler 4 Runden für TV  1'!$AR$130:$AR$150&gt;69)*($AR$130:$AR$150&lt;81))-IF(X11&gt;0,1)-IF(Y11&gt;0,1)-IF(Z11&gt;0,1)-IF(AA11&gt;0,1)</f>
        <v>0</v>
      </c>
      <c r="X11" s="242">
        <f>SUMPRODUCT(('5 Spieler 4 Runden für TV  1'!$AR$130:$AR$150&gt;79)*($AR$130:$AR$150&lt;91))-IF(Y11&gt;0,1)-IF(Z11&gt;0,1)-IF(AA11&gt;0,1)</f>
        <v>0</v>
      </c>
      <c r="Y11" s="242">
        <f>SUMPRODUCT(('5 Spieler 4 Runden für TV  1'!$AR$130:$AR$150&gt;89)*($AR$130:$AR$150&lt;101))-IF(Z11&gt;0,1)-IF(AA11&gt;0,1)</f>
        <v>0</v>
      </c>
      <c r="Z11" s="242">
        <f>SUMPRODUCT(('5 Spieler 4 Runden für TV  1'!$AR$130:$AR$150&gt;99)*($AR$130:$AR$150&lt;178))-IF(AA11&gt;0,1)</f>
        <v>0</v>
      </c>
      <c r="AA11" s="242">
        <f>SUMPRODUCT(('5 Spieler 4 Runden für TV  1'!$AR$130:AR$150&gt;179)*($AR$130:$ARI$150&lt;181))</f>
        <v>0</v>
      </c>
      <c r="AB11" s="245" t="str">
        <f>'5 Spieler 4 Runden für TV  1'!$AT$4</f>
        <v/>
      </c>
    </row>
    <row r="12" spans="1:31" ht="18.75" thickTop="1" thickBot="1">
      <c r="A12" s="240" t="s">
        <v>377</v>
      </c>
      <c r="B12" s="241">
        <f>'5 Spieler 4 Runden für TV  1'!BK$5</f>
        <v>0</v>
      </c>
      <c r="C12" s="242">
        <f>'5 Spieler 4 Runden für TV  1'!BP11</f>
        <v>0</v>
      </c>
      <c r="D12" s="242">
        <f>'5 Spieler 4 Runden für TV  1'!BQ11</f>
        <v>0</v>
      </c>
      <c r="E12" s="242">
        <f>'5 Spieler 4 Runden für TV  1'!$BR$11</f>
        <v>0</v>
      </c>
      <c r="F12" s="243">
        <f>SUMPRODUCT(('5 Spieler 4 Runden für TV  1'!$BP$130:$BP$150&gt;39)*($BP$130:$BP$150&lt;51))-IF(G12&gt;0,1)-IF(H12&gt;0,1)-IF(I12&gt;0,1)-IF(J12&gt;0,1)-IF(K12&gt;0,1)-IF(L12&gt;0,1)-IF(M12&gt;0,1)</f>
        <v>0</v>
      </c>
      <c r="G12" s="244">
        <f>SUMPRODUCT(('5 Spieler 4 Runden für TV  1'!$BP$130:$BP$150&gt;49)*($CD$130:$CD$150&lt;61))-IF(H12&gt;0,1)-IF(I12&gt;0,1)-IF(J12&gt;0,1)-IF(K12&gt;0,1)-IF(L12&gt;0,1)-IF(M12&gt;0,1)</f>
        <v>0</v>
      </c>
      <c r="H12" s="242">
        <f>SUMPRODUCT(('5 Spieler 4 Runden für TV  1'!$BP$130:$BP$150&gt;59)*($BP$130:$BP$150&lt;71))-IF(I12&gt;0,1)-IF(J12&gt;0,1)-IF(K12&gt;0,1)-IF(L12&gt;0,1)-IF(M12&gt;0,1)</f>
        <v>0</v>
      </c>
      <c r="I12" s="242">
        <f>SUMPRODUCT(('[1]6 Spieler 4 Runden für TV  1'!$CB$130:$CB$150&gt;69)*($CD$130:$CD$150&lt;81))-IF(J12&gt;0,1)-IF(K12&gt;0,1)-IF(L12&gt;0,1)-IF(M12&gt;0,1)</f>
        <v>0</v>
      </c>
      <c r="J12" s="242">
        <f>SUMPRODUCT(('5 Spieler 4 Runden für TV  1'!$BP$130:$BP$150&gt;79)*($BP130:$BP$150&lt;91))-IF(K12&gt;0,1)-IF(L12&gt;0,1)-IF(M12&gt;0,1)</f>
        <v>0</v>
      </c>
      <c r="K12" s="242">
        <f>SUMPRODUCT(('5 Spieler 4 Runden für TV  1'!$BP$130:$BP$150&gt;89)*($BP$130:$BP$150&lt;101))-IF(L12&gt;0,1)-IF(M12&gt;0,1)</f>
        <v>0</v>
      </c>
      <c r="L12" s="242">
        <f>SUMPRODUCT(('5 Spieler 4 Runden für TV  1'!$BP$130:$BP$150&gt;99)*($BP$130:$BP$150&lt;178))-IF(M12&gt;0,1)</f>
        <v>0</v>
      </c>
      <c r="M12" s="242">
        <f>SUMPRODUCT(('5 Spieler 4 Runden für TV  1'!BP$130:$BP$150&gt;179)*($BP$130:$BP$150&lt;181))</f>
        <v>0</v>
      </c>
      <c r="N12" s="245" t="str">
        <f>'5 Spieler 4 Runden für TV  1'!$BR$4</f>
        <v/>
      </c>
      <c r="O12" s="240" t="s">
        <v>377</v>
      </c>
      <c r="P12" s="241">
        <f>'5 Spieler 4 Runden für TV  1'!BE$5</f>
        <v>0</v>
      </c>
      <c r="Q12" s="242">
        <f>'5 Spieler 4 Runden für TV  1'!BD$11</f>
        <v>0</v>
      </c>
      <c r="R12" s="242">
        <f>'5 Spieler 4 Runden für TV  1'!BE$11</f>
        <v>0</v>
      </c>
      <c r="S12" s="242">
        <f>'5 Spieler 4 Runden für TV  1'!BF$11</f>
        <v>0</v>
      </c>
      <c r="T12" s="243">
        <f>SUMPRODUCT(('[1]6 Spieler 4 Runden für TV  1'!$BM$130:$BM$150&gt;39)*($BO$130:$BO$150&lt;51))-IF(U12&gt;0,1)-IF(V12&gt;0,1)-IF(W12&gt;0,1)-IF(X12&gt;0,1)-IF(Y12&gt;0,1)-IF(Z12&gt;0,1)-IF(AA12&gt;0,1)</f>
        <v>0</v>
      </c>
      <c r="U12" s="244">
        <f>SUMPRODUCT(('[1]6 Spieler 4 Runden für TV  1'!$BM$130:$BM$150&gt;49)*($BO$130:$BO$150&lt;61))-IF(V12&gt;0,1)-IF(W12&gt;0,1)-IF(X12&gt;0,1)-IF(Y12&gt;0,1)-IF(Z12&gt;0,1)-IF(AA12&gt;0,1)</f>
        <v>0</v>
      </c>
      <c r="V12" s="242">
        <f>SUMPRODUCT(('[1]6 Spieler 4 Runden für TV  1'!$BM$130:$BM$150&gt;59)*($BO$130:$BO$150&lt;71))-IF(W12&gt;0,1)-IF(X12&gt;0,1)-IF(Y12&gt;0,1)-IF(Z12&gt;0,1)-IF(AA12&gt;0,1)</f>
        <v>0</v>
      </c>
      <c r="W12" s="242">
        <f>SUMPRODUCT(('[1]6 Spieler 4 Runden für TV  1'!$BM$130:$BM$150&gt;69)*($BO$130:$BO$150&lt;81))-IF(X12&gt;0,1)-IF(Y12&gt;0,1)-IF(Z12&gt;0,1)-IF(AA12&gt;0,1)</f>
        <v>0</v>
      </c>
      <c r="X12" s="242">
        <f>SUMPRODUCT(('[1]6 Spieler 4 Runden für TV  1'!$BM$130:$BM$150&gt;79)*($BO$130:$BO$150&lt;91))-IF(Y12&gt;0,1)</f>
        <v>0</v>
      </c>
      <c r="Y12" s="242">
        <f>SUMPRODUCT(('[1]6 Spieler 4 Runden für TV  1'!$BM$130:$BM$150&gt;89)*($BO$130:$BO$150&lt;101))-IF(Z12&gt;0,1)-IF(AA12&gt;0,1)</f>
        <v>0</v>
      </c>
      <c r="Z12" s="242">
        <f>SUMPRODUCT(('[1]6 Spieler 4 Runden für TV  1'!$BM$130:$BM$150&gt;99)*($BO$130:$BO$150&lt;178))-IF(AA12&gt;0,1)</f>
        <v>0</v>
      </c>
      <c r="AA12" s="242">
        <f>SUMPRODUCT(('[1]6 Spieler 4 Runden für TV  1'!$BM$130:BM$150&gt;179)*($BO$130:$BO$150&lt;181))</f>
        <v>0</v>
      </c>
      <c r="AB12" s="245" t="str">
        <f>'5 Spieler 4 Runden für TV  1'!$BF$4</f>
        <v/>
      </c>
    </row>
    <row r="13" spans="1:31" ht="46.5" thickTop="1" thickBot="1">
      <c r="A13" s="246" t="s">
        <v>400</v>
      </c>
      <c r="B13" s="247">
        <f t="shared" ref="B13:N13" si="2">SUM(B9:B12)</f>
        <v>0</v>
      </c>
      <c r="C13" s="248">
        <f t="shared" si="2"/>
        <v>0</v>
      </c>
      <c r="D13" s="248">
        <f t="shared" si="2"/>
        <v>0</v>
      </c>
      <c r="E13" s="248">
        <f t="shared" si="2"/>
        <v>0</v>
      </c>
      <c r="F13" s="249">
        <f t="shared" si="2"/>
        <v>0</v>
      </c>
      <c r="G13" s="250">
        <f t="shared" si="2"/>
        <v>0</v>
      </c>
      <c r="H13" s="248">
        <f t="shared" si="2"/>
        <v>0</v>
      </c>
      <c r="I13" s="248">
        <f t="shared" si="2"/>
        <v>0</v>
      </c>
      <c r="J13" s="248">
        <f>SUM(J9:J12)</f>
        <v>0</v>
      </c>
      <c r="K13" s="248">
        <f t="shared" si="2"/>
        <v>0</v>
      </c>
      <c r="L13" s="248">
        <f t="shared" si="2"/>
        <v>0</v>
      </c>
      <c r="M13" s="248">
        <f t="shared" si="2"/>
        <v>0</v>
      </c>
      <c r="N13" s="251">
        <f t="shared" si="2"/>
        <v>0</v>
      </c>
      <c r="O13" s="246" t="s">
        <v>400</v>
      </c>
      <c r="P13" s="247">
        <f t="shared" ref="P13:AB13" si="3">SUM(P9:P12)</f>
        <v>0</v>
      </c>
      <c r="Q13" s="248">
        <f t="shared" si="3"/>
        <v>0</v>
      </c>
      <c r="R13" s="248">
        <f t="shared" si="3"/>
        <v>0</v>
      </c>
      <c r="S13" s="248">
        <f t="shared" si="3"/>
        <v>0</v>
      </c>
      <c r="T13" s="249">
        <f t="shared" si="3"/>
        <v>0</v>
      </c>
      <c r="U13" s="250">
        <f t="shared" si="3"/>
        <v>0</v>
      </c>
      <c r="V13" s="248">
        <f t="shared" si="3"/>
        <v>0</v>
      </c>
      <c r="W13" s="248">
        <f t="shared" si="3"/>
        <v>0</v>
      </c>
      <c r="X13" s="248">
        <f t="shared" si="3"/>
        <v>0</v>
      </c>
      <c r="Y13" s="248">
        <f t="shared" si="3"/>
        <v>0</v>
      </c>
      <c r="Z13" s="248">
        <f t="shared" si="3"/>
        <v>0</v>
      </c>
      <c r="AA13" s="248">
        <f t="shared" si="3"/>
        <v>0</v>
      </c>
      <c r="AB13" s="251">
        <f t="shared" si="3"/>
        <v>0</v>
      </c>
    </row>
    <row r="14" spans="1:31" ht="17.25" thickTop="1" thickBot="1">
      <c r="A14" s="252">
        <f>A7</f>
        <v>4</v>
      </c>
      <c r="C14" t="s">
        <v>410</v>
      </c>
      <c r="D14" t="s">
        <v>407</v>
      </c>
      <c r="E14" t="s">
        <v>423</v>
      </c>
      <c r="F14" t="s">
        <v>421</v>
      </c>
      <c r="O14" s="252">
        <f>A7</f>
        <v>4</v>
      </c>
      <c r="Q14" t="s">
        <v>414</v>
      </c>
      <c r="R14" t="s">
        <v>411</v>
      </c>
      <c r="S14" t="s">
        <v>403</v>
      </c>
      <c r="T14" t="s">
        <v>424</v>
      </c>
    </row>
    <row r="15" spans="1:31" ht="110.25" thickTop="1" thickBot="1">
      <c r="A15" s="229" t="str">
        <f>AE5&amp;""&amp;" "&amp;'[1]Namen für Runde 1 Eintragen'!M1</f>
        <v>Spieler 5 Gerd</v>
      </c>
      <c r="B15" s="230" t="s">
        <v>382</v>
      </c>
      <c r="C15" s="231" t="s">
        <v>383</v>
      </c>
      <c r="D15" s="232" t="s">
        <v>384</v>
      </c>
      <c r="E15" s="233" t="s">
        <v>385</v>
      </c>
      <c r="F15" s="234" t="s">
        <v>386</v>
      </c>
      <c r="G15" s="234" t="s">
        <v>387</v>
      </c>
      <c r="H15" s="235" t="s">
        <v>388</v>
      </c>
      <c r="I15" s="235" t="s">
        <v>389</v>
      </c>
      <c r="J15" s="235" t="s">
        <v>390</v>
      </c>
      <c r="K15" s="235" t="s">
        <v>391</v>
      </c>
      <c r="L15" s="235" t="s">
        <v>392</v>
      </c>
      <c r="M15" s="235" t="s">
        <v>393</v>
      </c>
      <c r="N15" s="236" t="s">
        <v>394</v>
      </c>
      <c r="O15" s="229"/>
      <c r="P15" s="230" t="s">
        <v>382</v>
      </c>
      <c r="Q15" s="231" t="s">
        <v>383</v>
      </c>
      <c r="R15" s="237" t="s">
        <v>384</v>
      </c>
      <c r="S15" s="238" t="s">
        <v>385</v>
      </c>
      <c r="T15" s="234" t="s">
        <v>386</v>
      </c>
      <c r="U15" s="234" t="s">
        <v>387</v>
      </c>
      <c r="V15" s="234" t="s">
        <v>388</v>
      </c>
      <c r="W15" s="234" t="s">
        <v>389</v>
      </c>
      <c r="X15" s="234" t="s">
        <v>390</v>
      </c>
      <c r="Y15" s="234" t="s">
        <v>391</v>
      </c>
      <c r="Z15" s="234" t="s">
        <v>392</v>
      </c>
      <c r="AA15" s="234" t="s">
        <v>393</v>
      </c>
      <c r="AB15" s="239" t="s">
        <v>394</v>
      </c>
    </row>
    <row r="16" spans="1:31" ht="18.75" thickTop="1" thickBot="1">
      <c r="A16" s="240" t="s">
        <v>347</v>
      </c>
      <c r="B16" s="241">
        <f>'5 Spieler 4 Runden für TV  1'!X$5</f>
        <v>0</v>
      </c>
      <c r="C16" s="242">
        <f>'5 Spieler 4 Runden für TV  1'!W11</f>
        <v>0</v>
      </c>
      <c r="D16" s="242">
        <f>'5 Spieler 4 Runden für TV  1'!X11</f>
        <v>0</v>
      </c>
      <c r="E16" s="242">
        <f>'5 Spieler 4 Runden für TV  1'!Y11</f>
        <v>0</v>
      </c>
      <c r="F16" s="243">
        <f>SUMPRODUCT(('5 Spieler 4 Runden für TV  1'!$W$130:$W$150&gt;39)*($W$130:$W$150&lt;51))-IF(G16&gt;0,1)-IF(H16&gt;0,1)-IF(I16&gt;0,1)-IF(J16&gt;0,1)-IF(K16&gt;0,1)-IF(L16&gt;0,1)-IF(M16&gt;0,1)</f>
        <v>0</v>
      </c>
      <c r="G16" s="244">
        <f>SUMPRODUCT(('5 Spieler 4 Runden für TV  1'!$W$130:$W$150&gt;49)*($W$130:$W$150&lt;61))-IF(H16&gt;0,1)-IF(I16&gt;0,1)-IF(J16&gt;0,1)-IF(K16&gt;0,1)-IF(L16&gt;0,1)-IF(M16&gt;0,1)</f>
        <v>0</v>
      </c>
      <c r="H16" s="242">
        <f>SUMPRODUCT(('5 Spieler 4 Runden für TV  1'!$W$130:$W$150&gt;59)*($W$130:$W$150&lt;71))-IF(I16&gt;0,1)-IF(J16&gt;0,1)-IF(K16&gt;0,1)-IF(L16&gt;0,1)-IF(M16&gt;0,1)</f>
        <v>0</v>
      </c>
      <c r="I16" s="242">
        <f>SUMPRODUCT(('5 Spieler 4 Runden für TV  1'!$W$130:$W$150&gt;69)*($W$130:$W$150&lt;81))-IF(J16&gt;0,1)-IF(K16&gt;0,1)-IF(L16&gt;0,1)-IF(M16&gt;0,1)</f>
        <v>0</v>
      </c>
      <c r="J16" s="242">
        <f>SUMPRODUCT(('5 Spieler 4 Runden für TV  1'!$W$130:$W$150&gt;79)*($W$130:$W$150&lt;91))-IF(K16&gt;0,1)-IF(L16&gt;0,1)-IF(M16&gt;0,1)</f>
        <v>0</v>
      </c>
      <c r="K16" s="242">
        <f>SUMPRODUCT(('5 Spieler 4 Runden für TV  1'!$W$130:$W$150&gt;89)*($W$130:$W$150&lt;101))-IF(L16&gt;0,1)-IF(M16&gt;0,1)</f>
        <v>0</v>
      </c>
      <c r="L16" s="242">
        <f>SUMPRODUCT(('5 Spieler 4 Runden für TV  1'!$W$130:$W$150&gt;99)*($W$130:$W$150&lt;178))-IF(M16&gt;0,1)</f>
        <v>0</v>
      </c>
      <c r="M16" s="242">
        <f>SUMPRODUCT(('5 Spieler 4 Runden für TV  1'!W$130:$W$150&gt;179)*($W$130:$W$150&lt;181))</f>
        <v>0</v>
      </c>
      <c r="N16" s="245" t="str">
        <f>'5 Spieler 4 Runden für TV  1'!$Y$4</f>
        <v/>
      </c>
      <c r="O16" s="240" t="s">
        <v>347</v>
      </c>
      <c r="P16" s="241"/>
      <c r="Q16" s="242"/>
      <c r="R16" s="242"/>
      <c r="S16" s="242"/>
      <c r="T16" s="243"/>
      <c r="U16" s="244"/>
      <c r="V16" s="242"/>
      <c r="W16" s="242"/>
      <c r="X16" s="242"/>
      <c r="Y16" s="242"/>
      <c r="Z16" s="242"/>
      <c r="AA16" s="242"/>
      <c r="AB16" s="245" t="str">
        <f>'[1]6 Spieler 4 Runden für TV  1'!$AB$4</f>
        <v/>
      </c>
    </row>
    <row r="17" spans="1:28" ht="18.75" thickTop="1" thickBot="1">
      <c r="A17" s="240" t="s">
        <v>348</v>
      </c>
      <c r="B17" s="241">
        <f>'5 Spieler 4 Runden für TV  1'!AJ$5</f>
        <v>0</v>
      </c>
      <c r="C17" s="242">
        <f>'5 Spieler 4 Runden für TV  1'!AI11</f>
        <v>0</v>
      </c>
      <c r="D17" s="242">
        <f>'5 Spieler 4 Runden für TV  1'!AJ11</f>
        <v>0</v>
      </c>
      <c r="E17" s="242">
        <f>'5 Spieler 4 Runden für TV  1'!AK11</f>
        <v>0</v>
      </c>
      <c r="F17" s="243">
        <f>SUMPRODUCT(('5 Spieler 4 Runden für TV  1'!$AI$130:$AI$150&gt;39)*($AI$130:$AI$150&lt;51))-IF(G17&gt;0,1)-IF(H17&gt;0,1)-IF(I17&gt;0,1)-IF(J17&gt;0,1)-IF(K17&gt;0,1)-IF(L17&gt;0,1)-IF(M17&gt;0,1)</f>
        <v>0</v>
      </c>
      <c r="G17" s="244">
        <f>SUMPRODUCT(('5 Spieler 4 Runden für TV  1'!$AI$130:$AI$150&gt;49)*($AI$130:$AI$150&lt;61))-IF(H17&gt;0,1)-IF(I17&gt;0,1)-IF(J17&gt;0,1)-IF(K17&gt;0,1)-IF(L17&gt;0,1)-IF(M17&gt;0,1)</f>
        <v>0</v>
      </c>
      <c r="H17" s="242">
        <f>SUMPRODUCT(('5 Spieler 4 Runden für TV  1'!$AI$130:$AI$150&gt;59)*($AI$130:$AI$150&lt;71))-IF(I17&gt;0,1)-IF(J17&gt;0,1)-IF(K17&gt;0,1)-IF(L17&gt;0,1)-IF(M17&gt;0,1)</f>
        <v>0</v>
      </c>
      <c r="I17" s="242">
        <f>SUMPRODUCT(('5 Spieler 4 Runden für TV  1'!$AI$130:$AI$150&gt;69)*($AI$130:$AI$150&lt;81))-IF(J17&gt;0,1)-IF(K17&gt;0,1)-IF(L17&gt;0,1)-IF(M17&gt;0,1)</f>
        <v>0</v>
      </c>
      <c r="J17" s="242">
        <f>SUMPRODUCT(('5 Spieler 4 Runden für TV  1'!$AI$130:$AI$150&gt;79)*($AI$130:$AI$150&lt;91))-IF(K17&gt;0,1)-IF(L17&gt;0,1)-IF(M17&gt;0,1)</f>
        <v>0</v>
      </c>
      <c r="K17" s="242">
        <f>SUMPRODUCT(('5 Spieler 4 Runden für TV  1'!$AI$130:$AI$150&gt;89)*($AI$130:$AI$150&lt;101))-IF(L17&gt;0,1)-IF(M17&gt;0,1)</f>
        <v>0</v>
      </c>
      <c r="L17" s="242">
        <f>SUMPRODUCT(('5 Spieler 4 Runden für TV  1'!$AI$130:$AI$150&gt;99)*($AI$130:$AI$150&lt;178))-IF(M17&gt;0,1)</f>
        <v>0</v>
      </c>
      <c r="M17" s="242">
        <f>SUMPRODUCT(('5 Spieler 4 Runden für TV  1'!AI$130:$AI$150&gt;179)*($AI$130:$AI$150&lt;181))</f>
        <v>0</v>
      </c>
      <c r="N17" s="245" t="str">
        <f>'5 Spieler 4 Runden für TV  1'!$AK$4</f>
        <v/>
      </c>
      <c r="O17" s="240" t="s">
        <v>348</v>
      </c>
      <c r="P17" s="241"/>
      <c r="Q17" s="242"/>
      <c r="R17" s="242"/>
      <c r="S17" s="242"/>
      <c r="T17" s="243"/>
      <c r="U17" s="244"/>
      <c r="V17" s="242"/>
      <c r="W17" s="242"/>
      <c r="X17" s="242"/>
      <c r="Y17" s="242"/>
      <c r="Z17" s="242"/>
      <c r="AA17" s="242"/>
      <c r="AB17" s="245" t="str">
        <f>'[1]6 Spieler 4 Runden für TV  1'!$AQ$4</f>
        <v/>
      </c>
    </row>
    <row r="18" spans="1:28" ht="18.75" thickTop="1" thickBot="1">
      <c r="A18" s="240" t="s">
        <v>349</v>
      </c>
      <c r="B18" s="241">
        <f>'5 Spieler 4 Runden für TV  1'!AV$5</f>
        <v>0</v>
      </c>
      <c r="C18" s="242">
        <f>'5 Spieler 4 Runden für TV  1'!AU11</f>
        <v>0</v>
      </c>
      <c r="D18" s="242">
        <f>'5 Spieler 4 Runden für TV  1'!AV11</f>
        <v>0</v>
      </c>
      <c r="E18" s="242">
        <f>'5 Spieler 4 Runden für TV  1'!AW11</f>
        <v>0</v>
      </c>
      <c r="F18" s="243">
        <f>SUMPRODUCT(('5 Spieler 4 Runden für TV  1'!$AU$130:$AU$150&gt;39)*($AU$130:$AU$150&lt;51))-IF(G18&gt;0,1)-IF(H18&gt;0,1)-IF(I18&gt;0,1)-IF(J18&gt;0,1)-IF(K18&gt;0,1)-IF(L18&gt;0,1)-IF(M18&gt;0,1)</f>
        <v>0</v>
      </c>
      <c r="G18" s="244">
        <f>SUMPRODUCT(('5 Spieler 4 Runden für TV  1'!$AU$130:$AUA$150&gt;49)*($AU$130:$AU$150&lt;61))-IF(H18&gt;0,1)-IF(I18&gt;0,1)-IF(J18&gt;0,1)-IF(K18&gt;0,1)-IF(L18&gt;0,1)-IF(M18&gt;0,1)</f>
        <v>0</v>
      </c>
      <c r="H18" s="242">
        <f>SUMPRODUCT(('5 Spieler 4 Runden für TV  1'!$AU$130:$AU$150&gt;59)*($AU$130:$AU$150&lt;71)-IF(I18&gt;0,1)-IF(J18&gt;0,1)-IF(K18&gt;0,1)-IF(L18&gt;0,1)-IF(M18&gt;0,1))</f>
        <v>0</v>
      </c>
      <c r="I18" s="242">
        <f>SUMPRODUCT(('5 Spieler 4 Runden für TV  1'!$AU$130:$AU$150&gt;69)*($AU$130:$AU$150&lt;81))-IF(J18&gt;0,1)-IF(K18&gt;0,1)-IF(L18&gt;0,1)-IF(M18&gt;0,1)</f>
        <v>0</v>
      </c>
      <c r="J18" s="242">
        <f>SUMPRODUCT(('5 Spieler 4 Runden für TV  1'!$AU$130:$AU$150&gt;79)*($AU$130:$AU$150&lt;91))-IF(K18&gt;0,1)-IF(L18&gt;0,1)-IF(M18&gt;0,1)</f>
        <v>0</v>
      </c>
      <c r="K18" s="242">
        <f>SUMPRODUCT(('5 Spieler 4 Runden für TV  1'!$AU$130:$AU$150&gt;89)*($AU$130:$AU$150&lt;101))-IF(L18&gt;0,1)-IF(M18&gt;0,1)</f>
        <v>0</v>
      </c>
      <c r="L18" s="242">
        <f>SUMPRODUCT(('5 Spieler 4 Runden für TV  1'!$AU$130:$AU$150&gt;99)*($AU$130:$AU$150&lt;178))-IF(M18&gt;0,1)</f>
        <v>0</v>
      </c>
      <c r="M18" s="242">
        <f>SUMPRODUCT(('5 Spieler 4 Runden für TV  1'!AU$130:$AU$150&gt;179)*($AU$130:$AU$150&lt;181))</f>
        <v>0</v>
      </c>
      <c r="N18" s="245" t="str">
        <f>'5 Spieler 4 Runden für TV  1'!$AW$4</f>
        <v/>
      </c>
      <c r="O18" s="240" t="s">
        <v>349</v>
      </c>
      <c r="P18" s="241"/>
      <c r="Q18" s="242"/>
      <c r="R18" s="242"/>
      <c r="S18" s="242"/>
      <c r="T18" s="243"/>
      <c r="U18" s="244"/>
      <c r="V18" s="242"/>
      <c r="W18" s="242"/>
      <c r="X18" s="242"/>
      <c r="Y18" s="242"/>
      <c r="Z18" s="242"/>
      <c r="AA18" s="242"/>
      <c r="AB18" s="245" t="str">
        <f>'[1]6 Spieler 4 Runden für TV  1'!$BF$4</f>
        <v/>
      </c>
    </row>
    <row r="19" spans="1:28" ht="18.75" thickTop="1" thickBot="1">
      <c r="A19" s="240" t="s">
        <v>377</v>
      </c>
      <c r="B19" s="241">
        <f>'5 Spieler 4 Runden für TV  1'!BH$5</f>
        <v>0</v>
      </c>
      <c r="C19" s="242">
        <f>'5 Spieler 4 Runden für TV  1'!BG11</f>
        <v>0</v>
      </c>
      <c r="D19" s="242">
        <f>'5 Spieler 4 Runden für TV  1'!BH11</f>
        <v>0</v>
      </c>
      <c r="E19" s="242">
        <f>'5 Spieler 4 Runden für TV  1'!BI11</f>
        <v>0</v>
      </c>
      <c r="F19" s="243">
        <f>SUMPRODUCT(('5 Spieler 4 Runden für TV  1'!$BG$130:$BG$150&gt;39)*($BG$130:$BG$150&lt;51))-IF(G19&gt;0,1)-IF(H19&gt;0,1)-IF(I19&gt;0,1)-IF(J19&gt;0,1)-IF(K19&gt;0,1)-IF(L19&gt;0,1)-IF(M19&gt;0,1)</f>
        <v>0</v>
      </c>
      <c r="G19" s="244">
        <f>SUMPRODUCT(('5 Spieler 4 Runden für TV  1'!$BP$130:$BP$150&gt;49)*($BR$130:$BR$150&lt;61))-IF(H19&gt;0,1)-IF(I19&gt;0,1)-IF(J19&gt;0,1)-IF(K19&gt;0,1)-IF(L19&gt;0,1)-IF(M19&gt;0,1)</f>
        <v>0</v>
      </c>
      <c r="H19" s="242">
        <f>SUMPRODUCT(('5 Spieler 4 Runden für TV  1'!$BP$130:$BP$150&gt;59)*($BR$130:$BR$150&lt;71))-IF(I19&gt;0,1)-IF(J19&gt;0,1)-IF(K19&gt;0,1)-IF(L19&gt;0,1)-IF(M19&gt;0,1)</f>
        <v>0</v>
      </c>
      <c r="I19" s="242">
        <f>SUMPRODUCT(('5 Spieler 4 Runden für TV  1'!$BP$130:$BP$150&gt;69)*($BR$130:$BR$150&lt;81))-IF(J19&gt;0,1)-IF(K19&gt;0,1)-IF(L19&gt;0,1)-IF(M19&gt;0,1)</f>
        <v>0</v>
      </c>
      <c r="J19" s="242">
        <f>SUMPRODUCT(('5 Spieler 4 Runden für TV  1'!$BP$130:$BP$150&gt;79)*($BR$130:$BR$150&lt;91))-IF(K19&gt;0,1)-IF(L19&gt;0,1)-IF(M19&gt;0,1)</f>
        <v>0</v>
      </c>
      <c r="K19" s="242">
        <f>SUMPRODUCT(('5 Spieler 4 Runden für TV  1'!$BP$130:$BP$150&gt;89)*($BR$130:$BR$150&lt;101))-IF(L19&gt;0,1)-IF(M19&gt;0,1)</f>
        <v>0</v>
      </c>
      <c r="L19" s="242">
        <f>SUMPRODUCT(('5 Spieler 4 Runden für TV  1'!$BP$130:$BP$150&gt;99)*($BR$130:$BR$150&lt;178))-IF(M19&gt;0,1)</f>
        <v>0</v>
      </c>
      <c r="M19" s="242">
        <f>SUMPRODUCT(('5 Spieler 4 Runden für TV  1'!BP$130:$BP$150&gt;179)*($BR$130:$BR$150&lt;181))</f>
        <v>0</v>
      </c>
      <c r="N19" s="245" t="str">
        <f>'5 Spieler 4 Runden für TV  1'!$BI$4</f>
        <v/>
      </c>
      <c r="O19" s="240" t="s">
        <v>377</v>
      </c>
      <c r="P19" s="241"/>
      <c r="Q19" s="242"/>
      <c r="R19" s="242"/>
      <c r="S19" s="242"/>
      <c r="T19" s="243"/>
      <c r="U19" s="244"/>
      <c r="V19" s="242"/>
      <c r="W19" s="242"/>
      <c r="X19" s="242"/>
      <c r="Y19" s="242"/>
      <c r="Z19" s="242"/>
      <c r="AA19" s="242"/>
      <c r="AB19" s="245" t="str">
        <f>'[1]6 Spieler 4 Runden für TV  1'!$BU$4</f>
        <v/>
      </c>
    </row>
    <row r="20" spans="1:28" ht="46.5" thickTop="1" thickBot="1">
      <c r="A20" s="246" t="s">
        <v>400</v>
      </c>
      <c r="B20" s="247">
        <f>SUM(B16:B19)</f>
        <v>0</v>
      </c>
      <c r="C20" s="248">
        <f>SUM(C2:C19)</f>
        <v>0</v>
      </c>
      <c r="D20" s="248">
        <f>SUM(D2:D19)</f>
        <v>0</v>
      </c>
      <c r="E20" s="248">
        <f>SUM(E2:E19)</f>
        <v>0</v>
      </c>
      <c r="F20" s="249">
        <f>F16+F17+F18+F19</f>
        <v>0</v>
      </c>
      <c r="G20" s="250">
        <f>SUM(G16:G19)</f>
        <v>0</v>
      </c>
      <c r="H20" s="248">
        <f t="shared" ref="H20:M20" si="4">SUM(H2:H19)</f>
        <v>0</v>
      </c>
      <c r="I20" s="248">
        <f t="shared" si="4"/>
        <v>0</v>
      </c>
      <c r="J20" s="248">
        <f t="shared" si="4"/>
        <v>0</v>
      </c>
      <c r="K20" s="248">
        <f t="shared" si="4"/>
        <v>0</v>
      </c>
      <c r="L20" s="248">
        <f t="shared" si="4"/>
        <v>0</v>
      </c>
      <c r="M20" s="248">
        <f t="shared" si="4"/>
        <v>0</v>
      </c>
      <c r="N20" s="251">
        <f>IFERROR(SUM(N2:N19)/A21,"")</f>
        <v>0</v>
      </c>
      <c r="O20" s="246" t="s">
        <v>400</v>
      </c>
      <c r="P20" s="247"/>
      <c r="Q20" s="248"/>
      <c r="R20" s="248"/>
      <c r="S20" s="248"/>
      <c r="T20" s="249"/>
      <c r="U20" s="250"/>
      <c r="V20" s="248"/>
      <c r="W20" s="248"/>
      <c r="X20" s="248"/>
      <c r="Y20" s="248"/>
      <c r="Z20" s="248"/>
      <c r="AA20" s="248"/>
      <c r="AB20" s="251"/>
    </row>
    <row r="21" spans="1:28" ht="17.25" thickTop="1" thickBot="1">
      <c r="A21" s="253">
        <f>A7</f>
        <v>4</v>
      </c>
      <c r="C21" t="s">
        <v>418</v>
      </c>
      <c r="D21" t="s">
        <v>415</v>
      </c>
      <c r="E21" t="s">
        <v>412</v>
      </c>
      <c r="F21" t="s">
        <v>404</v>
      </c>
      <c r="O21" s="253">
        <f>A7</f>
        <v>4</v>
      </c>
    </row>
    <row r="22" spans="1:28" ht="15" thickTop="1">
      <c r="F22">
        <f>F6+T6+F13+T13+F20</f>
        <v>0</v>
      </c>
      <c r="G22">
        <f t="shared" ref="G22:M22" si="5">G6+U6+G13+U13+G20</f>
        <v>0</v>
      </c>
      <c r="H22">
        <f t="shared" si="5"/>
        <v>0</v>
      </c>
      <c r="I22">
        <f t="shared" si="5"/>
        <v>0</v>
      </c>
      <c r="J22">
        <f t="shared" si="5"/>
        <v>0</v>
      </c>
      <c r="K22">
        <f t="shared" si="5"/>
        <v>0</v>
      </c>
      <c r="L22">
        <f t="shared" si="5"/>
        <v>0</v>
      </c>
      <c r="M22">
        <f t="shared" si="5"/>
        <v>0</v>
      </c>
    </row>
    <row r="23" spans="1:28">
      <c r="N23" s="115"/>
    </row>
    <row r="24" spans="1:28">
      <c r="A24" s="254">
        <v>1</v>
      </c>
      <c r="B24" s="255" t="s">
        <v>426</v>
      </c>
      <c r="C24" s="86"/>
      <c r="K24" s="256" t="s">
        <v>402</v>
      </c>
      <c r="N24" s="115" t="str">
        <f>'Namen für Runde 1 Eintragen'!A1</f>
        <v>Adde</v>
      </c>
      <c r="O24" s="257">
        <v>1</v>
      </c>
      <c r="P24" s="86">
        <v>1</v>
      </c>
      <c r="Q24" s="86"/>
      <c r="R24" s="86"/>
      <c r="S24" s="86"/>
    </row>
    <row r="25" spans="1:28">
      <c r="A25" s="258">
        <v>2</v>
      </c>
      <c r="B25" s="259" t="s">
        <v>427</v>
      </c>
      <c r="E25" s="260"/>
      <c r="F25" s="260"/>
      <c r="K25" s="256" t="s">
        <v>406</v>
      </c>
      <c r="N25" s="115" t="str">
        <f>'Namen für Runde 1 Eintragen'!D1</f>
        <v>Rommet</v>
      </c>
      <c r="O25" s="257">
        <v>2</v>
      </c>
      <c r="P25" s="86">
        <v>2</v>
      </c>
      <c r="Q25" s="86"/>
      <c r="R25" s="86"/>
      <c r="S25" s="86"/>
    </row>
    <row r="26" spans="1:28">
      <c r="A26" s="261">
        <v>3</v>
      </c>
      <c r="B26" t="s">
        <v>428</v>
      </c>
      <c r="K26" s="256" t="s">
        <v>410</v>
      </c>
      <c r="N26" s="115" t="str">
        <f>'Namen für Runde 1 Eintragen'!G1</f>
        <v xml:space="preserve">Dieter </v>
      </c>
      <c r="O26" s="257">
        <v>3</v>
      </c>
      <c r="P26" s="86">
        <v>3</v>
      </c>
      <c r="Q26" s="86"/>
      <c r="R26" s="86"/>
      <c r="S26" s="86"/>
    </row>
    <row r="27" spans="1:28">
      <c r="A27" s="262">
        <v>4</v>
      </c>
      <c r="B27" t="s">
        <v>429</v>
      </c>
      <c r="K27" s="256" t="s">
        <v>414</v>
      </c>
      <c r="N27" s="115" t="str">
        <f>'Namen für Runde 1 Eintragen'!J1</f>
        <v>Rainer</v>
      </c>
      <c r="O27" s="257">
        <v>4</v>
      </c>
      <c r="P27" s="86">
        <v>4</v>
      </c>
      <c r="Q27" s="86"/>
      <c r="R27" s="86"/>
      <c r="S27" s="86"/>
    </row>
    <row r="28" spans="1:28">
      <c r="A28" s="263">
        <v>5</v>
      </c>
      <c r="B28" t="s">
        <v>430</v>
      </c>
      <c r="K28" s="256" t="s">
        <v>418</v>
      </c>
      <c r="N28" s="115" t="str">
        <f>'Namen für Runde 1 Eintragen'!M1</f>
        <v>Marco</v>
      </c>
      <c r="O28" s="257">
        <v>5</v>
      </c>
      <c r="P28" s="86">
        <v>5</v>
      </c>
      <c r="R28" s="86"/>
      <c r="S28" s="86"/>
    </row>
    <row r="29" spans="1:28">
      <c r="A29">
        <v>6</v>
      </c>
      <c r="B29" t="s">
        <v>431</v>
      </c>
      <c r="K29" s="256" t="s">
        <v>422</v>
      </c>
      <c r="N29" s="115" t="str">
        <f>N25</f>
        <v>Rommet</v>
      </c>
      <c r="O29" s="255">
        <v>2</v>
      </c>
      <c r="P29" s="86"/>
      <c r="Q29" s="86">
        <v>1</v>
      </c>
      <c r="R29" s="86"/>
      <c r="S29" s="86"/>
    </row>
    <row r="30" spans="1:28">
      <c r="A30">
        <v>7</v>
      </c>
      <c r="B30" t="s">
        <v>432</v>
      </c>
      <c r="K30" s="256" t="s">
        <v>407</v>
      </c>
      <c r="N30" s="115" t="str">
        <f t="shared" ref="N30:N32" si="6">N26</f>
        <v xml:space="preserve">Dieter </v>
      </c>
      <c r="O30" s="255">
        <v>3</v>
      </c>
      <c r="P30" s="86"/>
      <c r="Q30" s="86">
        <v>2</v>
      </c>
      <c r="R30" s="86"/>
      <c r="S30" s="86"/>
    </row>
    <row r="31" spans="1:28">
      <c r="A31">
        <v>8</v>
      </c>
      <c r="B31" t="s">
        <v>433</v>
      </c>
      <c r="K31" s="256" t="s">
        <v>411</v>
      </c>
      <c r="N31" s="115" t="str">
        <f t="shared" si="6"/>
        <v>Rainer</v>
      </c>
      <c r="O31" s="255">
        <v>4</v>
      </c>
      <c r="P31" s="86"/>
      <c r="Q31" s="86">
        <v>3</v>
      </c>
      <c r="R31" s="86"/>
      <c r="S31" s="86"/>
    </row>
    <row r="32" spans="1:28">
      <c r="A32">
        <v>9</v>
      </c>
      <c r="B32" t="s">
        <v>434</v>
      </c>
      <c r="K32" s="256" t="s">
        <v>415</v>
      </c>
      <c r="N32" s="115" t="str">
        <f t="shared" si="6"/>
        <v>Marco</v>
      </c>
      <c r="O32" s="255">
        <v>5</v>
      </c>
      <c r="P32" s="86"/>
      <c r="Q32" s="86">
        <v>4</v>
      </c>
      <c r="S32" s="86"/>
    </row>
    <row r="33" spans="1:19">
      <c r="A33">
        <v>10</v>
      </c>
      <c r="B33" t="s">
        <v>435</v>
      </c>
      <c r="K33" s="256" t="s">
        <v>419</v>
      </c>
      <c r="N33" s="115" t="str">
        <f>N24</f>
        <v>Adde</v>
      </c>
      <c r="O33" s="255">
        <v>1</v>
      </c>
      <c r="P33" s="86"/>
      <c r="Q33" s="86">
        <v>5</v>
      </c>
      <c r="S33" s="86"/>
    </row>
    <row r="34" spans="1:19">
      <c r="A34">
        <v>11</v>
      </c>
      <c r="B34" t="s">
        <v>436</v>
      </c>
      <c r="K34" s="256" t="s">
        <v>423</v>
      </c>
      <c r="N34" s="115" t="str">
        <f>N30</f>
        <v xml:space="preserve">Dieter </v>
      </c>
      <c r="O34" s="257">
        <f>O30</f>
        <v>3</v>
      </c>
      <c r="P34" s="86">
        <v>1</v>
      </c>
      <c r="Q34" s="86"/>
      <c r="S34" s="86"/>
    </row>
    <row r="35" spans="1:19">
      <c r="A35">
        <v>12</v>
      </c>
      <c r="B35" t="s">
        <v>437</v>
      </c>
      <c r="K35" s="256" t="s">
        <v>403</v>
      </c>
      <c r="N35" s="115" t="str">
        <f t="shared" ref="N35:N37" si="7">N31</f>
        <v>Rainer</v>
      </c>
      <c r="O35" s="257">
        <f t="shared" ref="O35:O37" si="8">O31</f>
        <v>4</v>
      </c>
      <c r="P35" s="86">
        <v>2</v>
      </c>
      <c r="Q35" s="86"/>
      <c r="S35" s="86"/>
    </row>
    <row r="36" spans="1:19">
      <c r="A36">
        <v>13</v>
      </c>
      <c r="B36" t="s">
        <v>438</v>
      </c>
      <c r="K36" s="256" t="s">
        <v>412</v>
      </c>
      <c r="N36" s="115" t="str">
        <f t="shared" si="7"/>
        <v>Marco</v>
      </c>
      <c r="O36" s="257">
        <f t="shared" si="8"/>
        <v>5</v>
      </c>
      <c r="P36" s="86">
        <v>3</v>
      </c>
      <c r="Q36" s="86"/>
      <c r="S36" s="86"/>
    </row>
    <row r="37" spans="1:19">
      <c r="A37">
        <v>14</v>
      </c>
      <c r="B37" t="s">
        <v>439</v>
      </c>
      <c r="K37" s="256" t="s">
        <v>416</v>
      </c>
      <c r="N37" s="115" t="str">
        <f t="shared" si="7"/>
        <v>Adde</v>
      </c>
      <c r="O37" s="257">
        <f t="shared" si="8"/>
        <v>1</v>
      </c>
      <c r="P37" s="86">
        <v>4</v>
      </c>
      <c r="Q37" s="86"/>
      <c r="S37" s="86"/>
    </row>
    <row r="38" spans="1:19">
      <c r="A38">
        <v>15</v>
      </c>
      <c r="B38" t="s">
        <v>440</v>
      </c>
      <c r="K38" s="256" t="s">
        <v>420</v>
      </c>
      <c r="N38" s="115" t="str">
        <f>N29</f>
        <v>Rommet</v>
      </c>
      <c r="O38" s="257">
        <f>O29</f>
        <v>2</v>
      </c>
      <c r="P38" s="86">
        <v>5</v>
      </c>
      <c r="Q38" s="86"/>
      <c r="S38" s="86"/>
    </row>
    <row r="39" spans="1:19">
      <c r="A39">
        <v>16</v>
      </c>
      <c r="B39" t="s">
        <v>441</v>
      </c>
      <c r="K39" s="256" t="s">
        <v>424</v>
      </c>
      <c r="N39" s="115" t="str">
        <f>N35</f>
        <v>Rainer</v>
      </c>
      <c r="O39" s="255">
        <f>O35</f>
        <v>4</v>
      </c>
      <c r="P39" s="86"/>
      <c r="Q39" s="86">
        <v>1</v>
      </c>
      <c r="S39" s="86"/>
    </row>
    <row r="40" spans="1:19">
      <c r="A40">
        <v>17</v>
      </c>
      <c r="B40" t="s">
        <v>442</v>
      </c>
      <c r="K40" s="256" t="s">
        <v>404</v>
      </c>
      <c r="N40" s="115" t="str">
        <f t="shared" ref="N40:O42" si="9">N36</f>
        <v>Marco</v>
      </c>
      <c r="O40" s="255">
        <f t="shared" si="9"/>
        <v>5</v>
      </c>
      <c r="P40" s="86"/>
      <c r="Q40" s="86">
        <v>2</v>
      </c>
      <c r="S40" s="86"/>
    </row>
    <row r="41" spans="1:19">
      <c r="A41">
        <v>18</v>
      </c>
      <c r="B41" t="s">
        <v>443</v>
      </c>
      <c r="K41" s="256" t="s">
        <v>408</v>
      </c>
      <c r="N41" s="115" t="str">
        <f t="shared" si="9"/>
        <v>Adde</v>
      </c>
      <c r="O41" s="255">
        <f t="shared" si="9"/>
        <v>1</v>
      </c>
      <c r="P41" s="86"/>
      <c r="Q41" s="86">
        <v>3</v>
      </c>
      <c r="R41" s="86"/>
      <c r="S41" s="86"/>
    </row>
    <row r="42" spans="1:19">
      <c r="A42">
        <v>19</v>
      </c>
      <c r="B42" t="s">
        <v>444</v>
      </c>
      <c r="K42" s="256" t="s">
        <v>417</v>
      </c>
      <c r="N42" s="115" t="str">
        <f t="shared" si="9"/>
        <v>Rommet</v>
      </c>
      <c r="O42" s="255">
        <f t="shared" si="9"/>
        <v>2</v>
      </c>
      <c r="P42" s="86"/>
      <c r="Q42" s="86">
        <v>4</v>
      </c>
      <c r="R42" s="86"/>
      <c r="S42" s="86"/>
    </row>
    <row r="43" spans="1:19">
      <c r="A43">
        <v>20</v>
      </c>
      <c r="B43" t="s">
        <v>445</v>
      </c>
      <c r="K43" s="256" t="s">
        <v>421</v>
      </c>
      <c r="N43" s="115" t="str">
        <f>N34</f>
        <v xml:space="preserve">Dieter </v>
      </c>
      <c r="O43" s="257">
        <f>O34</f>
        <v>3</v>
      </c>
      <c r="P43" s="86"/>
      <c r="Q43" s="86">
        <v>5</v>
      </c>
      <c r="R43" s="86"/>
      <c r="S43" s="86"/>
    </row>
    <row r="44" spans="1:19">
      <c r="A44">
        <v>21</v>
      </c>
      <c r="B44" t="s">
        <v>446</v>
      </c>
      <c r="K44" s="256" t="s">
        <v>425</v>
      </c>
      <c r="N44" s="115"/>
      <c r="O44" s="255"/>
      <c r="P44" s="86"/>
      <c r="S44" s="86"/>
    </row>
    <row r="45" spans="1:19">
      <c r="A45">
        <v>22</v>
      </c>
      <c r="B45" t="s">
        <v>447</v>
      </c>
      <c r="K45" s="256" t="s">
        <v>405</v>
      </c>
      <c r="N45" s="115"/>
      <c r="O45" s="255"/>
      <c r="P45" s="86"/>
      <c r="Q45" s="86"/>
      <c r="S45" s="86"/>
    </row>
    <row r="46" spans="1:19">
      <c r="A46">
        <v>23</v>
      </c>
      <c r="B46" t="s">
        <v>448</v>
      </c>
      <c r="K46" s="256" t="s">
        <v>409</v>
      </c>
      <c r="N46" s="257"/>
      <c r="O46" s="255"/>
      <c r="P46" s="86"/>
      <c r="Q46" s="86"/>
      <c r="S46" s="86"/>
    </row>
    <row r="47" spans="1:19">
      <c r="A47">
        <v>24</v>
      </c>
      <c r="B47" t="s">
        <v>449</v>
      </c>
      <c r="K47" s="256" t="s">
        <v>413</v>
      </c>
      <c r="N47" s="257"/>
      <c r="O47" s="255"/>
      <c r="P47" s="86"/>
      <c r="Q47" s="86"/>
      <c r="S47" s="86"/>
    </row>
    <row r="48" spans="1:19">
      <c r="P48" s="86"/>
      <c r="Q48" s="86"/>
      <c r="R48" s="86"/>
      <c r="S48" s="86"/>
    </row>
  </sheetData>
  <conditionalFormatting sqref="N44:N47">
    <cfRule type="containsText" dxfId="121" priority="5" operator="containsText" text="adde">
      <formula>NOT(ISERROR(SEARCH("adde",N44)))</formula>
    </cfRule>
    <cfRule type="containsText" dxfId="120" priority="6" operator="containsText" text="mar">
      <formula>NOT(ISERROR(SEARCH("mar",N44)))</formula>
    </cfRule>
  </conditionalFormatting>
  <conditionalFormatting sqref="N44">
    <cfRule type="containsText" dxfId="119" priority="4" operator="containsText" text="rommet">
      <formula>NOT(ISERROR(SEARCH("rommet",N44)))</formula>
    </cfRule>
  </conditionalFormatting>
  <conditionalFormatting sqref="N24:N43">
    <cfRule type="containsText" dxfId="118" priority="1" operator="containsText" text="marco">
      <formula>NOT(ISERROR(SEARCH("marco",N24)))</formula>
    </cfRule>
    <cfRule type="containsText" dxfId="117" priority="2" operator="containsText" text="rainer">
      <formula>NOT(ISERROR(SEARCH("rainer",N24)))</formula>
    </cfRule>
    <cfRule type="containsText" dxfId="116" priority="3" operator="containsText" text="dieter">
      <formula>NOT(ISERROR(SEARCH("dieter",N24)))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N33 N38:O3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S26"/>
  <sheetViews>
    <sheetView workbookViewId="0">
      <selection activeCell="K3" sqref="K3"/>
    </sheetView>
  </sheetViews>
  <sheetFormatPr baseColWidth="10" defaultRowHeight="14.25"/>
  <cols>
    <col min="1" max="1" width="16.75" bestFit="1" customWidth="1"/>
    <col min="2" max="2" width="17.375" customWidth="1"/>
    <col min="4" max="4" width="9.625" customWidth="1"/>
    <col min="5" max="5" width="19.5" bestFit="1" customWidth="1"/>
    <col min="6" max="6" width="10.5" bestFit="1" customWidth="1"/>
    <col min="7" max="7" width="18" bestFit="1" customWidth="1"/>
    <col min="9" max="9" width="10" bestFit="1" customWidth="1"/>
    <col min="10" max="10" width="13.75" bestFit="1" customWidth="1"/>
    <col min="13" max="13" width="11.75" bestFit="1" customWidth="1"/>
    <col min="15" max="15" width="11.75" bestFit="1" customWidth="1"/>
    <col min="18" max="18" width="8" bestFit="1" customWidth="1"/>
    <col min="19" max="20" width="7.125" customWidth="1"/>
    <col min="21" max="21" width="8" bestFit="1" customWidth="1"/>
    <col min="22" max="22" width="8" customWidth="1"/>
  </cols>
  <sheetData>
    <row r="1" spans="1:19" ht="117.75" customHeight="1" thickTop="1" thickBot="1">
      <c r="A1" s="58" t="s">
        <v>330</v>
      </c>
      <c r="B1" s="59" t="s">
        <v>352</v>
      </c>
      <c r="C1" s="60"/>
      <c r="D1" s="61"/>
      <c r="E1" s="62" t="s">
        <v>330</v>
      </c>
      <c r="F1" s="83" t="s">
        <v>331</v>
      </c>
      <c r="G1" s="63" t="s">
        <v>332</v>
      </c>
      <c r="H1" s="64" t="s">
        <v>333</v>
      </c>
      <c r="J1" s="65" t="s">
        <v>344</v>
      </c>
      <c r="K1" s="66" t="s">
        <v>328</v>
      </c>
      <c r="L1" s="66" t="s">
        <v>327</v>
      </c>
      <c r="M1" s="67" t="s">
        <v>334</v>
      </c>
      <c r="N1" s="67" t="s">
        <v>335</v>
      </c>
      <c r="O1" s="67" t="s">
        <v>336</v>
      </c>
      <c r="P1" s="68" t="s">
        <v>337</v>
      </c>
    </row>
    <row r="2" spans="1:19" ht="46.5" customHeight="1" thickTop="1" thickBot="1">
      <c r="A2" s="69" t="str">
        <f>'5 Spieler 4 Runden für TV  1'!DA5</f>
        <v>Adde</v>
      </c>
      <c r="B2" s="70" t="b">
        <f>IFERROR(IF('5 Spieler 4 Runden für TV  1'!DB5=301,1),"")</f>
        <v>0</v>
      </c>
      <c r="C2" s="349" t="s">
        <v>338</v>
      </c>
      <c r="D2" s="350"/>
      <c r="E2" s="107" t="str">
        <f>A2</f>
        <v>Adde</v>
      </c>
      <c r="F2" s="108">
        <f>S2</f>
        <v>0</v>
      </c>
      <c r="G2" s="71">
        <f>F2*$M$2</f>
        <v>0</v>
      </c>
      <c r="H2" s="72">
        <f>$C$3*$L$2</f>
        <v>0</v>
      </c>
      <c r="I2" s="73">
        <f>G2-H2</f>
        <v>0</v>
      </c>
      <c r="J2" s="74">
        <f>I2</f>
        <v>0</v>
      </c>
      <c r="K2" s="75">
        <f>COUNTIF(A2:A6,"&lt;&gt;""")-COUNTIF(A2:A6,"")</f>
        <v>5</v>
      </c>
      <c r="L2" s="76">
        <f>COUNTIF(B2:B25,"1")</f>
        <v>0</v>
      </c>
      <c r="M2" s="77">
        <f>K2*C3</f>
        <v>5</v>
      </c>
      <c r="N2" s="78">
        <f>C3</f>
        <v>1</v>
      </c>
      <c r="O2" s="77">
        <f>M2-N2</f>
        <v>4</v>
      </c>
      <c r="P2" s="79">
        <f>$C$3*$K$2*$L$2</f>
        <v>0</v>
      </c>
      <c r="Q2" s="215" t="str">
        <f>A2</f>
        <v>Adde</v>
      </c>
      <c r="R2" t="b">
        <f>IF($B$2:$B$6=1,A2)</f>
        <v>0</v>
      </c>
      <c r="S2">
        <f>COUNTIF($R$2:$R$25,A2)+R11+R13+R17</f>
        <v>0</v>
      </c>
    </row>
    <row r="3" spans="1:19" ht="67.5" customHeight="1" thickTop="1" thickBot="1">
      <c r="A3" s="69" t="str">
        <f>'5 Spieler 4 Runden für TV  1'!DA6</f>
        <v>Rommet</v>
      </c>
      <c r="B3" s="70" t="b">
        <f>IFERROR(IF('5 Spieler 4 Runden für TV  1'!DB6=301,1),"")</f>
        <v>0</v>
      </c>
      <c r="C3" s="106">
        <f>'5 Spieler 4 Runden für TV  1'!CS11</f>
        <v>1</v>
      </c>
      <c r="D3" s="105"/>
      <c r="E3" s="107" t="str">
        <f>A3</f>
        <v>Rommet</v>
      </c>
      <c r="F3" s="108">
        <f t="shared" ref="F3:F6" si="0">Y3</f>
        <v>0</v>
      </c>
      <c r="G3" s="71">
        <f>F3*$M$2</f>
        <v>0</v>
      </c>
      <c r="H3" s="72">
        <f t="shared" ref="H3:H6" si="1">$C$3*$L$2</f>
        <v>0</v>
      </c>
      <c r="I3" s="73">
        <f>G3-H3</f>
        <v>0</v>
      </c>
      <c r="J3" s="74">
        <f>I3</f>
        <v>0</v>
      </c>
      <c r="L3" s="80" t="s">
        <v>339</v>
      </c>
      <c r="M3" s="81" t="s">
        <v>340</v>
      </c>
      <c r="N3" s="81" t="s">
        <v>341</v>
      </c>
      <c r="Q3" s="215" t="str">
        <f t="shared" ref="Q3:Q25" si="2">A3</f>
        <v>Rommet</v>
      </c>
      <c r="R3" t="b">
        <f>IF($B$2:$B$6=1,A3)</f>
        <v>0</v>
      </c>
      <c r="S3">
        <f t="shared" ref="S3:S5" si="3">COUNTIF($R$2:$R$25,A3)</f>
        <v>0</v>
      </c>
    </row>
    <row r="4" spans="1:19" ht="46.5" customHeight="1" thickTop="1" thickBot="1">
      <c r="A4" s="69" t="str">
        <f>'5 Spieler 4 Runden für TV  1'!DA7</f>
        <v xml:space="preserve">Dieter </v>
      </c>
      <c r="B4" s="70" t="b">
        <f>IFERROR(IF('5 Spieler 4 Runden für TV  1'!DB7=301,1),"")</f>
        <v>0</v>
      </c>
      <c r="C4" s="351" t="s">
        <v>342</v>
      </c>
      <c r="D4" s="352"/>
      <c r="E4" s="107" t="str">
        <f>A4</f>
        <v xml:space="preserve">Dieter </v>
      </c>
      <c r="F4" s="108">
        <f t="shared" si="0"/>
        <v>0</v>
      </c>
      <c r="G4" s="71">
        <f>F4*$M$2</f>
        <v>0</v>
      </c>
      <c r="H4" s="72">
        <f t="shared" si="1"/>
        <v>0</v>
      </c>
      <c r="I4" s="73">
        <f>G4-H4</f>
        <v>0</v>
      </c>
      <c r="J4" s="74">
        <f>I4</f>
        <v>0</v>
      </c>
      <c r="L4" s="344" t="str">
        <f>'Rang was gewinnt wer TV 1'!F2&amp;"  "&amp;'Rang was gewinnt wer TV 1'!G2&amp;" "&amp;",00€"&amp;"   "&amp;CC2</f>
        <v xml:space="preserve">Marco  0 ,00€   </v>
      </c>
      <c r="M4" s="345"/>
      <c r="N4" s="346"/>
      <c r="O4" s="347" t="s">
        <v>353</v>
      </c>
      <c r="Q4" s="215" t="str">
        <f t="shared" si="2"/>
        <v xml:space="preserve">Dieter </v>
      </c>
      <c r="R4" t="b">
        <f>IF($B$2:$B$6=1,A4)</f>
        <v>0</v>
      </c>
      <c r="S4">
        <f t="shared" si="3"/>
        <v>0</v>
      </c>
    </row>
    <row r="5" spans="1:19" ht="46.5" customHeight="1" thickTop="1" thickBot="1">
      <c r="A5" s="69" t="str">
        <f>'5 Spieler 4 Runden für TV  1'!DA8</f>
        <v>Rainer</v>
      </c>
      <c r="B5" s="70" t="b">
        <f>IFERROR(IF('5 Spieler 4 Runden für TV  1'!DB8=301,1),"")</f>
        <v>0</v>
      </c>
      <c r="C5" s="82"/>
      <c r="E5" s="107" t="str">
        <f>A5</f>
        <v>Rainer</v>
      </c>
      <c r="F5" s="108">
        <f t="shared" si="0"/>
        <v>0</v>
      </c>
      <c r="G5" s="71">
        <f>F5*$M$2</f>
        <v>0</v>
      </c>
      <c r="H5" s="72">
        <f t="shared" si="1"/>
        <v>0</v>
      </c>
      <c r="I5" s="73">
        <f>G5-H5</f>
        <v>0</v>
      </c>
      <c r="J5" s="74">
        <f>I5</f>
        <v>0</v>
      </c>
      <c r="L5" s="344" t="str">
        <f>'Rang was gewinnt wer TV 1'!F3&amp;"  "&amp;'Rang was gewinnt wer TV 1'!G3&amp;" "&amp;",00€"&amp;"   "&amp;CC3</f>
        <v xml:space="preserve">Rainer  0 ,00€   </v>
      </c>
      <c r="M5" s="345"/>
      <c r="N5" s="346"/>
      <c r="O5" s="348"/>
      <c r="Q5" s="215" t="str">
        <f t="shared" si="2"/>
        <v>Rainer</v>
      </c>
      <c r="R5" t="b">
        <f>IF($B$2:$B$6=1,A5)</f>
        <v>0</v>
      </c>
      <c r="S5">
        <f t="shared" si="3"/>
        <v>0</v>
      </c>
    </row>
    <row r="6" spans="1:19" ht="46.5" customHeight="1" thickTop="1" thickBot="1">
      <c r="A6" s="69" t="str">
        <f>'5 Spieler 4 Runden für TV  1'!DA9</f>
        <v>Marco</v>
      </c>
      <c r="B6" s="70" t="b">
        <f>IFERROR(IF('5 Spieler 4 Runden für TV  1'!DB9=301,1),"")</f>
        <v>0</v>
      </c>
      <c r="C6" s="82"/>
      <c r="E6" s="107" t="str">
        <f>A6</f>
        <v>Marco</v>
      </c>
      <c r="F6" s="108">
        <f t="shared" si="0"/>
        <v>0</v>
      </c>
      <c r="G6" s="71">
        <f>F6*$M$2</f>
        <v>0</v>
      </c>
      <c r="H6" s="72">
        <f t="shared" si="1"/>
        <v>0</v>
      </c>
      <c r="I6" s="73">
        <f>G6-H6</f>
        <v>0</v>
      </c>
      <c r="J6" s="74">
        <f>I6</f>
        <v>0</v>
      </c>
      <c r="L6" s="344" t="str">
        <f>'Rang was gewinnt wer TV 1'!F4&amp;"  "&amp;'Rang was gewinnt wer TV 1'!G4&amp;" "&amp;",00€"&amp;"   "&amp;CC4</f>
        <v xml:space="preserve">Dieter   0 ,00€   </v>
      </c>
      <c r="M6" s="345"/>
      <c r="N6" s="346"/>
      <c r="O6" s="348"/>
      <c r="Q6" s="215" t="str">
        <f t="shared" si="2"/>
        <v>Marco</v>
      </c>
      <c r="R6" t="b">
        <f>IF($B$2:$B$6=1,A6)</f>
        <v>0</v>
      </c>
      <c r="S6">
        <f>COUNTIF($R$2:$R$25,A6)</f>
        <v>0</v>
      </c>
    </row>
    <row r="7" spans="1:19" ht="46.5" customHeight="1" thickTop="1" thickBot="1">
      <c r="A7" s="214" t="str">
        <f>'5 Spieler 4 Runden für TV  1'!DA10</f>
        <v>Rommet</v>
      </c>
      <c r="B7" s="70" t="b">
        <f>IFERROR(IF('5 Spieler 4 Runden für TV  1'!DB10=301,1),"")</f>
        <v>0</v>
      </c>
      <c r="C7" s="82"/>
      <c r="L7" s="344" t="str">
        <f>'Rang was gewinnt wer TV 1'!F5&amp;"  "&amp;'Rang was gewinnt wer TV 1'!G5&amp;" "&amp;",00€"&amp;"   "&amp;CC5</f>
        <v xml:space="preserve">Rommet  0 ,00€   </v>
      </c>
      <c r="M7" s="345"/>
      <c r="N7" s="346"/>
      <c r="Q7" s="31" t="str">
        <f t="shared" si="2"/>
        <v>Rommet</v>
      </c>
      <c r="R7" t="b">
        <f>IF($B$7:$B$11=1,A7)</f>
        <v>0</v>
      </c>
    </row>
    <row r="8" spans="1:19" ht="46.5" customHeight="1" thickTop="1" thickBot="1">
      <c r="A8" s="214" t="str">
        <f>'5 Spieler 4 Runden für TV  1'!DA11</f>
        <v xml:space="preserve">Dieter </v>
      </c>
      <c r="B8" s="70" t="b">
        <f>IFERROR(IF('5 Spieler 4 Runden für TV  1'!DB11=301,1),"")</f>
        <v>0</v>
      </c>
      <c r="C8" s="82"/>
      <c r="L8" s="344" t="str">
        <f>'Rang was gewinnt wer TV 1'!F6&amp;"  "&amp;'Rang was gewinnt wer TV 1'!G6&amp;" "&amp;",00€"&amp;"   "&amp;CC6</f>
        <v xml:space="preserve">Adde  0 ,00€   </v>
      </c>
      <c r="M8" s="345"/>
      <c r="N8" s="346"/>
      <c r="Q8" s="31" t="str">
        <f t="shared" si="2"/>
        <v xml:space="preserve">Dieter </v>
      </c>
      <c r="R8" t="b">
        <f>IF($B$7:$B$11=1,A8)</f>
        <v>0</v>
      </c>
    </row>
    <row r="9" spans="1:19" ht="46.5" customHeight="1" thickTop="1" thickBot="1">
      <c r="A9" s="214" t="str">
        <f>'5 Spieler 4 Runden für TV  1'!DA12</f>
        <v>Rainer</v>
      </c>
      <c r="B9" s="70" t="b">
        <f>IFERROR(IF('5 Spieler 4 Runden für TV  1'!DB12=301,1),"")</f>
        <v>0</v>
      </c>
      <c r="C9" s="82"/>
      <c r="Q9" s="31" t="str">
        <f t="shared" si="2"/>
        <v>Rainer</v>
      </c>
      <c r="R9" t="b">
        <f>IF($B$7:$B$11=1,A9)</f>
        <v>0</v>
      </c>
    </row>
    <row r="10" spans="1:19" ht="46.5" customHeight="1" thickTop="1" thickBot="1">
      <c r="A10" s="214" t="str">
        <f>'5 Spieler 4 Runden für TV  1'!DA13</f>
        <v>Marco</v>
      </c>
      <c r="B10" s="70" t="b">
        <f>IFERROR(IF('5 Spieler 4 Runden für TV  1'!DB13=301,1),"")</f>
        <v>0</v>
      </c>
      <c r="Q10" s="31" t="str">
        <f t="shared" si="2"/>
        <v>Marco</v>
      </c>
      <c r="R10" t="b">
        <f>IF($B$7:$B$11=1,A10)</f>
        <v>0</v>
      </c>
    </row>
    <row r="11" spans="1:19" ht="46.5" customHeight="1" thickTop="1" thickBot="1">
      <c r="A11" s="214" t="str">
        <f>'5 Spieler 4 Runden für TV  1'!DA14</f>
        <v>Adde</v>
      </c>
      <c r="B11" s="70" t="b">
        <f>IFERROR(IF('5 Spieler 4 Runden für TV  1'!DG5=301,1),"")</f>
        <v>0</v>
      </c>
      <c r="Q11" s="31" t="str">
        <f t="shared" si="2"/>
        <v>Adde</v>
      </c>
      <c r="R11" t="b">
        <f>IF($B$7:$B$11=1,A11)</f>
        <v>0</v>
      </c>
    </row>
    <row r="12" spans="1:19" ht="46.5" customHeight="1" thickTop="1" thickBot="1">
      <c r="A12" s="92" t="str">
        <f>'5 Spieler 4 Runden für TV  1'!DF7</f>
        <v>Marco</v>
      </c>
      <c r="B12" s="70" t="b">
        <f>IFERROR(IF('5 Spieler 4 Runden für TV  1'!DG6=301,1),"")</f>
        <v>0</v>
      </c>
      <c r="Q12" s="215" t="str">
        <f t="shared" si="2"/>
        <v>Marco</v>
      </c>
      <c r="R12" t="b">
        <f>IF($B$12:$B$17=1,A12)</f>
        <v>0</v>
      </c>
    </row>
    <row r="13" spans="1:19" ht="46.5" customHeight="1" thickTop="1" thickBot="1">
      <c r="A13" s="92" t="str">
        <f>'5 Spieler 4 Runden für TV  1'!DF8</f>
        <v>Adde</v>
      </c>
      <c r="B13" s="70" t="b">
        <f>IFERROR(IF('5 Spieler 4 Runden für TV  1'!DG7=301,1),"")</f>
        <v>0</v>
      </c>
      <c r="Q13" s="215" t="str">
        <f t="shared" si="2"/>
        <v>Adde</v>
      </c>
      <c r="R13" t="b">
        <f t="shared" ref="R13:R17" si="4">IF($B$12:$B$17=1,A13)</f>
        <v>0</v>
      </c>
    </row>
    <row r="14" spans="1:19" ht="46.5" customHeight="1" thickTop="1" thickBot="1">
      <c r="A14" s="92" t="str">
        <f>'5 Spieler 4 Runden für TV  1'!DF9</f>
        <v>Rommet</v>
      </c>
      <c r="B14" s="70" t="b">
        <f>IFERROR(IF('5 Spieler 4 Runden für TV  1'!DG8=301,1),"")</f>
        <v>0</v>
      </c>
      <c r="Q14" s="215" t="str">
        <f t="shared" si="2"/>
        <v>Rommet</v>
      </c>
      <c r="R14" t="b">
        <f t="shared" si="4"/>
        <v>0</v>
      </c>
    </row>
    <row r="15" spans="1:19" ht="46.5" customHeight="1" thickTop="1" thickBot="1">
      <c r="A15" s="92" t="str">
        <f>'5 Spieler 4 Runden für TV  1'!DF10</f>
        <v>Rainer</v>
      </c>
      <c r="B15" s="70" t="b">
        <f>IFERROR(IF('5 Spieler 4 Runden für TV  1'!DG9=301,1),"")</f>
        <v>0</v>
      </c>
      <c r="Q15" s="215" t="str">
        <f t="shared" si="2"/>
        <v>Rainer</v>
      </c>
      <c r="R15" t="b">
        <f t="shared" si="4"/>
        <v>0</v>
      </c>
    </row>
    <row r="16" spans="1:19" ht="46.5" customHeight="1" thickTop="1" thickBot="1">
      <c r="A16" s="92" t="str">
        <f>'5 Spieler 4 Runden für TV  1'!DF11</f>
        <v>Marco</v>
      </c>
      <c r="B16" s="70" t="b">
        <f>IFERROR(IF('5 Spieler 4 Runden für TV  1'!DG10=301,1),"")</f>
        <v>0</v>
      </c>
      <c r="Q16" s="215" t="str">
        <f t="shared" si="2"/>
        <v>Marco</v>
      </c>
      <c r="R16" t="b">
        <f t="shared" si="4"/>
        <v>0</v>
      </c>
    </row>
    <row r="17" spans="1:18" ht="46.5" customHeight="1" thickTop="1" thickBot="1">
      <c r="A17" s="92" t="str">
        <f>'5 Spieler 4 Runden für TV  1'!DF12</f>
        <v>Adde</v>
      </c>
      <c r="B17" s="70" t="b">
        <f>IFERROR(IF('5 Spieler 4 Runden für TV  1'!DG11=301,1),"")</f>
        <v>0</v>
      </c>
      <c r="Q17" s="31" t="str">
        <f t="shared" si="2"/>
        <v>Adde</v>
      </c>
      <c r="R17" t="b">
        <f t="shared" si="4"/>
        <v>0</v>
      </c>
    </row>
    <row r="18" spans="1:18" ht="46.5" customHeight="1" thickTop="1" thickBot="1">
      <c r="A18" s="93" t="e">
        <f>'5 Spieler 4 Runden für TV  1'!#REF!</f>
        <v>#REF!</v>
      </c>
      <c r="B18" s="70" t="str">
        <f>IFERROR(IF('5 Spieler 4 Runden für TV  1'!#REF!=301,1),"")</f>
        <v/>
      </c>
      <c r="Q18" s="31" t="e">
        <f t="shared" si="2"/>
        <v>#REF!</v>
      </c>
      <c r="R18" t="b">
        <f>IF($B$18:$B$22=1,A18)</f>
        <v>0</v>
      </c>
    </row>
    <row r="19" spans="1:18" ht="46.5" customHeight="1" thickTop="1" thickBot="1">
      <c r="A19" s="93" t="e">
        <f>'5 Spieler 4 Runden für TV  1'!#REF!</f>
        <v>#REF!</v>
      </c>
      <c r="B19" s="70" t="str">
        <f>IFERROR(IF('5 Spieler 4 Runden für TV  1'!#REF!=301,1),"")</f>
        <v/>
      </c>
      <c r="Q19" s="31" t="e">
        <f t="shared" si="2"/>
        <v>#REF!</v>
      </c>
      <c r="R19" t="b">
        <f>IF($B$18:$B$22=1,A19)</f>
        <v>0</v>
      </c>
    </row>
    <row r="20" spans="1:18" ht="46.5" customHeight="1" thickTop="1" thickBot="1">
      <c r="A20" s="93" t="e">
        <f>'5 Spieler 4 Runden für TV  1'!#REF!</f>
        <v>#REF!</v>
      </c>
      <c r="B20" s="70" t="str">
        <f>IFERROR(IF('5 Spieler 4 Runden für TV  1'!#REF!=301,1),"")</f>
        <v/>
      </c>
      <c r="Q20" s="31" t="e">
        <f t="shared" si="2"/>
        <v>#REF!</v>
      </c>
      <c r="R20" t="b">
        <f>IF($B$18:$B$22=1,A20)</f>
        <v>0</v>
      </c>
    </row>
    <row r="21" spans="1:18" ht="46.5" customHeight="1" thickTop="1" thickBot="1">
      <c r="A21" s="93" t="e">
        <f>'5 Spieler 4 Runden für TV  1'!#REF!</f>
        <v>#REF!</v>
      </c>
      <c r="B21" s="70" t="str">
        <f>IFERROR(IF('5 Spieler 4 Runden für TV  1'!#REF!=301,1),"")</f>
        <v/>
      </c>
      <c r="Q21" s="31" t="e">
        <f t="shared" si="2"/>
        <v>#REF!</v>
      </c>
      <c r="R21" t="b">
        <f>IF($B$18:$B$22=1,A21)</f>
        <v>0</v>
      </c>
    </row>
    <row r="22" spans="1:18" ht="46.5" customHeight="1" thickTop="1" thickBot="1">
      <c r="A22" s="93" t="e">
        <f>'5 Spieler 4 Runden für TV  1'!#REF!</f>
        <v>#REF!</v>
      </c>
      <c r="B22" s="70" t="str">
        <f>IFERROR(IF('5 Spieler 4 Runden für TV  1'!#REF!=301,1),"")</f>
        <v/>
      </c>
      <c r="Q22" s="31" t="e">
        <f t="shared" si="2"/>
        <v>#REF!</v>
      </c>
      <c r="R22" t="b">
        <f>IF($B$18:$B$22=1,A22)</f>
        <v>0</v>
      </c>
    </row>
    <row r="23" spans="1:18" ht="46.5" customHeight="1" thickTop="1">
      <c r="Q23" s="31">
        <f t="shared" si="2"/>
        <v>0</v>
      </c>
    </row>
    <row r="24" spans="1:18" ht="46.5" customHeight="1">
      <c r="Q24" s="31">
        <f t="shared" si="2"/>
        <v>0</v>
      </c>
    </row>
    <row r="25" spans="1:18" ht="46.5" customHeight="1">
      <c r="Q25" s="31">
        <f t="shared" si="2"/>
        <v>0</v>
      </c>
    </row>
    <row r="26" spans="1:18" ht="46.5" customHeight="1"/>
  </sheetData>
  <mergeCells count="8">
    <mergeCell ref="L7:N7"/>
    <mergeCell ref="L8:N8"/>
    <mergeCell ref="O4:O6"/>
    <mergeCell ref="C2:D2"/>
    <mergeCell ref="C4:D4"/>
    <mergeCell ref="L4:N4"/>
    <mergeCell ref="L5:N5"/>
    <mergeCell ref="L6:N6"/>
  </mergeCells>
  <conditionalFormatting sqref="L4:L8">
    <cfRule type="expression" dxfId="115" priority="2">
      <formula>IF(SEARCH(““,L4)&gt;0,TRUE)</formula>
    </cfRule>
    <cfRule type="expression" dxfId="114" priority="3">
      <formula>IF(SEARCH("-",L4)&gt;0,TRUE)</formula>
    </cfRule>
  </conditionalFormatting>
  <conditionalFormatting sqref="G2:G6">
    <cfRule type="cellIs" dxfId="113" priority="5" operator="lessThan">
      <formula>1</formula>
    </cfRule>
    <cfRule type="cellIs" dxfId="112" priority="6" operator="greaterThan">
      <formula>0</formula>
    </cfRule>
  </conditionalFormatting>
  <conditionalFormatting sqref="B2:B22">
    <cfRule type="containsText" dxfId="111" priority="4" operator="containsText" text="F">
      <formula>NOT(ISERROR(SEARCH("F",B2)))</formula>
    </cfRule>
  </conditionalFormatting>
  <conditionalFormatting sqref="J4:J6">
    <cfRule type="cellIs" dxfId="110" priority="1" operator="greaterThan">
      <formula>1</formula>
    </cfRule>
  </conditionalFormatting>
  <conditionalFormatting sqref="J2:J6">
    <cfRule type="cellIs" dxfId="109" priority="58" operator="greaterThan">
      <formula>$C$3</formula>
    </cfRule>
    <cfRule type="cellIs" dxfId="108" priority="59" operator="less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/>
  <dimension ref="A1:AB7"/>
  <sheetViews>
    <sheetView workbookViewId="0">
      <selection activeCell="D11" sqref="D11"/>
    </sheetView>
  </sheetViews>
  <sheetFormatPr baseColWidth="10" defaultRowHeight="14.25"/>
  <cols>
    <col min="1" max="1" width="8.125" bestFit="1" customWidth="1"/>
    <col min="2" max="2" width="6.875" bestFit="1" customWidth="1"/>
    <col min="3" max="3" width="7.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6.875" bestFit="1" customWidth="1"/>
    <col min="10" max="10" width="7.25" bestFit="1" customWidth="1"/>
    <col min="11" max="11" width="9.375" bestFit="1" customWidth="1"/>
    <col min="12" max="12" width="8.75" bestFit="1" customWidth="1"/>
    <col min="13" max="13" width="6.875" bestFit="1" customWidth="1"/>
    <col min="14" max="14" width="7.875" bestFit="1" customWidth="1"/>
    <col min="15" max="15" width="8.125" bestFit="1" customWidth="1"/>
    <col min="16" max="16" width="6.875" bestFit="1" customWidth="1"/>
    <col min="17" max="17" width="7.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7.875" bestFit="1" customWidth="1"/>
    <col min="22" max="22" width="8.125" bestFit="1" customWidth="1"/>
    <col min="23" max="23" width="5" bestFit="1" customWidth="1"/>
    <col min="24" max="24" width="6.5" bestFit="1" customWidth="1"/>
    <col min="25" max="25" width="9.375" bestFit="1" customWidth="1"/>
    <col min="26" max="26" width="8.75" bestFit="1" customWidth="1"/>
    <col min="27" max="27" width="6.875" bestFit="1" customWidth="1"/>
    <col min="28" max="28" width="7.125" bestFit="1" customWidth="1"/>
  </cols>
  <sheetData>
    <row r="1" spans="1:28" ht="21.75" thickBot="1">
      <c r="A1" s="37" t="s">
        <v>315</v>
      </c>
      <c r="B1" s="38" t="s">
        <v>316</v>
      </c>
      <c r="C1" s="38" t="s">
        <v>329</v>
      </c>
      <c r="D1" s="39" t="s">
        <v>318</v>
      </c>
      <c r="E1" s="38" t="s">
        <v>319</v>
      </c>
      <c r="F1" s="38" t="s">
        <v>316</v>
      </c>
      <c r="G1" s="38" t="s">
        <v>329</v>
      </c>
      <c r="H1" s="37" t="s">
        <v>315</v>
      </c>
      <c r="I1" s="38" t="s">
        <v>316</v>
      </c>
      <c r="J1" s="38" t="s">
        <v>329</v>
      </c>
      <c r="K1" s="39" t="s">
        <v>318</v>
      </c>
      <c r="L1" s="38" t="s">
        <v>319</v>
      </c>
      <c r="M1" s="38" t="s">
        <v>316</v>
      </c>
      <c r="N1" s="38" t="s">
        <v>329</v>
      </c>
      <c r="O1" s="37" t="s">
        <v>315</v>
      </c>
      <c r="P1" s="38" t="s">
        <v>316</v>
      </c>
      <c r="Q1" s="38" t="s">
        <v>329</v>
      </c>
      <c r="R1" s="39" t="s">
        <v>318</v>
      </c>
      <c r="S1" s="38" t="s">
        <v>319</v>
      </c>
      <c r="T1" s="38" t="s">
        <v>316</v>
      </c>
      <c r="U1" s="38" t="s">
        <v>329</v>
      </c>
      <c r="V1" s="37" t="s">
        <v>315</v>
      </c>
      <c r="W1" s="38" t="s">
        <v>316</v>
      </c>
      <c r="X1" s="38" t="s">
        <v>329</v>
      </c>
      <c r="Y1" s="39" t="s">
        <v>318</v>
      </c>
      <c r="Z1" s="38" t="s">
        <v>319</v>
      </c>
      <c r="AA1" s="38" t="s">
        <v>316</v>
      </c>
      <c r="AB1" s="38" t="s">
        <v>329</v>
      </c>
    </row>
    <row r="2" spans="1:28" ht="22.5" thickTop="1" thickBot="1">
      <c r="A2" s="40">
        <f>C2+ROW()%%</f>
        <v>2.0000000000000001E-4</v>
      </c>
      <c r="B2" s="37" t="str">
        <f>'5 Spieler 4 Runden für TV  1'!DA5</f>
        <v>Adde</v>
      </c>
      <c r="C2" s="56">
        <f>'Gewinnberechnung für TV 1'!J2</f>
        <v>0</v>
      </c>
      <c r="D2" s="39">
        <v>1</v>
      </c>
      <c r="E2" s="40">
        <f>RANK(G2,$G$2:$G$6)</f>
        <v>1</v>
      </c>
      <c r="F2" s="40" t="str">
        <f>VLOOKUP(LARGE($A$2:$A$6,ROW(A1)),$A$1:$C$6,2,0)</f>
        <v>Marco</v>
      </c>
      <c r="G2" s="57">
        <f>VLOOKUP(LARGE($A$2:$A$6,ROW(A1)),$A$2:$C$6,3,0)</f>
        <v>0</v>
      </c>
      <c r="H2" s="40">
        <f>J2+ROW()%%</f>
        <v>2.0000000000000001E-4</v>
      </c>
      <c r="I2" s="37" t="str">
        <f>'5 Spieler 4 Runden für TV  1'!DA10</f>
        <v>Rommet</v>
      </c>
      <c r="J2" s="56">
        <f>'Gewinnberechnung für TV 1'!J5</f>
        <v>0</v>
      </c>
      <c r="K2" s="39">
        <v>1</v>
      </c>
      <c r="L2" s="40">
        <f>RANK(N2,N2:N6)</f>
        <v>1</v>
      </c>
      <c r="M2" s="40" t="str">
        <f>VLOOKUP(LARGE($H$2:$H$6,ROW(H1)),$H$1:$J$6,2,0)</f>
        <v>Adde</v>
      </c>
      <c r="N2" s="57">
        <f>VLOOKUP(LARGE($H$2:$H$6,ROW(H1)),$H$2:$J$6,3,0)</f>
        <v>0</v>
      </c>
      <c r="O2" s="40">
        <f>Q2+ROW()%%</f>
        <v>2.0000000000000001E-4</v>
      </c>
      <c r="P2" s="37" t="str">
        <f>'5 Spieler 4 Runden für TV  1'!DF5</f>
        <v xml:space="preserve">Dieter </v>
      </c>
      <c r="Q2" s="56">
        <f>'Gewinnberechnung für TV 1'!J8</f>
        <v>0</v>
      </c>
      <c r="R2" s="39">
        <v>1</v>
      </c>
      <c r="S2" s="40">
        <f>RANK(U2,$U$2:$U$6)</f>
        <v>1</v>
      </c>
      <c r="T2" s="40" t="str">
        <f>VLOOKUP(LARGE($O$2:$O$6,ROW(O1)),$O$1:$Q$6,2,0)</f>
        <v>Rommet</v>
      </c>
      <c r="U2" s="57">
        <f>VLOOKUP(LARGE($O$2:$O$6,ROW(O1)),$O$2:$Q$6,3,0)</f>
        <v>0</v>
      </c>
      <c r="V2" s="40">
        <f>X2+ROW()%%</f>
        <v>2.0000000000000001E-4</v>
      </c>
      <c r="W2" s="37" t="str">
        <f>'5 Spieler 4 Runden für TV  1'!DF10</f>
        <v>Rainer</v>
      </c>
      <c r="X2" s="56">
        <f>'Gewinnberechnung für TV 1'!J11</f>
        <v>0</v>
      </c>
      <c r="Y2" s="39">
        <v>1</v>
      </c>
      <c r="Z2" s="40">
        <f>RANK(AB2,$AB$2:$AB$6)</f>
        <v>1</v>
      </c>
      <c r="AA2" s="40" t="str">
        <f>VLOOKUP(LARGE($V$2:$V$6,ROW(V1)),$V$1:$X$6,2,0)</f>
        <v xml:space="preserve">Dieter </v>
      </c>
      <c r="AB2" s="57">
        <f>VLOOKUP(LARGE($V$2:$V$6,ROW(V1)),$V$2:$X$6,3,0)</f>
        <v>0</v>
      </c>
    </row>
    <row r="3" spans="1:28" ht="22.5" thickTop="1" thickBot="1">
      <c r="A3" s="40">
        <f>C3+ROW()%%</f>
        <v>2.9999999999999997E-4</v>
      </c>
      <c r="B3" s="37" t="str">
        <f>'5 Spieler 4 Runden für TV  1'!DA6</f>
        <v>Rommet</v>
      </c>
      <c r="C3" s="56">
        <f>'Gewinnberechnung für TV 1'!J3</f>
        <v>0</v>
      </c>
      <c r="D3" s="39">
        <v>2</v>
      </c>
      <c r="E3" s="40">
        <f>RANK(G3,G3:G7)</f>
        <v>1</v>
      </c>
      <c r="F3" s="40" t="str">
        <f>VLOOKUP(LARGE($A$2:$A$6,ROW(A2)),$A$1:$C$6,2,0)</f>
        <v>Rainer</v>
      </c>
      <c r="G3" s="57">
        <f>VLOOKUP(LARGE($A$2:$A$6,ROW(A2)),$A$2:$C$6,3,0)</f>
        <v>0</v>
      </c>
      <c r="H3" s="40">
        <f>J3+ROW()%%</f>
        <v>2.9999999999999997E-4</v>
      </c>
      <c r="I3" s="37" t="str">
        <f>'5 Spieler 4 Runden für TV  1'!DA11</f>
        <v xml:space="preserve">Dieter </v>
      </c>
      <c r="J3" s="56">
        <f>'Gewinnberechnung für TV 1'!J6</f>
        <v>0</v>
      </c>
      <c r="K3" s="39">
        <v>2</v>
      </c>
      <c r="L3" s="40">
        <f>RANK(N3,N3:N7)</f>
        <v>1</v>
      </c>
      <c r="M3" s="40" t="str">
        <f>VLOOKUP(LARGE($H$2:$H$6,ROW(H2)),$H$1:$J$6,2,0)</f>
        <v>Marco</v>
      </c>
      <c r="N3" s="57">
        <f>VLOOKUP(LARGE($H$2:$H$6,ROW(H2)),$H$2:$J$6,3,0)</f>
        <v>0</v>
      </c>
      <c r="O3" s="40">
        <f>Q3+ROW()%%</f>
        <v>2.9999999999999997E-4</v>
      </c>
      <c r="P3" s="37" t="str">
        <f>'5 Spieler 4 Runden für TV  1'!DF6</f>
        <v>Rainer</v>
      </c>
      <c r="Q3" s="56">
        <f>'Gewinnberechnung für TV 1'!J9</f>
        <v>0</v>
      </c>
      <c r="R3" s="39">
        <v>2</v>
      </c>
      <c r="S3" s="40">
        <f>RANK(U3,$U$2:$U$6)</f>
        <v>1</v>
      </c>
      <c r="T3" s="40" t="str">
        <f>VLOOKUP(LARGE($O$2:$O$6,ROW(O2)),$O$1:$Q$6,2,0)</f>
        <v>Adde</v>
      </c>
      <c r="U3" s="57">
        <f>VLOOKUP(LARGE($O$2:$O$6,ROW(O2)),$O$2:$Q$6,3,0)</f>
        <v>0</v>
      </c>
      <c r="V3" s="40">
        <f>X3+ROW()%%</f>
        <v>2.9999999999999997E-4</v>
      </c>
      <c r="W3" s="37" t="str">
        <f>'5 Spieler 4 Runden für TV  1'!DF11</f>
        <v>Marco</v>
      </c>
      <c r="X3" s="56">
        <f>'Gewinnberechnung für TV 1'!J12</f>
        <v>0</v>
      </c>
      <c r="Y3" s="39">
        <v>2</v>
      </c>
      <c r="Z3" s="40">
        <f>RANK(AB3,$AB$2:$AB$6)</f>
        <v>1</v>
      </c>
      <c r="AA3" s="40" t="str">
        <f>VLOOKUP(LARGE($V$2:$V$6,ROW(V2)),$V$1:$X$6,2,0)</f>
        <v>Rommet</v>
      </c>
      <c r="AB3" s="57">
        <f>VLOOKUP(LARGE($V$2:$V$6,ROW(V2)),$V$2:$X$6,3,0)</f>
        <v>0</v>
      </c>
    </row>
    <row r="4" spans="1:28" ht="15.75" thickTop="1" thickBot="1">
      <c r="A4" s="40">
        <f>C4+ROW()%%</f>
        <v>4.0000000000000002E-4</v>
      </c>
      <c r="B4" s="37" t="str">
        <f>'5 Spieler 4 Runden für TV  1'!DA7</f>
        <v xml:space="preserve">Dieter </v>
      </c>
      <c r="C4" s="56">
        <f>'Gewinnberechnung für TV 1'!J4</f>
        <v>0</v>
      </c>
      <c r="D4" s="39">
        <v>3</v>
      </c>
      <c r="E4" s="40">
        <f>RANK(G4,G4:G8)</f>
        <v>1</v>
      </c>
      <c r="F4" s="40" t="str">
        <f>VLOOKUP(LARGE($A$2:$A$6,ROW(A3)),$A$1:$C$6,2,0)</f>
        <v xml:space="preserve">Dieter </v>
      </c>
      <c r="G4" s="57">
        <f>VLOOKUP(LARGE($A$2:$A$6,ROW(A3)),$A$2:$C$6,3,0)</f>
        <v>0</v>
      </c>
      <c r="H4" s="40">
        <f>J4+ROW()%%</f>
        <v>4.0000000000000002E-4</v>
      </c>
      <c r="I4" s="37" t="str">
        <f>'5 Spieler 4 Runden für TV  1'!DA12</f>
        <v>Rainer</v>
      </c>
      <c r="J4" s="56">
        <f>'Gewinnberechnung für TV 1'!J7</f>
        <v>0</v>
      </c>
      <c r="K4" s="39">
        <v>3</v>
      </c>
      <c r="L4" s="40">
        <f>RANK(N4,N4:N8)</f>
        <v>1</v>
      </c>
      <c r="M4" s="40" t="str">
        <f>VLOOKUP(LARGE($H$2:$H$6,ROW(H3)),$H$1:$J$6,2,0)</f>
        <v>Rainer</v>
      </c>
      <c r="N4" s="57">
        <f>VLOOKUP(LARGE($H$2:$H$6,ROW(H3)),$H$2:$J$6,3,0)</f>
        <v>0</v>
      </c>
      <c r="O4" s="40">
        <f>Q4+ROW()%%</f>
        <v>4.0000000000000002E-4</v>
      </c>
      <c r="P4" s="37" t="str">
        <f>'5 Spieler 4 Runden für TV  1'!DF7</f>
        <v>Marco</v>
      </c>
      <c r="Q4" s="56">
        <f>'Gewinnberechnung für TV 1'!J10</f>
        <v>0</v>
      </c>
      <c r="R4" s="39">
        <v>3</v>
      </c>
      <c r="S4" s="40">
        <f>RANK(U4,$U$2:$U$6)</f>
        <v>1</v>
      </c>
      <c r="T4" s="40" t="str">
        <f>VLOOKUP(LARGE($O$2:$O$6,ROW(O3)),$O$1:$Q$6,2,0)</f>
        <v>Marco</v>
      </c>
      <c r="U4" s="57">
        <f>VLOOKUP(LARGE($O$2:$O$6,ROW(O3)),$O$2:$Q$6,3,0)</f>
        <v>0</v>
      </c>
      <c r="V4" s="40">
        <f>X4+ROW()%%</f>
        <v>4.0000000000000002E-4</v>
      </c>
      <c r="W4" s="37" t="str">
        <f>'5 Spieler 4 Runden für TV  1'!DF12</f>
        <v>Adde</v>
      </c>
      <c r="X4" s="56">
        <f>'Gewinnberechnung für TV 1'!J13</f>
        <v>0</v>
      </c>
      <c r="Y4" s="39">
        <v>3</v>
      </c>
      <c r="Z4" s="40">
        <f>RANK(AB4,$AB$2:$AB$6)</f>
        <v>1</v>
      </c>
      <c r="AA4" s="40" t="str">
        <f>VLOOKUP(LARGE($V$2:$V$6,ROW(V3)),$V$1:$X$6,2,0)</f>
        <v>Adde</v>
      </c>
      <c r="AB4" s="57">
        <f>VLOOKUP(LARGE($V$2:$V$6,ROW(V3)),$V$2:$X$6,3,0)</f>
        <v>0</v>
      </c>
    </row>
    <row r="5" spans="1:28" ht="22.5" thickTop="1" thickBot="1">
      <c r="A5" s="40">
        <f>C5+ROW()%%</f>
        <v>5.0000000000000001E-4</v>
      </c>
      <c r="B5" s="37" t="str">
        <f>'5 Spieler 4 Runden für TV  1'!DA8</f>
        <v>Rainer</v>
      </c>
      <c r="C5" s="56">
        <f>'Gewinnberechnung für TV 1'!J5</f>
        <v>0</v>
      </c>
      <c r="D5" s="39">
        <v>4</v>
      </c>
      <c r="E5" s="40">
        <f>RANK(G5,G5:G9)</f>
        <v>1</v>
      </c>
      <c r="F5" s="40" t="str">
        <f>VLOOKUP(LARGE($A$2:$A$6,ROW(A4)),$A$1:$C$6,2,0)</f>
        <v>Rommet</v>
      </c>
      <c r="G5" s="57">
        <f>VLOOKUP(LARGE($A$2:$A$6,ROW(A4)),$A$2:$C$6,3,0)</f>
        <v>0</v>
      </c>
      <c r="H5" s="40">
        <f>J5+ROW()%%</f>
        <v>5.0000000000000001E-4</v>
      </c>
      <c r="I5" s="37" t="str">
        <f>'5 Spieler 4 Runden für TV  1'!DA13</f>
        <v>Marco</v>
      </c>
      <c r="J5" s="56">
        <f>'Gewinnberechnung für TV 1'!J8</f>
        <v>0</v>
      </c>
      <c r="K5" s="39">
        <v>4</v>
      </c>
      <c r="L5" s="40">
        <f>RANK(N5,N5:N9)</f>
        <v>1</v>
      </c>
      <c r="M5" s="40" t="str">
        <f>VLOOKUP(LARGE($H$2:$H$6,ROW(H4)),$H$1:$J$6,2,0)</f>
        <v xml:space="preserve">Dieter </v>
      </c>
      <c r="N5" s="57">
        <f>VLOOKUP(LARGE($H$2:$H$6,ROW(H4)),$H$2:$J$6,3,0)</f>
        <v>0</v>
      </c>
      <c r="O5" s="40">
        <f>Q5+ROW()%%</f>
        <v>5.0000000000000001E-4</v>
      </c>
      <c r="P5" s="37" t="str">
        <f>'5 Spieler 4 Runden für TV  1'!DF8</f>
        <v>Adde</v>
      </c>
      <c r="Q5" s="56">
        <f>'Gewinnberechnung für TV 1'!J11</f>
        <v>0</v>
      </c>
      <c r="R5" s="39">
        <v>4</v>
      </c>
      <c r="S5" s="40">
        <f>RANK(U5,$U$2:$U$6)</f>
        <v>1</v>
      </c>
      <c r="T5" s="40" t="str">
        <f>VLOOKUP(LARGE($O$2:$O$6,ROW(O4)),$O$1:$Q$6,2,0)</f>
        <v>Rainer</v>
      </c>
      <c r="U5" s="57">
        <f>VLOOKUP(LARGE($O$2:$O$6,ROW(O4)),$O$2:$Q$6,3,0)</f>
        <v>0</v>
      </c>
      <c r="V5" s="40">
        <f>X5+ROW()%%</f>
        <v>5.0000000000000001E-4</v>
      </c>
      <c r="W5" s="37" t="str">
        <f>'5 Spieler 4 Runden für TV  1'!DF13</f>
        <v>Rommet</v>
      </c>
      <c r="X5" s="56">
        <f>'Gewinnberechnung für TV 1'!J14</f>
        <v>0</v>
      </c>
      <c r="Y5" s="39">
        <v>4</v>
      </c>
      <c r="Z5" s="40">
        <f>RANK(AB5,$AB$2:$AB$6)</f>
        <v>1</v>
      </c>
      <c r="AA5" s="40" t="str">
        <f>VLOOKUP(LARGE($V$2:$V$6,ROW(V4)),$V$1:$X$6,2,0)</f>
        <v>Marco</v>
      </c>
      <c r="AB5" s="57">
        <f>VLOOKUP(LARGE($V$2:$V$6,ROW(V4)),$V$2:$X$6,3,0)</f>
        <v>0</v>
      </c>
    </row>
    <row r="6" spans="1:28" ht="22.5" thickTop="1" thickBot="1">
      <c r="A6" s="40">
        <f>C6+ROW()%%</f>
        <v>5.9999999999999995E-4</v>
      </c>
      <c r="B6" s="37" t="str">
        <f>'5 Spieler 4 Runden für TV  1'!DA9</f>
        <v>Marco</v>
      </c>
      <c r="C6" s="56">
        <f>'Gewinnberechnung für TV 1'!J6</f>
        <v>0</v>
      </c>
      <c r="D6" s="39">
        <v>5</v>
      </c>
      <c r="E6" s="40">
        <f>RANK(G6,G6:G10)</f>
        <v>1</v>
      </c>
      <c r="F6" s="40" t="str">
        <f>VLOOKUP(LARGE($A$2:$A$6,ROW(A5)),$A$1:$C$6,2,0)</f>
        <v>Adde</v>
      </c>
      <c r="G6" s="57">
        <f>VLOOKUP(LARGE($A$2:$A$6,ROW(A5)),$A$2:$C$6,3,0)</f>
        <v>0</v>
      </c>
      <c r="H6" s="40">
        <f>J6+ROW()%%</f>
        <v>5.9999999999999995E-4</v>
      </c>
      <c r="I6" s="37" t="str">
        <f>'5 Spieler 4 Runden für TV  1'!DA14</f>
        <v>Adde</v>
      </c>
      <c r="J6" s="56">
        <f>'Gewinnberechnung für TV 1'!J9</f>
        <v>0</v>
      </c>
      <c r="K6" s="39">
        <v>5</v>
      </c>
      <c r="L6" s="40">
        <f>RANK(N6,N6:N10)</f>
        <v>1</v>
      </c>
      <c r="M6" s="40" t="str">
        <f>VLOOKUP(LARGE($H$2:$H$6,ROW(H5)),$H$1:$J$6,2,0)</f>
        <v>Rommet</v>
      </c>
      <c r="N6" s="57">
        <f>VLOOKUP(LARGE($H$2:$H$6,ROW(H5)),$H$2:$J$6,3,0)</f>
        <v>0</v>
      </c>
      <c r="O6" s="40">
        <f>Q6+ROW()%%</f>
        <v>5.9999999999999995E-4</v>
      </c>
      <c r="P6" s="37" t="str">
        <f>'5 Spieler 4 Runden für TV  1'!DF9</f>
        <v>Rommet</v>
      </c>
      <c r="Q6" s="56">
        <f>'Gewinnberechnung für TV 1'!J12</f>
        <v>0</v>
      </c>
      <c r="R6" s="39">
        <v>5</v>
      </c>
      <c r="S6" s="40">
        <f>RANK(U6,$U$2:$U$6)</f>
        <v>1</v>
      </c>
      <c r="T6" s="40" t="str">
        <f>VLOOKUP(LARGE($O$2:$O$6,ROW(O5)),$O$1:$Q$6,2,0)</f>
        <v xml:space="preserve">Dieter </v>
      </c>
      <c r="U6" s="57">
        <f>VLOOKUP(LARGE($O$2:$O$6,ROW(O5)),$O$2:$Q$6,3,0)</f>
        <v>0</v>
      </c>
      <c r="V6" s="40">
        <f>X6+ROW()%%</f>
        <v>5.9999999999999995E-4</v>
      </c>
      <c r="W6" s="37" t="str">
        <f>'5 Spieler 4 Runden für TV  1'!DF14</f>
        <v xml:space="preserve">Dieter </v>
      </c>
      <c r="X6" s="56">
        <f>'Gewinnberechnung für TV 1'!J15</f>
        <v>0</v>
      </c>
      <c r="Y6" s="39">
        <v>5</v>
      </c>
      <c r="Z6" s="40">
        <f>RANK(AB6,$AB$2:$AB$6)</f>
        <v>1</v>
      </c>
      <c r="AA6" s="40" t="str">
        <f>VLOOKUP(LARGE($V$2:$V$6,ROW(V5)),$V$1:$X$6,2,0)</f>
        <v>Rainer</v>
      </c>
      <c r="AB6" s="57">
        <f>VLOOKUP(LARGE($V$2:$V$6,ROW(V5)),$V$2:$X$6,3,0)</f>
        <v>0</v>
      </c>
    </row>
    <row r="7" spans="1:28" ht="15" thickTop="1">
      <c r="A7" s="353" t="s">
        <v>350</v>
      </c>
      <c r="B7" s="353"/>
      <c r="C7" s="353"/>
      <c r="D7" s="353"/>
      <c r="E7" s="353"/>
      <c r="F7" s="353"/>
      <c r="G7" s="353"/>
      <c r="H7" s="353" t="s">
        <v>348</v>
      </c>
      <c r="I7" s="353"/>
      <c r="J7" s="353"/>
      <c r="K7" s="353"/>
      <c r="L7" s="353"/>
      <c r="M7" s="353"/>
      <c r="N7" s="353"/>
      <c r="O7" s="353" t="s">
        <v>349</v>
      </c>
      <c r="P7" s="353"/>
      <c r="Q7" s="353"/>
      <c r="R7" s="353"/>
      <c r="S7" s="353"/>
      <c r="T7" s="353"/>
      <c r="U7" s="353"/>
      <c r="V7" s="353" t="s">
        <v>377</v>
      </c>
      <c r="W7" s="353"/>
      <c r="X7" s="353"/>
      <c r="Y7" s="353"/>
      <c r="Z7" s="353"/>
      <c r="AA7" s="353"/>
      <c r="AB7" s="353"/>
    </row>
  </sheetData>
  <mergeCells count="4">
    <mergeCell ref="A7:G7"/>
    <mergeCell ref="H7:N7"/>
    <mergeCell ref="O7:U7"/>
    <mergeCell ref="V7:AB7"/>
  </mergeCells>
  <conditionalFormatting sqref="G2:G6">
    <cfRule type="cellIs" dxfId="107" priority="21" operator="lessThan">
      <formula>0</formula>
    </cfRule>
  </conditionalFormatting>
  <conditionalFormatting sqref="AB2:AB6">
    <cfRule type="cellIs" dxfId="106" priority="5" operator="lessThan">
      <formula>0</formula>
    </cfRule>
  </conditionalFormatting>
  <conditionalFormatting sqref="N2:N6">
    <cfRule type="cellIs" dxfId="105" priority="2" operator="lessThan">
      <formula>0</formula>
    </cfRule>
  </conditionalFormatting>
  <conditionalFormatting sqref="U2:U6">
    <cfRule type="cellIs" dxfId="104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/>
  <dimension ref="A1:AB7"/>
  <sheetViews>
    <sheetView workbookViewId="0">
      <selection activeCell="AA13" sqref="AA13"/>
    </sheetView>
  </sheetViews>
  <sheetFormatPr baseColWidth="10" defaultRowHeight="14.25"/>
  <cols>
    <col min="1" max="1" width="8.125" bestFit="1" customWidth="1"/>
    <col min="2" max="2" width="6.875" bestFit="1" customWidth="1"/>
    <col min="3" max="3" width="8.1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8.125" customWidth="1"/>
    <col min="10" max="10" width="7.25" bestFit="1" customWidth="1"/>
    <col min="11" max="11" width="9.375" bestFit="1" customWidth="1"/>
    <col min="12" max="12" width="8.75" bestFit="1" customWidth="1"/>
    <col min="13" max="13" width="7.25" customWidth="1"/>
    <col min="14" max="14" width="7.875" bestFit="1" customWidth="1"/>
    <col min="15" max="15" width="8.125" bestFit="1" customWidth="1"/>
    <col min="16" max="16" width="7.25" customWidth="1"/>
    <col min="17" max="17" width="6.1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6.125" bestFit="1" customWidth="1"/>
    <col min="22" max="22" width="8.125" bestFit="1" customWidth="1"/>
    <col min="23" max="23" width="5" bestFit="1" customWidth="1"/>
    <col min="24" max="24" width="6.125" bestFit="1" customWidth="1"/>
    <col min="25" max="25" width="9.375" bestFit="1" customWidth="1"/>
    <col min="26" max="26" width="8.75" bestFit="1" customWidth="1"/>
    <col min="27" max="27" width="6.875" bestFit="1" customWidth="1"/>
    <col min="28" max="28" width="6.125" bestFit="1" customWidth="1"/>
  </cols>
  <sheetData>
    <row r="1" spans="1:28" ht="21.75" thickBot="1">
      <c r="A1" s="37" t="s">
        <v>315</v>
      </c>
      <c r="B1" s="38" t="s">
        <v>316</v>
      </c>
      <c r="C1" s="38" t="s">
        <v>317</v>
      </c>
      <c r="D1" s="39" t="s">
        <v>318</v>
      </c>
      <c r="E1" s="38" t="s">
        <v>319</v>
      </c>
      <c r="F1" s="38" t="s">
        <v>316</v>
      </c>
      <c r="G1" s="38" t="s">
        <v>317</v>
      </c>
      <c r="H1" s="37" t="s">
        <v>315</v>
      </c>
      <c r="I1" s="38" t="s">
        <v>316</v>
      </c>
      <c r="J1" s="38" t="s">
        <v>317</v>
      </c>
      <c r="K1" s="39" t="s">
        <v>318</v>
      </c>
      <c r="L1" s="38" t="s">
        <v>319</v>
      </c>
      <c r="M1" s="38" t="s">
        <v>316</v>
      </c>
      <c r="N1" s="38" t="s">
        <v>317</v>
      </c>
      <c r="O1" s="37" t="s">
        <v>315</v>
      </c>
      <c r="P1" s="38" t="s">
        <v>316</v>
      </c>
      <c r="Q1" s="38" t="s">
        <v>317</v>
      </c>
      <c r="R1" s="39" t="s">
        <v>318</v>
      </c>
      <c r="S1" s="38" t="s">
        <v>319</v>
      </c>
      <c r="T1" s="38" t="s">
        <v>316</v>
      </c>
      <c r="U1" s="38" t="s">
        <v>317</v>
      </c>
      <c r="V1" s="37" t="s">
        <v>315</v>
      </c>
      <c r="W1" s="38" t="s">
        <v>316</v>
      </c>
      <c r="X1" s="38" t="s">
        <v>317</v>
      </c>
      <c r="Y1" s="39" t="s">
        <v>318</v>
      </c>
      <c r="Z1" s="38" t="s">
        <v>319</v>
      </c>
      <c r="AA1" s="38" t="s">
        <v>316</v>
      </c>
      <c r="AB1" s="38" t="s">
        <v>317</v>
      </c>
    </row>
    <row r="2" spans="1:28" ht="22.5" thickTop="1" thickBot="1">
      <c r="A2" s="40">
        <f>C2+ROW()%%</f>
        <v>2.0000000000000001E-4</v>
      </c>
      <c r="B2" s="37" t="str">
        <f>'5 Spieler 4 Runden für TV  1'!DA5</f>
        <v>Adde</v>
      </c>
      <c r="C2" s="95">
        <f>'5 Spieler 4 Runden für TV  1'!DB5</f>
        <v>0</v>
      </c>
      <c r="D2" s="39">
        <v>1</v>
      </c>
      <c r="E2" s="40">
        <f>RANK(G2,$G$2:$G$6)</f>
        <v>1</v>
      </c>
      <c r="F2" s="40" t="str">
        <f>VLOOKUP(LARGE(A2:A6,ROW(A1)),A1:C6,2,0)</f>
        <v>Marco</v>
      </c>
      <c r="G2" s="96">
        <f>VLOOKUP(LARGE(A2:A6,ROW(A1)),A2:C6,3,0)</f>
        <v>0</v>
      </c>
      <c r="H2" s="40">
        <f>J2+ROW()%%</f>
        <v>2.0000000000000001E-4</v>
      </c>
      <c r="I2" s="37" t="str">
        <f>'5 Spieler 4 Runden für TV  1'!DA10</f>
        <v>Rommet</v>
      </c>
      <c r="J2" s="95">
        <f>'5 Spieler 4 Runden für TV  1'!DG5</f>
        <v>0</v>
      </c>
      <c r="K2" s="39">
        <v>1</v>
      </c>
      <c r="L2" s="40">
        <f>RANK(N2,$N$2:$N$6)</f>
        <v>1</v>
      </c>
      <c r="M2" s="40" t="str">
        <f>VLOOKUP(LARGE($H$2:$H$6,ROW(H1)),$H$1:$J$6,2,0)</f>
        <v>Adde</v>
      </c>
      <c r="N2" s="96">
        <f>VLOOKUP(LARGE($H$2:$H$6,ROW(H1)),$H$2:$J$6,3,0)</f>
        <v>0</v>
      </c>
      <c r="O2" s="40">
        <f>Q2+ROW()%%</f>
        <v>2.0000000000000001E-4</v>
      </c>
      <c r="P2" s="37" t="str">
        <f>'5 Spieler 4 Runden für TV  1'!DF5</f>
        <v xml:space="preserve">Dieter </v>
      </c>
      <c r="Q2" s="37">
        <f>'5 Spieler 4 Runden für TV  1'!DG5</f>
        <v>0</v>
      </c>
      <c r="R2" s="39">
        <v>1</v>
      </c>
      <c r="S2" s="40">
        <f>RANK(U2,$U$2:$U$6)</f>
        <v>1</v>
      </c>
      <c r="T2" s="40" t="str">
        <f>VLOOKUP(LARGE($O$2:$O$6,ROW(O1)),$O$1:$Q$6,2,0)</f>
        <v>Rommet</v>
      </c>
      <c r="U2" s="96">
        <f>VLOOKUP(LARGE($O$2:$O$6,ROW(O1)),$O$2:$Q$6,3,0)</f>
        <v>0</v>
      </c>
      <c r="V2" s="40">
        <f>X2+ROW()%%</f>
        <v>2.0000000000000001E-4</v>
      </c>
      <c r="W2" s="37" t="str">
        <f>'5 Spieler 4 Runden für TV  1'!DF10</f>
        <v>Rainer</v>
      </c>
      <c r="X2" s="37">
        <f>'5 Spieler 4 Runden für TV  1'!DG10</f>
        <v>0</v>
      </c>
      <c r="Y2" s="39">
        <v>1</v>
      </c>
      <c r="Z2" s="40">
        <f>RANK(AB2,$AB$2:$AB$6)</f>
        <v>1</v>
      </c>
      <c r="AA2" s="40" t="str">
        <f>VLOOKUP(LARGE($V$2:$V$6,ROW(V1)),$V$1:$X$6,2,0)</f>
        <v xml:space="preserve">Dieter </v>
      </c>
      <c r="AB2" s="96">
        <f>VLOOKUP(LARGE($V$2:$V$6,ROW(V1)),$V$2:$X$6,3,0)</f>
        <v>0</v>
      </c>
    </row>
    <row r="3" spans="1:28" ht="22.5" thickTop="1" thickBot="1">
      <c r="A3" s="40">
        <f>C3+ROW()%%</f>
        <v>2.9999999999999997E-4</v>
      </c>
      <c r="B3" s="37" t="str">
        <f>'5 Spieler 4 Runden für TV  1'!DA6</f>
        <v>Rommet</v>
      </c>
      <c r="C3" s="95">
        <f>'5 Spieler 4 Runden für TV  1'!DB6</f>
        <v>0</v>
      </c>
      <c r="D3" s="39">
        <v>2</v>
      </c>
      <c r="E3" s="40">
        <f>RANK(G3,$G$2:$G$6)</f>
        <v>1</v>
      </c>
      <c r="F3" s="40" t="str">
        <f>VLOOKUP(LARGE($A$2:$A$6,ROW(A2)),$A$1:$C$6,2,0)</f>
        <v>Rainer</v>
      </c>
      <c r="G3" s="96">
        <f>VLOOKUP(LARGE($A$2:$A$6,ROW(A2)),$A$2:$C$6,3,0)</f>
        <v>0</v>
      </c>
      <c r="H3" s="40">
        <f>J3+ROW()%%</f>
        <v>2.9999999999999997E-4</v>
      </c>
      <c r="I3" s="37" t="str">
        <f>'5 Spieler 4 Runden für TV  1'!DA11</f>
        <v xml:space="preserve">Dieter </v>
      </c>
      <c r="J3" s="95">
        <f>'5 Spieler 4 Runden für TV  1'!DG6</f>
        <v>0</v>
      </c>
      <c r="K3" s="39">
        <v>2</v>
      </c>
      <c r="L3" s="40">
        <f>RANK(N3,$N$2:$N$6)</f>
        <v>1</v>
      </c>
      <c r="M3" s="40" t="str">
        <f>VLOOKUP(LARGE($H$2:$H$6,ROW(H2)),$H$1:$J$6,2,0)</f>
        <v>Marco</v>
      </c>
      <c r="N3" s="96">
        <f>VLOOKUP(LARGE($H$2:$H$6,ROW(H2)),$H$2:$J$6,3,0)</f>
        <v>0</v>
      </c>
      <c r="O3" s="40">
        <f>Q3+ROW()%%</f>
        <v>2.9999999999999997E-4</v>
      </c>
      <c r="P3" s="37" t="str">
        <f>'5 Spieler 4 Runden für TV  1'!DF6</f>
        <v>Rainer</v>
      </c>
      <c r="Q3" s="37">
        <f>'5 Spieler 4 Runden für TV  1'!DG6</f>
        <v>0</v>
      </c>
      <c r="R3" s="39">
        <v>2</v>
      </c>
      <c r="S3" s="40">
        <f>RANK(U3,$U$2:$U$6)</f>
        <v>1</v>
      </c>
      <c r="T3" s="40" t="str">
        <f>VLOOKUP(LARGE($O$2:$O$6,ROW(O2)),$O$1:$Q$6,2,0)</f>
        <v>Adde</v>
      </c>
      <c r="U3" s="96">
        <f>VLOOKUP(LARGE($O$2:$O$6,ROW(O2)),$O$2:$Q$6,3,0)</f>
        <v>0</v>
      </c>
      <c r="V3" s="40">
        <f>X3+ROW()%%</f>
        <v>2.9999999999999997E-4</v>
      </c>
      <c r="W3" s="37" t="str">
        <f>'5 Spieler 4 Runden für TV  1'!DF11</f>
        <v>Marco</v>
      </c>
      <c r="X3" s="37">
        <f>'5 Spieler 4 Runden für TV  1'!DG11</f>
        <v>0</v>
      </c>
      <c r="Y3" s="39">
        <v>2</v>
      </c>
      <c r="Z3" s="40">
        <f t="shared" ref="Z3:Z6" si="0">RANK(AB3,$AB$2:$AB$6)</f>
        <v>1</v>
      </c>
      <c r="AA3" s="40" t="str">
        <f t="shared" ref="AA3:AA6" si="1">VLOOKUP(LARGE($V$2:$V$6,ROW(V2)),$V$1:$X$6,2,0)</f>
        <v>Rommet</v>
      </c>
      <c r="AB3" s="96">
        <f t="shared" ref="AB3:AB6" si="2">VLOOKUP(LARGE($V$2:$V$6,ROW(V2)),$V$2:$X$6,3,0)</f>
        <v>0</v>
      </c>
    </row>
    <row r="4" spans="1:28" ht="15.75" thickTop="1" thickBot="1">
      <c r="A4" s="40">
        <f>C4+ROW()%%</f>
        <v>4.0000000000000002E-4</v>
      </c>
      <c r="B4" s="37" t="str">
        <f>'5 Spieler 4 Runden für TV  1'!DA7</f>
        <v xml:space="preserve">Dieter </v>
      </c>
      <c r="C4" s="95">
        <f>'5 Spieler 4 Runden für TV  1'!DB7</f>
        <v>0</v>
      </c>
      <c r="D4" s="39">
        <v>3</v>
      </c>
      <c r="E4" s="40">
        <f>RANK(G4,$G$2:$G$6)</f>
        <v>1</v>
      </c>
      <c r="F4" s="40" t="str">
        <f>VLOOKUP(LARGE($A$2:$A$6,ROW(A3)),$A$1:$C$6,2,0)</f>
        <v xml:space="preserve">Dieter </v>
      </c>
      <c r="G4" s="96">
        <f>VLOOKUP(LARGE($A$2:$A$6,ROW(A3)),$A$2:$C$6,3,0)</f>
        <v>0</v>
      </c>
      <c r="H4" s="40">
        <f>J4+ROW()%%</f>
        <v>4.0000000000000002E-4</v>
      </c>
      <c r="I4" s="37" t="str">
        <f>'5 Spieler 4 Runden für TV  1'!DA12</f>
        <v>Rainer</v>
      </c>
      <c r="J4" s="95">
        <f>'5 Spieler 4 Runden für TV  1'!DG7</f>
        <v>0</v>
      </c>
      <c r="K4" s="39">
        <v>3</v>
      </c>
      <c r="L4" s="40">
        <f>RANK(N4,$N$2:$N$6)</f>
        <v>1</v>
      </c>
      <c r="M4" s="40" t="str">
        <f>VLOOKUP(LARGE($H$2:$H$6,ROW(H3)),$H$1:$J$6,2,0)</f>
        <v>Rainer</v>
      </c>
      <c r="N4" s="96">
        <f>VLOOKUP(LARGE($H$2:$H$6,ROW(H3)),$H$2:$J$6,3,0)</f>
        <v>0</v>
      </c>
      <c r="O4" s="40">
        <f>Q4+ROW()%%</f>
        <v>4.0000000000000002E-4</v>
      </c>
      <c r="P4" s="37" t="str">
        <f>'5 Spieler 4 Runden für TV  1'!DF7</f>
        <v>Marco</v>
      </c>
      <c r="Q4" s="37">
        <f>'5 Spieler 4 Runden für TV  1'!DG7</f>
        <v>0</v>
      </c>
      <c r="R4" s="39">
        <v>3</v>
      </c>
      <c r="S4" s="40">
        <f>RANK(U4,$U$2:$U$6)</f>
        <v>1</v>
      </c>
      <c r="T4" s="40" t="str">
        <f>VLOOKUP(LARGE($O$2:$O$6,ROW(O3)),$O$1:$Q$6,2,0)</f>
        <v>Marco</v>
      </c>
      <c r="U4" s="96">
        <f>VLOOKUP(LARGE($O$2:$O$6,ROW(O3)),$O$2:$Q$6,3,0)</f>
        <v>0</v>
      </c>
      <c r="V4" s="40">
        <f>X4+ROW()%%</f>
        <v>4.0000000000000002E-4</v>
      </c>
      <c r="W4" s="37" t="str">
        <f>'5 Spieler 4 Runden für TV  1'!DF12</f>
        <v>Adde</v>
      </c>
      <c r="X4" s="37">
        <f>'5 Spieler 4 Runden für TV  1'!DG12</f>
        <v>0</v>
      </c>
      <c r="Y4" s="39">
        <v>3</v>
      </c>
      <c r="Z4" s="40">
        <f t="shared" si="0"/>
        <v>1</v>
      </c>
      <c r="AA4" s="40" t="str">
        <f t="shared" si="1"/>
        <v>Adde</v>
      </c>
      <c r="AB4" s="96">
        <f t="shared" si="2"/>
        <v>0</v>
      </c>
    </row>
    <row r="5" spans="1:28" ht="22.5" thickTop="1" thickBot="1">
      <c r="A5" s="40">
        <f>C5+ROW()%%</f>
        <v>5.0000000000000001E-4</v>
      </c>
      <c r="B5" s="37" t="str">
        <f>'5 Spieler 4 Runden für TV  1'!DA8</f>
        <v>Rainer</v>
      </c>
      <c r="C5" s="95">
        <f>'5 Spieler 4 Runden für TV  1'!DB8</f>
        <v>0</v>
      </c>
      <c r="D5" s="39">
        <v>4</v>
      </c>
      <c r="E5" s="40">
        <f>RANK(G5,$G$2:$G$6)</f>
        <v>1</v>
      </c>
      <c r="F5" s="40" t="str">
        <f>VLOOKUP(LARGE($A$2:$A$6,ROW(A4)),$A$1:$C$6,2,0)</f>
        <v>Rommet</v>
      </c>
      <c r="G5" s="96">
        <f>VLOOKUP(LARGE($A$2:$A$6,ROW(A4)),$A$2:$C$6,3,0)</f>
        <v>0</v>
      </c>
      <c r="H5" s="40">
        <f>J5+ROW()%%</f>
        <v>5.0000000000000001E-4</v>
      </c>
      <c r="I5" s="37" t="str">
        <f>'5 Spieler 4 Runden für TV  1'!DA13</f>
        <v>Marco</v>
      </c>
      <c r="J5" s="95">
        <f>'5 Spieler 4 Runden für TV  1'!DG8</f>
        <v>0</v>
      </c>
      <c r="K5" s="39">
        <v>4</v>
      </c>
      <c r="L5" s="40">
        <f>RANK(N5,$N$2:$N$6)</f>
        <v>1</v>
      </c>
      <c r="M5" s="40" t="str">
        <f>VLOOKUP(LARGE($H$2:$H$6,ROW(H4)),$H$1:$J$6,2,0)</f>
        <v xml:space="preserve">Dieter </v>
      </c>
      <c r="N5" s="96">
        <f>VLOOKUP(LARGE($H$2:$H$6,ROW(H4)),$H$2:$J$6,3,0)</f>
        <v>0</v>
      </c>
      <c r="O5" s="40">
        <f>Q5+ROW()%%</f>
        <v>5.0000000000000001E-4</v>
      </c>
      <c r="P5" s="37" t="str">
        <f>'5 Spieler 4 Runden für TV  1'!DF8</f>
        <v>Adde</v>
      </c>
      <c r="Q5" s="37">
        <f>'5 Spieler 4 Runden für TV  1'!DG8</f>
        <v>0</v>
      </c>
      <c r="R5" s="39">
        <v>4</v>
      </c>
      <c r="S5" s="40">
        <f>RANK(U5,$U$2:$U$6)</f>
        <v>1</v>
      </c>
      <c r="T5" s="40" t="str">
        <f>VLOOKUP(LARGE($O$2:$O$6,ROW(O4)),$O$1:$Q$6,2,0)</f>
        <v>Rainer</v>
      </c>
      <c r="U5" s="96">
        <f>VLOOKUP(LARGE($O$2:$O$6,ROW(O4)),$O$2:$Q$6,3,0)</f>
        <v>0</v>
      </c>
      <c r="V5" s="40">
        <f>X5+ROW()%%</f>
        <v>5.0000000000000001E-4</v>
      </c>
      <c r="W5" s="37" t="str">
        <f>'5 Spieler 4 Runden für TV  1'!DF13</f>
        <v>Rommet</v>
      </c>
      <c r="X5" s="37">
        <f>'5 Spieler 4 Runden für TV  1'!DG13</f>
        <v>0</v>
      </c>
      <c r="Y5" s="39">
        <v>4</v>
      </c>
      <c r="Z5" s="40">
        <f t="shared" si="0"/>
        <v>1</v>
      </c>
      <c r="AA5" s="40" t="str">
        <f t="shared" si="1"/>
        <v>Marco</v>
      </c>
      <c r="AB5" s="96">
        <f t="shared" si="2"/>
        <v>0</v>
      </c>
    </row>
    <row r="6" spans="1:28" ht="22.5" thickTop="1" thickBot="1">
      <c r="A6" s="40">
        <f>C6+ROW()%%</f>
        <v>5.9999999999999995E-4</v>
      </c>
      <c r="B6" s="37" t="str">
        <f>'5 Spieler 4 Runden für TV  1'!DA9</f>
        <v>Marco</v>
      </c>
      <c r="C6" s="95">
        <f>'5 Spieler 4 Runden für TV  1'!DB9</f>
        <v>0</v>
      </c>
      <c r="D6" s="39">
        <v>5</v>
      </c>
      <c r="E6" s="40">
        <f>RANK(G6,$G$2:$G$6)</f>
        <v>1</v>
      </c>
      <c r="F6" s="40" t="str">
        <f>VLOOKUP(LARGE($A$2:$A$6,ROW(A5)),$A$1:$C$6,2,0)</f>
        <v>Adde</v>
      </c>
      <c r="G6" s="96">
        <f>VLOOKUP(LARGE($A$2:$A$6,ROW(A5)),$A$2:$C$6,3,0)</f>
        <v>0</v>
      </c>
      <c r="H6" s="40">
        <f>J6+ROW()%%</f>
        <v>5.9999999999999995E-4</v>
      </c>
      <c r="I6" s="37" t="str">
        <f>'5 Spieler 4 Runden für TV  1'!DA14</f>
        <v>Adde</v>
      </c>
      <c r="J6" s="95">
        <f>'5 Spieler 4 Runden für TV  1'!DG9</f>
        <v>0</v>
      </c>
      <c r="K6" s="39">
        <v>5</v>
      </c>
      <c r="L6" s="40">
        <f>RANK(N6,$N$2:$N$6)</f>
        <v>1</v>
      </c>
      <c r="M6" s="40" t="str">
        <f>VLOOKUP(LARGE($H$2:$H$6,ROW(H5)),$H$1:$J$6,2,0)</f>
        <v>Rommet</v>
      </c>
      <c r="N6" s="96">
        <f>VLOOKUP(LARGE($H$2:$H$6,ROW(H5)),$H$2:$J$6,3,0)</f>
        <v>0</v>
      </c>
      <c r="O6" s="40">
        <f>Q6+ROW()%%</f>
        <v>5.9999999999999995E-4</v>
      </c>
      <c r="P6" s="37" t="str">
        <f>'5 Spieler 4 Runden für TV  1'!DF9</f>
        <v>Rommet</v>
      </c>
      <c r="Q6" s="37">
        <f>'5 Spieler 4 Runden für TV  1'!DG9</f>
        <v>0</v>
      </c>
      <c r="R6" s="39">
        <v>5</v>
      </c>
      <c r="S6" s="40">
        <f>RANK(U6,$U$2:$U$6)</f>
        <v>1</v>
      </c>
      <c r="T6" s="40" t="str">
        <f>VLOOKUP(LARGE($O$2:$O$6,ROW(O5)),$O$1:$Q$6,2,0)</f>
        <v xml:space="preserve">Dieter </v>
      </c>
      <c r="U6" s="96">
        <f>VLOOKUP(LARGE($O$2:$O$6,ROW(O5)),$O$2:$Q$6,3,0)</f>
        <v>0</v>
      </c>
      <c r="V6" s="40">
        <f>X6+ROW()%%</f>
        <v>5.9999999999999995E-4</v>
      </c>
      <c r="W6" s="37" t="str">
        <f>'5 Spieler 4 Runden für TV  1'!DF14</f>
        <v xml:space="preserve">Dieter </v>
      </c>
      <c r="X6" s="37">
        <f>'5 Spieler 4 Runden für TV  1'!DG14</f>
        <v>0</v>
      </c>
      <c r="Y6" s="39">
        <v>5</v>
      </c>
      <c r="Z6" s="40">
        <f t="shared" si="0"/>
        <v>1</v>
      </c>
      <c r="AA6" s="40" t="str">
        <f t="shared" si="1"/>
        <v>Rainer</v>
      </c>
      <c r="AB6" s="96">
        <f t="shared" si="2"/>
        <v>0</v>
      </c>
    </row>
    <row r="7" spans="1:28" ht="15" thickTop="1">
      <c r="A7" s="354" t="s">
        <v>347</v>
      </c>
      <c r="B7" s="354"/>
      <c r="C7" s="354"/>
      <c r="D7" s="354"/>
      <c r="E7" s="354"/>
      <c r="F7" s="354"/>
      <c r="G7" s="354"/>
      <c r="H7" s="354" t="s">
        <v>348</v>
      </c>
      <c r="I7" s="354"/>
      <c r="J7" s="354"/>
      <c r="K7" s="354"/>
      <c r="L7" s="354"/>
      <c r="M7" s="354"/>
      <c r="N7" s="354"/>
      <c r="O7" s="354" t="s">
        <v>349</v>
      </c>
      <c r="P7" s="354"/>
      <c r="Q7" s="354"/>
      <c r="R7" s="354"/>
      <c r="S7" s="354"/>
      <c r="T7" s="354"/>
      <c r="U7" s="354"/>
      <c r="V7" s="354" t="s">
        <v>377</v>
      </c>
      <c r="W7" s="354"/>
      <c r="X7" s="354"/>
      <c r="Y7" s="354"/>
      <c r="Z7" s="354"/>
      <c r="AA7" s="354"/>
      <c r="AB7" s="354"/>
    </row>
  </sheetData>
  <mergeCells count="4">
    <mergeCell ref="A7:G7"/>
    <mergeCell ref="H7:N7"/>
    <mergeCell ref="O7:U7"/>
    <mergeCell ref="V7:AB7"/>
  </mergeCells>
  <conditionalFormatting sqref="G2:G6">
    <cfRule type="cellIs" dxfId="103" priority="11" operator="lessThan">
      <formula>0</formula>
    </cfRule>
  </conditionalFormatting>
  <conditionalFormatting sqref="AB2:AB6">
    <cfRule type="cellIs" dxfId="102" priority="5" operator="lessThan">
      <formula>0</formula>
    </cfRule>
  </conditionalFormatting>
  <conditionalFormatting sqref="U2:U6">
    <cfRule type="cellIs" dxfId="101" priority="1" operator="lessThan">
      <formula>0</formula>
    </cfRule>
  </conditionalFormatting>
  <conditionalFormatting sqref="N2:N6">
    <cfRule type="cellIs" dxfId="100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/>
  <dimension ref="A1:Y26"/>
  <sheetViews>
    <sheetView workbookViewId="0">
      <selection activeCell="I11" sqref="I11"/>
    </sheetView>
  </sheetViews>
  <sheetFormatPr baseColWidth="10" defaultRowHeight="14.25"/>
  <cols>
    <col min="1" max="1" width="16.75" bestFit="1" customWidth="1"/>
    <col min="2" max="2" width="17.375" customWidth="1"/>
    <col min="4" max="4" width="9.625" customWidth="1"/>
    <col min="5" max="5" width="19.5" bestFit="1" customWidth="1"/>
    <col min="6" max="6" width="10.5" bestFit="1" customWidth="1"/>
    <col min="7" max="7" width="18" bestFit="1" customWidth="1"/>
    <col min="9" max="9" width="10" bestFit="1" customWidth="1"/>
    <col min="10" max="10" width="13.75" bestFit="1" customWidth="1"/>
    <col min="13" max="13" width="11.75" bestFit="1" customWidth="1"/>
    <col min="15" max="15" width="11.75" bestFit="1" customWidth="1"/>
    <col min="18" max="18" width="8" bestFit="1" customWidth="1"/>
    <col min="19" max="20" width="7.125" customWidth="1"/>
    <col min="21" max="21" width="8" bestFit="1" customWidth="1"/>
    <col min="22" max="22" width="8" customWidth="1"/>
  </cols>
  <sheetData>
    <row r="1" spans="1:25" ht="117.75" customHeight="1" thickTop="1" thickBot="1">
      <c r="A1" s="58" t="s">
        <v>330</v>
      </c>
      <c r="B1" s="59" t="s">
        <v>352</v>
      </c>
      <c r="C1" s="60"/>
      <c r="D1" s="61"/>
      <c r="E1" s="62" t="s">
        <v>330</v>
      </c>
      <c r="F1" s="83" t="s">
        <v>331</v>
      </c>
      <c r="G1" s="63" t="s">
        <v>332</v>
      </c>
      <c r="H1" s="64" t="s">
        <v>333</v>
      </c>
      <c r="J1" s="65" t="s">
        <v>344</v>
      </c>
      <c r="K1" s="66" t="s">
        <v>328</v>
      </c>
      <c r="L1" s="66" t="s">
        <v>327</v>
      </c>
      <c r="M1" s="67" t="s">
        <v>334</v>
      </c>
      <c r="N1" s="67" t="s">
        <v>335</v>
      </c>
      <c r="O1" s="67" t="s">
        <v>336</v>
      </c>
      <c r="P1" s="68" t="s">
        <v>337</v>
      </c>
      <c r="Y1" t="s">
        <v>375</v>
      </c>
    </row>
    <row r="2" spans="1:25" ht="46.5" customHeight="1" thickTop="1" thickBot="1">
      <c r="A2" s="69" t="e">
        <f>#REF!</f>
        <v>#REF!</v>
      </c>
      <c r="B2" s="70" t="str">
        <f>IFERROR(IF(#REF!=301,1),"")</f>
        <v/>
      </c>
      <c r="C2" s="349" t="s">
        <v>338</v>
      </c>
      <c r="D2" s="350"/>
      <c r="E2" s="107" t="e">
        <f t="shared" ref="E2:E9" si="0">A2</f>
        <v>#REF!</v>
      </c>
      <c r="F2" s="108">
        <f>Y2</f>
        <v>0</v>
      </c>
      <c r="G2" s="71">
        <f t="shared" ref="G2:G9" si="1">F2*$M$2</f>
        <v>0</v>
      </c>
      <c r="H2" s="72">
        <f>$C$3*$L$2</f>
        <v>0</v>
      </c>
      <c r="I2" s="73">
        <f t="shared" ref="I2:I9" si="2">G2-H2</f>
        <v>0</v>
      </c>
      <c r="J2" s="74">
        <f>I2</f>
        <v>0</v>
      </c>
      <c r="K2" s="75">
        <f>COUNTIF(A2:A9,"&lt;&gt;""")-COUNTIF(A2:A9,"")</f>
        <v>8</v>
      </c>
      <c r="L2" s="76">
        <f>COUNTIF(B2:B25,"1")</f>
        <v>0</v>
      </c>
      <c r="M2" s="77">
        <f>K2*C3</f>
        <v>8</v>
      </c>
      <c r="N2" s="78">
        <f>C3</f>
        <v>1</v>
      </c>
      <c r="O2" s="77">
        <f>M2-N2</f>
        <v>7</v>
      </c>
      <c r="P2" s="79">
        <f>$C$3*$K$2*$L$2</f>
        <v>0</v>
      </c>
      <c r="Q2" s="31" t="e">
        <f>E2</f>
        <v>#REF!</v>
      </c>
      <c r="R2" t="b">
        <f>IF($B$2:$B$9=1,A2)</f>
        <v>0</v>
      </c>
      <c r="S2">
        <f>COUNTIF($R$2:$R$25,A2)</f>
        <v>0</v>
      </c>
      <c r="U2" t="b">
        <f>IF(B17=1,A17)</f>
        <v>0</v>
      </c>
      <c r="V2">
        <f>COUNTIF($U$3:$U$10,A17)</f>
        <v>0</v>
      </c>
      <c r="W2" t="b">
        <f>IF(B24=1,A24)</f>
        <v>0</v>
      </c>
      <c r="X2">
        <f>COUNTIF($W$2:$W$9,A24)</f>
        <v>0</v>
      </c>
      <c r="Y2">
        <f>S2+V2+X2</f>
        <v>0</v>
      </c>
    </row>
    <row r="3" spans="1:25" ht="67.5" customHeight="1" thickTop="1" thickBot="1">
      <c r="A3" s="69" t="e">
        <f>#REF!</f>
        <v>#REF!</v>
      </c>
      <c r="B3" s="70" t="str">
        <f>IFERROR(IF(#REF!=301,1),"")</f>
        <v/>
      </c>
      <c r="C3" s="106">
        <f>'5 Spieler 4 Runden für TV  1'!CS11</f>
        <v>1</v>
      </c>
      <c r="D3" s="105"/>
      <c r="E3" s="107" t="e">
        <f t="shared" si="0"/>
        <v>#REF!</v>
      </c>
      <c r="F3" s="108">
        <f t="shared" ref="F3:F9" si="3">Y3</f>
        <v>0</v>
      </c>
      <c r="G3" s="71">
        <f t="shared" si="1"/>
        <v>0</v>
      </c>
      <c r="H3" s="72">
        <f t="shared" ref="H3:H9" si="4">$C$3*$L$2</f>
        <v>0</v>
      </c>
      <c r="I3" s="73">
        <f t="shared" si="2"/>
        <v>0</v>
      </c>
      <c r="J3" s="74">
        <f t="shared" ref="J3:J9" si="5">I3</f>
        <v>0</v>
      </c>
      <c r="L3" s="80" t="s">
        <v>339</v>
      </c>
      <c r="M3" s="81" t="s">
        <v>340</v>
      </c>
      <c r="N3" s="81" t="s">
        <v>341</v>
      </c>
      <c r="Q3" s="31" t="e">
        <f t="shared" ref="Q3:Q9" si="6">E3</f>
        <v>#REF!</v>
      </c>
      <c r="R3" t="b">
        <f t="shared" ref="R3:R9" si="7">IF($B$2:$B$9=1,A3)</f>
        <v>0</v>
      </c>
      <c r="S3">
        <f t="shared" ref="S3:S9" si="8">COUNTIF($R$2:$R$25,A3)</f>
        <v>0</v>
      </c>
      <c r="U3" t="b">
        <f t="shared" ref="U3:U9" si="9">IF(B10=1,A10)</f>
        <v>0</v>
      </c>
      <c r="V3">
        <f t="shared" ref="V3:V9" si="10">COUNTIF($U$3:$U$10,A10)</f>
        <v>0</v>
      </c>
      <c r="W3" t="b">
        <f>IF(B25=1,A25)</f>
        <v>0</v>
      </c>
      <c r="X3">
        <f>COUNTIF($W$2:$W$9,A25)</f>
        <v>0</v>
      </c>
      <c r="Y3">
        <f t="shared" ref="Y3:Y9" si="11">S3+V3+X3</f>
        <v>0</v>
      </c>
    </row>
    <row r="4" spans="1:25" ht="46.5" customHeight="1" thickTop="1" thickBot="1">
      <c r="A4" s="69" t="e">
        <f>#REF!</f>
        <v>#REF!</v>
      </c>
      <c r="B4" s="70" t="str">
        <f>IFERROR(IF(#REF!=301,1),"")</f>
        <v/>
      </c>
      <c r="C4" s="351" t="s">
        <v>342</v>
      </c>
      <c r="D4" s="352"/>
      <c r="E4" s="107" t="e">
        <f t="shared" si="0"/>
        <v>#REF!</v>
      </c>
      <c r="F4" s="108">
        <f t="shared" si="3"/>
        <v>0</v>
      </c>
      <c r="G4" s="71">
        <f t="shared" si="1"/>
        <v>0</v>
      </c>
      <c r="H4" s="72">
        <f t="shared" si="4"/>
        <v>0</v>
      </c>
      <c r="I4" s="73">
        <f t="shared" si="2"/>
        <v>0</v>
      </c>
      <c r="J4" s="74">
        <f t="shared" si="5"/>
        <v>0</v>
      </c>
      <c r="L4" s="344" t="e">
        <f>'Rang was gewinnt wer TV 2'!F2&amp;"  "&amp;'Rang was gewinnt wer TV 2'!G2&amp;" "&amp;",00€"&amp;"   "&amp;CC2</f>
        <v>#REF!</v>
      </c>
      <c r="M4" s="345"/>
      <c r="N4" s="346"/>
      <c r="O4" s="347" t="s">
        <v>353</v>
      </c>
      <c r="Q4" s="31" t="e">
        <f t="shared" si="6"/>
        <v>#REF!</v>
      </c>
      <c r="R4" t="b">
        <f t="shared" si="7"/>
        <v>0</v>
      </c>
      <c r="S4">
        <f t="shared" si="8"/>
        <v>0</v>
      </c>
      <c r="U4" t="b">
        <f t="shared" si="9"/>
        <v>0</v>
      </c>
      <c r="V4">
        <f t="shared" si="10"/>
        <v>0</v>
      </c>
      <c r="W4" t="b">
        <f t="shared" ref="W4:W9" si="12">IF(B18=1,A18)</f>
        <v>0</v>
      </c>
      <c r="X4">
        <f>COUNTIF($W$2:$W$9,A18)</f>
        <v>0</v>
      </c>
      <c r="Y4">
        <f t="shared" si="11"/>
        <v>0</v>
      </c>
    </row>
    <row r="5" spans="1:25" ht="46.5" customHeight="1" thickTop="1" thickBot="1">
      <c r="A5" s="69" t="e">
        <f>#REF!</f>
        <v>#REF!</v>
      </c>
      <c r="B5" s="70" t="str">
        <f>IFERROR(IF(#REF!=301,1),"")</f>
        <v/>
      </c>
      <c r="C5" s="82"/>
      <c r="E5" s="107" t="e">
        <f t="shared" si="0"/>
        <v>#REF!</v>
      </c>
      <c r="F5" s="108">
        <f t="shared" si="3"/>
        <v>0</v>
      </c>
      <c r="G5" s="71">
        <f t="shared" si="1"/>
        <v>0</v>
      </c>
      <c r="H5" s="72">
        <f t="shared" si="4"/>
        <v>0</v>
      </c>
      <c r="I5" s="73">
        <f t="shared" si="2"/>
        <v>0</v>
      </c>
      <c r="J5" s="74">
        <f t="shared" si="5"/>
        <v>0</v>
      </c>
      <c r="L5" s="344" t="e">
        <f>'Rang was gewinnt wer TV 2'!F3&amp;"  "&amp;'Rang was gewinnt wer TV 2'!G3&amp;" "&amp;",00€"&amp;"   "&amp;CC3</f>
        <v>#REF!</v>
      </c>
      <c r="M5" s="345"/>
      <c r="N5" s="346"/>
      <c r="O5" s="348"/>
      <c r="Q5" s="31" t="e">
        <f t="shared" si="6"/>
        <v>#REF!</v>
      </c>
      <c r="R5" t="b">
        <f t="shared" si="7"/>
        <v>0</v>
      </c>
      <c r="S5">
        <f t="shared" si="8"/>
        <v>0</v>
      </c>
      <c r="U5" t="b">
        <f t="shared" si="9"/>
        <v>0</v>
      </c>
      <c r="V5">
        <f t="shared" si="10"/>
        <v>0</v>
      </c>
      <c r="W5" t="b">
        <f t="shared" si="12"/>
        <v>0</v>
      </c>
      <c r="X5">
        <f>COUNTIF($W$2:$W$9,A19)</f>
        <v>0</v>
      </c>
      <c r="Y5">
        <f t="shared" si="11"/>
        <v>0</v>
      </c>
    </row>
    <row r="6" spans="1:25" ht="46.5" customHeight="1" thickTop="1" thickBot="1">
      <c r="A6" s="69" t="e">
        <f>#REF!</f>
        <v>#REF!</v>
      </c>
      <c r="B6" s="70" t="str">
        <f>IFERROR(IF(#REF!=301,1),"")</f>
        <v/>
      </c>
      <c r="C6" s="82"/>
      <c r="E6" s="107" t="e">
        <f t="shared" si="0"/>
        <v>#REF!</v>
      </c>
      <c r="F6" s="108">
        <f t="shared" si="3"/>
        <v>0</v>
      </c>
      <c r="G6" s="71">
        <f t="shared" si="1"/>
        <v>0</v>
      </c>
      <c r="H6" s="72">
        <f t="shared" si="4"/>
        <v>0</v>
      </c>
      <c r="I6" s="73">
        <f t="shared" si="2"/>
        <v>0</v>
      </c>
      <c r="J6" s="74">
        <f t="shared" si="5"/>
        <v>0</v>
      </c>
      <c r="L6" s="344" t="e">
        <f>'Rang was gewinnt wer TV 2'!F4&amp;"  "&amp;'Rang was gewinnt wer TV 2'!G4&amp;" "&amp;",00€"&amp;"   "&amp;CC4</f>
        <v>#REF!</v>
      </c>
      <c r="M6" s="345"/>
      <c r="N6" s="346"/>
      <c r="O6" s="348"/>
      <c r="Q6" s="31" t="e">
        <f t="shared" si="6"/>
        <v>#REF!</v>
      </c>
      <c r="R6" t="b">
        <f t="shared" si="7"/>
        <v>0</v>
      </c>
      <c r="S6">
        <f>COUNTIF($R$2:$R$25,A6)</f>
        <v>0</v>
      </c>
      <c r="U6" t="b">
        <f t="shared" si="9"/>
        <v>0</v>
      </c>
      <c r="V6">
        <f t="shared" si="10"/>
        <v>0</v>
      </c>
      <c r="W6" t="b">
        <f t="shared" si="12"/>
        <v>0</v>
      </c>
      <c r="X6">
        <f>COUNTIF($W$2:$W$9,A20)</f>
        <v>0</v>
      </c>
      <c r="Y6">
        <f t="shared" si="11"/>
        <v>0</v>
      </c>
    </row>
    <row r="7" spans="1:25" ht="46.5" customHeight="1" thickTop="1" thickBot="1">
      <c r="A7" s="69" t="e">
        <f>#REF!</f>
        <v>#REF!</v>
      </c>
      <c r="B7" s="70" t="str">
        <f>IFERROR(IF(#REF!=301,1),"")</f>
        <v/>
      </c>
      <c r="C7" s="82"/>
      <c r="E7" s="107" t="e">
        <f t="shared" si="0"/>
        <v>#REF!</v>
      </c>
      <c r="F7" s="108">
        <f t="shared" si="3"/>
        <v>0</v>
      </c>
      <c r="G7" s="71">
        <f t="shared" si="1"/>
        <v>0</v>
      </c>
      <c r="H7" s="72">
        <f t="shared" si="4"/>
        <v>0</v>
      </c>
      <c r="I7" s="73">
        <f t="shared" si="2"/>
        <v>0</v>
      </c>
      <c r="J7" s="74">
        <f t="shared" si="5"/>
        <v>0</v>
      </c>
      <c r="L7" s="344" t="e">
        <f>'Rang was gewinnt wer TV 2'!F5&amp;"  "&amp;'Rang was gewinnt wer TV 2'!G5&amp;" "&amp;",00€"&amp;"   "&amp;CC5</f>
        <v>#REF!</v>
      </c>
      <c r="M7" s="345"/>
      <c r="N7" s="346"/>
      <c r="Q7" s="31" t="e">
        <f t="shared" si="6"/>
        <v>#REF!</v>
      </c>
      <c r="R7" t="b">
        <f t="shared" si="7"/>
        <v>0</v>
      </c>
      <c r="S7">
        <f t="shared" si="8"/>
        <v>0</v>
      </c>
      <c r="U7" t="b">
        <f t="shared" si="9"/>
        <v>0</v>
      </c>
      <c r="V7">
        <f t="shared" si="10"/>
        <v>0</v>
      </c>
      <c r="W7" t="b">
        <f t="shared" si="12"/>
        <v>0</v>
      </c>
      <c r="X7">
        <f>COUNTIF($W$2:$W$3,A21)</f>
        <v>0</v>
      </c>
      <c r="Y7">
        <f t="shared" si="11"/>
        <v>0</v>
      </c>
    </row>
    <row r="8" spans="1:25" ht="46.5" customHeight="1" thickTop="1" thickBot="1">
      <c r="A8" s="69" t="e">
        <f>#REF!</f>
        <v>#REF!</v>
      </c>
      <c r="B8" s="70" t="str">
        <f>IFERROR(IF(#REF!=301,1),"")</f>
        <v/>
      </c>
      <c r="C8" s="82"/>
      <c r="E8" s="107" t="e">
        <f t="shared" si="0"/>
        <v>#REF!</v>
      </c>
      <c r="F8" s="108">
        <f t="shared" si="3"/>
        <v>0</v>
      </c>
      <c r="G8" s="71">
        <f t="shared" si="1"/>
        <v>0</v>
      </c>
      <c r="H8" s="72">
        <f t="shared" si="4"/>
        <v>0</v>
      </c>
      <c r="I8" s="73">
        <f t="shared" si="2"/>
        <v>0</v>
      </c>
      <c r="J8" s="74">
        <f t="shared" si="5"/>
        <v>0</v>
      </c>
      <c r="L8" s="344" t="e">
        <f>'Rang was gewinnt wer TV 2'!F6&amp;"  "&amp;'Rang was gewinnt wer TV 2'!G6&amp;" "&amp;",00€"&amp;"   "&amp;CC6</f>
        <v>#REF!</v>
      </c>
      <c r="M8" s="345"/>
      <c r="N8" s="346"/>
      <c r="Q8" s="31" t="e">
        <f t="shared" si="6"/>
        <v>#REF!</v>
      </c>
      <c r="R8" t="b">
        <f t="shared" si="7"/>
        <v>0</v>
      </c>
      <c r="S8">
        <f t="shared" si="8"/>
        <v>0</v>
      </c>
      <c r="U8" t="b">
        <f t="shared" si="9"/>
        <v>0</v>
      </c>
      <c r="V8">
        <f t="shared" si="10"/>
        <v>0</v>
      </c>
      <c r="W8" t="b">
        <f t="shared" si="12"/>
        <v>0</v>
      </c>
      <c r="X8">
        <f>COUNTIF($W$2:$W$9,A22)</f>
        <v>0</v>
      </c>
      <c r="Y8">
        <f t="shared" si="11"/>
        <v>0</v>
      </c>
    </row>
    <row r="9" spans="1:25" ht="46.5" customHeight="1" thickTop="1" thickBot="1">
      <c r="A9" s="69" t="e">
        <f>#REF!</f>
        <v>#REF!</v>
      </c>
      <c r="B9" s="70" t="str">
        <f>IFERROR(IF(#REF!=301,1),"")</f>
        <v/>
      </c>
      <c r="C9" s="82"/>
      <c r="E9" s="107" t="e">
        <f t="shared" si="0"/>
        <v>#REF!</v>
      </c>
      <c r="F9" s="108">
        <f t="shared" si="3"/>
        <v>0</v>
      </c>
      <c r="G9" s="71">
        <f t="shared" si="1"/>
        <v>0</v>
      </c>
      <c r="H9" s="72">
        <f t="shared" si="4"/>
        <v>0</v>
      </c>
      <c r="I9" s="73">
        <f t="shared" si="2"/>
        <v>0</v>
      </c>
      <c r="J9" s="74">
        <f t="shared" si="5"/>
        <v>0</v>
      </c>
      <c r="L9" s="344" t="e">
        <f>'Rang was gewinnt wer TV 2'!F7&amp;"  "&amp;'Rang was gewinnt wer TV 2'!G7&amp;" "&amp;",00€"&amp;"   "&amp;CC7</f>
        <v>#REF!</v>
      </c>
      <c r="M9" s="345"/>
      <c r="N9" s="346"/>
      <c r="Q9" s="31" t="e">
        <f t="shared" si="6"/>
        <v>#REF!</v>
      </c>
      <c r="R9" t="b">
        <f t="shared" si="7"/>
        <v>0</v>
      </c>
      <c r="S9">
        <f t="shared" si="8"/>
        <v>0</v>
      </c>
      <c r="U9" t="b">
        <f t="shared" si="9"/>
        <v>0</v>
      </c>
      <c r="V9">
        <f t="shared" si="10"/>
        <v>0</v>
      </c>
      <c r="W9" t="b">
        <f t="shared" si="12"/>
        <v>0</v>
      </c>
      <c r="X9">
        <f>COUNTIF($W$2:$W$9,A23)</f>
        <v>0</v>
      </c>
      <c r="Y9">
        <f t="shared" si="11"/>
        <v>0</v>
      </c>
    </row>
    <row r="10" spans="1:25" ht="46.5" customHeight="1" thickTop="1" thickBot="1">
      <c r="A10" s="92" t="e">
        <f>#REF!</f>
        <v>#REF!</v>
      </c>
      <c r="B10" s="70" t="str">
        <f>IFERROR(IF(#REF!=301,1),"")</f>
        <v/>
      </c>
      <c r="L10" s="344" t="e">
        <f>'Rang was gewinnt wer TV 2'!F8&amp;"  "&amp;'Rang was gewinnt wer TV 2'!G8&amp;" "&amp;",00€"&amp;"   "&amp;CC8</f>
        <v>#REF!</v>
      </c>
      <c r="M10" s="345"/>
      <c r="N10" s="346"/>
    </row>
    <row r="11" spans="1:25" ht="46.5" customHeight="1" thickTop="1" thickBot="1">
      <c r="A11" s="92" t="e">
        <f>#REF!</f>
        <v>#REF!</v>
      </c>
      <c r="B11" s="70" t="str">
        <f>IFERROR(IF(#REF!=301,1),"")</f>
        <v/>
      </c>
    </row>
    <row r="12" spans="1:25" ht="46.5" customHeight="1" thickTop="1" thickBot="1">
      <c r="A12" s="92" t="e">
        <f>#REF!</f>
        <v>#REF!</v>
      </c>
      <c r="B12" s="70" t="str">
        <f>IFERROR(IF(#REF!=301,1),"")</f>
        <v/>
      </c>
    </row>
    <row r="13" spans="1:25" ht="46.5" customHeight="1" thickTop="1" thickBot="1">
      <c r="A13" s="92" t="e">
        <f>#REF!</f>
        <v>#REF!</v>
      </c>
      <c r="B13" s="70" t="str">
        <f>IFERROR(IF(#REF!=301,1),"")</f>
        <v/>
      </c>
    </row>
    <row r="14" spans="1:25" ht="46.5" customHeight="1" thickTop="1" thickBot="1">
      <c r="A14" s="92" t="e">
        <f>#REF!</f>
        <v>#REF!</v>
      </c>
      <c r="B14" s="70" t="str">
        <f>IFERROR(IF(#REF!=301,1),"")</f>
        <v/>
      </c>
    </row>
    <row r="15" spans="1:25" ht="46.5" customHeight="1" thickTop="1" thickBot="1">
      <c r="A15" s="92" t="e">
        <f>#REF!</f>
        <v>#REF!</v>
      </c>
      <c r="B15" s="70" t="str">
        <f>IFERROR(IF(#REF!=301,1),"")</f>
        <v/>
      </c>
    </row>
    <row r="16" spans="1:25" ht="46.5" customHeight="1" thickTop="1" thickBot="1">
      <c r="A16" s="92" t="e">
        <f>#REF!</f>
        <v>#REF!</v>
      </c>
      <c r="B16" s="70" t="str">
        <f>IFERROR(IF(#REF!=301,1),"")</f>
        <v/>
      </c>
    </row>
    <row r="17" spans="1:2" ht="46.5" customHeight="1" thickTop="1" thickBot="1">
      <c r="A17" s="92" t="e">
        <f>#REF!</f>
        <v>#REF!</v>
      </c>
      <c r="B17" s="70" t="str">
        <f>IFERROR(IF(#REF!=301,1),"")</f>
        <v/>
      </c>
    </row>
    <row r="18" spans="1:2" ht="46.5" customHeight="1" thickTop="1" thickBot="1">
      <c r="A18" s="93" t="e">
        <f>#REF!</f>
        <v>#REF!</v>
      </c>
      <c r="B18" s="70" t="str">
        <f>IFERROR(IF(#REF!=301,1),"")</f>
        <v/>
      </c>
    </row>
    <row r="19" spans="1:2" ht="46.5" customHeight="1" thickTop="1" thickBot="1">
      <c r="A19" s="93" t="e">
        <f>#REF!</f>
        <v>#REF!</v>
      </c>
      <c r="B19" s="70" t="str">
        <f>IFERROR(IF(#REF!=301,1),"")</f>
        <v/>
      </c>
    </row>
    <row r="20" spans="1:2" ht="46.5" customHeight="1" thickTop="1" thickBot="1">
      <c r="A20" s="93" t="e">
        <f>#REF!</f>
        <v>#REF!</v>
      </c>
      <c r="B20" s="70" t="str">
        <f>IFERROR(IF(#REF!=301,1),"")</f>
        <v/>
      </c>
    </row>
    <row r="21" spans="1:2" ht="46.5" customHeight="1" thickTop="1" thickBot="1">
      <c r="A21" s="93" t="e">
        <f>#REF!</f>
        <v>#REF!</v>
      </c>
      <c r="B21" s="70" t="str">
        <f>IFERROR(IF(#REF!=301,1),"")</f>
        <v/>
      </c>
    </row>
    <row r="22" spans="1:2" ht="46.5" customHeight="1" thickTop="1" thickBot="1">
      <c r="A22" s="93" t="e">
        <f>#REF!</f>
        <v>#REF!</v>
      </c>
      <c r="B22" s="70" t="str">
        <f>IFERROR(IF(#REF!=301,1),"")</f>
        <v/>
      </c>
    </row>
    <row r="23" spans="1:2" ht="46.5" customHeight="1" thickTop="1" thickBot="1">
      <c r="A23" s="93" t="e">
        <f>#REF!</f>
        <v>#REF!</v>
      </c>
      <c r="B23" s="70" t="str">
        <f>IFERROR(IF(#REF!=301,1),"")</f>
        <v/>
      </c>
    </row>
    <row r="24" spans="1:2" ht="46.5" customHeight="1" thickTop="1" thickBot="1">
      <c r="A24" s="93" t="e">
        <f>#REF!</f>
        <v>#REF!</v>
      </c>
      <c r="B24" s="70" t="str">
        <f>IFERROR(IF(#REF!=301,1),"")</f>
        <v/>
      </c>
    </row>
    <row r="25" spans="1:2" ht="46.5" customHeight="1" thickTop="1" thickBot="1">
      <c r="A25" s="93" t="e">
        <f>#REF!</f>
        <v>#REF!</v>
      </c>
      <c r="B25" s="70" t="str">
        <f>IFERROR(IF(#REF!=301,1),"")</f>
        <v/>
      </c>
    </row>
    <row r="26" spans="1:2" ht="46.5" customHeight="1" thickTop="1"/>
  </sheetData>
  <mergeCells count="10">
    <mergeCell ref="O4:O6"/>
    <mergeCell ref="L5:N5"/>
    <mergeCell ref="L6:N6"/>
    <mergeCell ref="L7:N7"/>
    <mergeCell ref="L8:N8"/>
    <mergeCell ref="L9:N9"/>
    <mergeCell ref="L10:N10"/>
    <mergeCell ref="C2:D2"/>
    <mergeCell ref="C4:D4"/>
    <mergeCell ref="L4:N4"/>
  </mergeCells>
  <conditionalFormatting sqref="L4:L10">
    <cfRule type="expression" dxfId="99" priority="2">
      <formula>IF(SEARCH(““,L4)&gt;0,TRUE)</formula>
    </cfRule>
    <cfRule type="expression" dxfId="98" priority="3">
      <formula>IF(SEARCH("-",L4)&gt;0,TRUE)</formula>
    </cfRule>
  </conditionalFormatting>
  <conditionalFormatting sqref="G2:G9">
    <cfRule type="cellIs" dxfId="97" priority="5" operator="lessThan">
      <formula>1</formula>
    </cfRule>
    <cfRule type="cellIs" dxfId="96" priority="6" operator="greaterThan">
      <formula>0</formula>
    </cfRule>
  </conditionalFormatting>
  <conditionalFormatting sqref="B2:B25">
    <cfRule type="containsText" dxfId="95" priority="4" operator="containsText" text="F">
      <formula>NOT(ISERROR(SEARCH("F",B2)))</formula>
    </cfRule>
  </conditionalFormatting>
  <conditionalFormatting sqref="J4:J9">
    <cfRule type="cellIs" dxfId="94" priority="1" operator="greaterThan">
      <formula>1</formula>
    </cfRule>
  </conditionalFormatting>
  <conditionalFormatting sqref="J2:J9">
    <cfRule type="cellIs" dxfId="93" priority="7" operator="greaterThan">
      <formula>$C$3</formula>
    </cfRule>
    <cfRule type="cellIs" dxfId="92" priority="8" operator="less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/>
  <dimension ref="A1:BD10"/>
  <sheetViews>
    <sheetView workbookViewId="0">
      <selection activeCell="I11" sqref="I11"/>
    </sheetView>
  </sheetViews>
  <sheetFormatPr baseColWidth="10" defaultRowHeight="14.25"/>
  <cols>
    <col min="1" max="1" width="8.125" bestFit="1" customWidth="1"/>
    <col min="2" max="2" width="6.875" bestFit="1" customWidth="1"/>
    <col min="3" max="3" width="7.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6.875" bestFit="1" customWidth="1"/>
    <col min="10" max="10" width="7.25" bestFit="1" customWidth="1"/>
    <col min="11" max="11" width="9.375" bestFit="1" customWidth="1"/>
    <col min="12" max="12" width="8.75" bestFit="1" customWidth="1"/>
    <col min="13" max="13" width="6.875" bestFit="1" customWidth="1"/>
    <col min="14" max="14" width="7.875" bestFit="1" customWidth="1"/>
    <col min="15" max="15" width="8.125" bestFit="1" customWidth="1"/>
    <col min="16" max="16" width="6.875" bestFit="1" customWidth="1"/>
    <col min="17" max="17" width="7.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7.875" bestFit="1" customWidth="1"/>
    <col min="22" max="22" width="8.125" bestFit="1" customWidth="1"/>
    <col min="23" max="23" width="5" bestFit="1" customWidth="1"/>
    <col min="24" max="24" width="6.5" bestFit="1" customWidth="1"/>
    <col min="25" max="25" width="9.375" bestFit="1" customWidth="1"/>
    <col min="26" max="26" width="8.75" bestFit="1" customWidth="1"/>
    <col min="27" max="27" width="6.875" bestFit="1" customWidth="1"/>
    <col min="28" max="28" width="7.125" bestFit="1" customWidth="1"/>
    <col min="29" max="29" width="8.125" bestFit="1" customWidth="1"/>
    <col min="30" max="30" width="6.875" bestFit="1" customWidth="1"/>
    <col min="31" max="31" width="6.5" bestFit="1" customWidth="1"/>
    <col min="32" max="32" width="9.375" bestFit="1" customWidth="1"/>
    <col min="33" max="33" width="8.75" bestFit="1" customWidth="1"/>
    <col min="34" max="34" width="6.875" bestFit="1" customWidth="1"/>
    <col min="35" max="35" width="7.125" bestFit="1" customWidth="1"/>
    <col min="36" max="36" width="8.125" bestFit="1" customWidth="1"/>
    <col min="37" max="37" width="5" bestFit="1" customWidth="1"/>
    <col min="38" max="38" width="6.125" bestFit="1" customWidth="1"/>
    <col min="39" max="39" width="9.375" bestFit="1" customWidth="1"/>
    <col min="40" max="40" width="8.75" bestFit="1" customWidth="1"/>
    <col min="41" max="41" width="6.875" bestFit="1" customWidth="1"/>
    <col min="42" max="42" width="6.5" bestFit="1" customWidth="1"/>
    <col min="43" max="43" width="8.125" bestFit="1" customWidth="1"/>
    <col min="44" max="44" width="6.875" bestFit="1" customWidth="1"/>
    <col min="45" max="45" width="6.5" bestFit="1" customWidth="1"/>
    <col min="46" max="46" width="9.375" bestFit="1" customWidth="1"/>
    <col min="47" max="47" width="8.75" bestFit="1" customWidth="1"/>
    <col min="48" max="48" width="6.875" bestFit="1" customWidth="1"/>
    <col min="49" max="49" width="7.125" bestFit="1" customWidth="1"/>
    <col min="50" max="50" width="8.125" bestFit="1" customWidth="1"/>
    <col min="51" max="51" width="6.875" bestFit="1" customWidth="1"/>
    <col min="52" max="52" width="6.5" bestFit="1" customWidth="1"/>
    <col min="54" max="54" width="8.75" bestFit="1" customWidth="1"/>
    <col min="55" max="55" width="6.875" bestFit="1" customWidth="1"/>
    <col min="56" max="56" width="7.125" bestFit="1" customWidth="1"/>
  </cols>
  <sheetData>
    <row r="1" spans="1:56" ht="21.75" thickBot="1">
      <c r="A1" s="37" t="s">
        <v>315</v>
      </c>
      <c r="B1" s="38" t="s">
        <v>316</v>
      </c>
      <c r="C1" s="38" t="s">
        <v>329</v>
      </c>
      <c r="D1" s="39" t="s">
        <v>318</v>
      </c>
      <c r="E1" s="38" t="s">
        <v>319</v>
      </c>
      <c r="F1" s="38" t="s">
        <v>316</v>
      </c>
      <c r="G1" s="38" t="s">
        <v>329</v>
      </c>
      <c r="H1" s="37" t="s">
        <v>315</v>
      </c>
      <c r="I1" s="38" t="s">
        <v>316</v>
      </c>
      <c r="J1" s="38" t="s">
        <v>329</v>
      </c>
      <c r="K1" s="39" t="s">
        <v>318</v>
      </c>
      <c r="L1" s="38" t="s">
        <v>319</v>
      </c>
      <c r="M1" s="38" t="s">
        <v>316</v>
      </c>
      <c r="N1" s="38" t="s">
        <v>329</v>
      </c>
      <c r="O1" s="37" t="s">
        <v>315</v>
      </c>
      <c r="P1" s="38" t="s">
        <v>316</v>
      </c>
      <c r="Q1" s="38" t="s">
        <v>329</v>
      </c>
      <c r="R1" s="39" t="s">
        <v>318</v>
      </c>
      <c r="S1" s="38" t="s">
        <v>319</v>
      </c>
      <c r="T1" s="38" t="s">
        <v>316</v>
      </c>
      <c r="U1" s="38" t="s">
        <v>329</v>
      </c>
      <c r="V1" s="37" t="s">
        <v>315</v>
      </c>
      <c r="W1" s="38" t="s">
        <v>316</v>
      </c>
      <c r="X1" s="38" t="s">
        <v>329</v>
      </c>
      <c r="Y1" s="39" t="s">
        <v>318</v>
      </c>
      <c r="Z1" s="38" t="s">
        <v>319</v>
      </c>
      <c r="AA1" s="38" t="s">
        <v>316</v>
      </c>
      <c r="AB1" s="38" t="s">
        <v>329</v>
      </c>
      <c r="AC1" s="37" t="s">
        <v>315</v>
      </c>
      <c r="AD1" s="38" t="s">
        <v>316</v>
      </c>
      <c r="AE1" s="38" t="s">
        <v>329</v>
      </c>
      <c r="AF1" s="39" t="s">
        <v>318</v>
      </c>
      <c r="AG1" s="38" t="s">
        <v>319</v>
      </c>
      <c r="AH1" s="38" t="s">
        <v>316</v>
      </c>
      <c r="AI1" s="38" t="s">
        <v>329</v>
      </c>
      <c r="AJ1" s="37" t="s">
        <v>315</v>
      </c>
      <c r="AK1" s="38" t="s">
        <v>316</v>
      </c>
      <c r="AL1" s="38" t="s">
        <v>329</v>
      </c>
      <c r="AM1" s="39" t="s">
        <v>318</v>
      </c>
      <c r="AN1" s="38" t="s">
        <v>319</v>
      </c>
      <c r="AO1" s="38" t="s">
        <v>316</v>
      </c>
      <c r="AP1" s="38" t="s">
        <v>329</v>
      </c>
      <c r="AQ1" s="37" t="s">
        <v>315</v>
      </c>
      <c r="AR1" s="38" t="s">
        <v>316</v>
      </c>
      <c r="AS1" s="38" t="s">
        <v>329</v>
      </c>
      <c r="AT1" s="39" t="s">
        <v>318</v>
      </c>
      <c r="AU1" s="38" t="s">
        <v>319</v>
      </c>
      <c r="AV1" s="38" t="s">
        <v>316</v>
      </c>
      <c r="AW1" s="38" t="s">
        <v>329</v>
      </c>
      <c r="AX1" s="37" t="s">
        <v>315</v>
      </c>
      <c r="AY1" s="38" t="s">
        <v>316</v>
      </c>
      <c r="AZ1" s="38" t="s">
        <v>329</v>
      </c>
      <c r="BA1" s="39" t="s">
        <v>318</v>
      </c>
      <c r="BB1" s="38" t="s">
        <v>319</v>
      </c>
      <c r="BC1" s="38" t="s">
        <v>316</v>
      </c>
      <c r="BD1" s="38" t="s">
        <v>329</v>
      </c>
    </row>
    <row r="2" spans="1:56" ht="22.5" thickTop="1" thickBot="1">
      <c r="A2" s="40">
        <f>C2+ROW()%%</f>
        <v>2.0000000000000001E-4</v>
      </c>
      <c r="B2" s="37" t="e">
        <f>#REF!</f>
        <v>#REF!</v>
      </c>
      <c r="C2" s="56">
        <f>'Gewinnberechnung für TV 2'!J2</f>
        <v>0</v>
      </c>
      <c r="D2" s="39">
        <v>1</v>
      </c>
      <c r="E2" s="40">
        <f>RANK(G2,$G$2:$G$9)</f>
        <v>1</v>
      </c>
      <c r="F2" s="40" t="e">
        <f>VLOOKUP(LARGE($A$2:$A$9,ROW(A1)),$A$1:$C$9,2,0)</f>
        <v>#REF!</v>
      </c>
      <c r="G2" s="57">
        <f>VLOOKUP(LARGE($A$2:$A$9,ROW(A1)),$A$2:$C$9,3,0)</f>
        <v>0</v>
      </c>
      <c r="H2" s="40">
        <f>J2+ROW()%%</f>
        <v>2.0000000000000001E-4</v>
      </c>
      <c r="I2" s="37" t="str">
        <f>'5 Spieler 4 Runden für TV  1'!DF5</f>
        <v xml:space="preserve">Dieter </v>
      </c>
      <c r="J2" s="56">
        <f>'Gewinnberechnung für TV 1'!J5</f>
        <v>0</v>
      </c>
      <c r="K2" s="39">
        <v>1</v>
      </c>
      <c r="L2" s="40">
        <f>RANK(N2,N2:N9)</f>
        <v>1</v>
      </c>
      <c r="M2" s="40" t="str">
        <f>VLOOKUP(LARGE($H$2:$H$9,ROW(H1)),$H$1:$J$9,2,0)</f>
        <v>Adde</v>
      </c>
      <c r="N2" s="57">
        <f>VLOOKUP(LARGE($H$2:$H$9,ROW(H1)),$H$2:$J$9,3,0)</f>
        <v>0</v>
      </c>
      <c r="O2" s="40">
        <f>Q2+ROW()%%</f>
        <v>2.0000000000000001E-4</v>
      </c>
      <c r="P2" s="37" t="e">
        <f>'5 Spieler 4 Runden für TV  1'!#REF!</f>
        <v>#REF!</v>
      </c>
      <c r="Q2" s="56">
        <f>'Gewinnberechnung für TV 1'!J8</f>
        <v>0</v>
      </c>
      <c r="R2" s="39">
        <v>1</v>
      </c>
      <c r="S2" s="40">
        <f>RANK(U2,$U$2:$U$9)</f>
        <v>1</v>
      </c>
      <c r="T2" s="40" t="e">
        <f>VLOOKUP(LARGE($O$2:$O$9,ROW(O1)),$O$1:$Q$9,2,0)</f>
        <v>#REF!</v>
      </c>
      <c r="U2" s="57">
        <f>VLOOKUP(LARGE($O$2:$O$9,ROW(O1)),$O$2:$Q$9,3,0)</f>
        <v>0</v>
      </c>
      <c r="V2" s="40">
        <f>X2+ROW()%%</f>
        <v>2.0000000000000001E-4</v>
      </c>
      <c r="W2" s="37" t="str">
        <f>'5 Spieler 4 Runden für TV  1'!DF5</f>
        <v xml:space="preserve">Dieter </v>
      </c>
      <c r="X2" s="56">
        <f>'Gewinnberechnung für TV 1'!J11</f>
        <v>0</v>
      </c>
      <c r="Y2" s="39">
        <v>1</v>
      </c>
      <c r="Z2" s="40">
        <f>RANK(AB2,$AB$2:$AB$4)</f>
        <v>1</v>
      </c>
      <c r="AA2" s="40" t="str">
        <f>VLOOKUP(LARGE($V$2:$V$4,ROW(V1)),$V$1:$X$4,2,0)</f>
        <v>Marco</v>
      </c>
      <c r="AB2" s="57">
        <f>VLOOKUP(LARGE($V$2:$V$4,ROW(V1)),$V$2:$X$4,3,0)</f>
        <v>0</v>
      </c>
      <c r="AC2" s="40">
        <f>AE2+ROW()%%</f>
        <v>2.0000000000000001E-4</v>
      </c>
      <c r="AD2" s="37" t="str">
        <f>'5 Spieler 4 Runden für TV  1'!DF8</f>
        <v>Adde</v>
      </c>
      <c r="AE2" s="56">
        <f>'Gewinnberechnung für TV 1'!J14</f>
        <v>0</v>
      </c>
      <c r="AF2" s="39">
        <v>1</v>
      </c>
      <c r="AG2" s="40">
        <f>RANK(AI2,$AI$2:$AI$4)</f>
        <v>1</v>
      </c>
      <c r="AH2" s="40" t="str">
        <f>VLOOKUP(LARGE($AC$2:$AC$4,ROW(AC1)),$AC$1:$AE$4,2,0)</f>
        <v>Rainer</v>
      </c>
      <c r="AI2" s="57">
        <f>VLOOKUP(LARGE($AC$2:$AC$4,ROW(AC1)),$AC$2:$AE$4,3,0)</f>
        <v>0</v>
      </c>
      <c r="AJ2" s="40">
        <f>AL2+ROW()%%</f>
        <v>2.0000000000000001E-4</v>
      </c>
      <c r="AK2" s="37" t="str">
        <f>'5 Spieler 4 Runden für TV  1'!DF11</f>
        <v>Marco</v>
      </c>
      <c r="AL2" s="56">
        <f>'Gewinnberechnung für TV 1'!AZ2</f>
        <v>0</v>
      </c>
      <c r="AM2" s="39">
        <v>1</v>
      </c>
      <c r="AN2" s="40">
        <f>RANK(AP2,$AP$2:$AP$4)</f>
        <v>1</v>
      </c>
      <c r="AO2" s="40" t="str">
        <f>VLOOKUP(LARGE(AJ2:AJ4,ROW(AJ1)),AJ1:AL4,2,0)</f>
        <v>Rommet</v>
      </c>
      <c r="AP2" s="56">
        <f>'Gewinnberechnung für TV 1'!J17</f>
        <v>0</v>
      </c>
      <c r="AQ2" s="40">
        <f>AS2+ROW()%%</f>
        <v>2.0000000000000001E-4</v>
      </c>
      <c r="AR2" s="37" t="e">
        <f>'5 Spieler 4 Runden für TV  1'!#REF!</f>
        <v>#REF!</v>
      </c>
      <c r="AS2" s="56">
        <f>'Gewinnberechnung für TV 1'!J20</f>
        <v>0</v>
      </c>
      <c r="AT2" s="39">
        <v>1</v>
      </c>
      <c r="AU2" s="40">
        <f>RANK(AW2,$AW$2:$AW$4)</f>
        <v>1</v>
      </c>
      <c r="AV2" s="40" t="e">
        <f>VLOOKUP(LARGE($AQ$2:$AQ$4,ROW(AQ1)),$AQ$1:$AS$4,2,0)</f>
        <v>#REF!</v>
      </c>
      <c r="AW2" s="57">
        <f>VLOOKUP(LARGE($AQ$2:$AQ$4,ROW(AQ1)),$AQ$2:$AS$4,3,0)</f>
        <v>0</v>
      </c>
      <c r="AX2" s="40">
        <f>AZ2+ROW()%%</f>
        <v>2.0000000000000001E-4</v>
      </c>
      <c r="AY2" s="37" t="e">
        <f>'5 Spieler 4 Runden für TV  1'!#REF!</f>
        <v>#REF!</v>
      </c>
      <c r="AZ2" s="56">
        <f>'Gewinnberechnung für TV 1'!J23</f>
        <v>0</v>
      </c>
      <c r="BA2" s="39">
        <v>1</v>
      </c>
      <c r="BB2" s="40">
        <f>RANK(BD2,$BD$2:$BD$4)</f>
        <v>1</v>
      </c>
      <c r="BC2" s="40" t="e">
        <f>VLOOKUP(LARGE($AX$2:$AX$4,ROW(AX1)),$AX$1:$AZ$4,2,0)</f>
        <v>#REF!</v>
      </c>
      <c r="BD2" s="57">
        <f>VLOOKUP(LARGE($AX$2:$AX$4,ROW(AX1)),$AX$2:$AZ$4,3,0)</f>
        <v>0</v>
      </c>
    </row>
    <row r="3" spans="1:56" ht="22.5" thickTop="1" thickBot="1">
      <c r="A3" s="40">
        <f t="shared" ref="A3:A9" si="0">C3+ROW()%%</f>
        <v>2.9999999999999997E-4</v>
      </c>
      <c r="B3" s="37" t="e">
        <f>#REF!</f>
        <v>#REF!</v>
      </c>
      <c r="C3" s="56">
        <f>'Gewinnberechnung für TV 2'!J3</f>
        <v>0</v>
      </c>
      <c r="D3" s="39">
        <v>2</v>
      </c>
      <c r="E3" s="40">
        <f t="shared" ref="E3:E9" si="1">RANK(G3,G3:G10)</f>
        <v>1</v>
      </c>
      <c r="F3" s="40" t="e">
        <f t="shared" ref="F3:F9" si="2">VLOOKUP(LARGE($A$2:$A$9,ROW(A2)),$A$1:$C$9,2,0)</f>
        <v>#REF!</v>
      </c>
      <c r="G3" s="57">
        <f t="shared" ref="G3:G9" si="3">VLOOKUP(LARGE($A$2:$A$9,ROW(A2)),$A$2:$C$9,3,0)</f>
        <v>0</v>
      </c>
      <c r="H3" s="40">
        <f t="shared" ref="H3:H9" si="4">J3+ROW()%%</f>
        <v>2.9999999999999997E-4</v>
      </c>
      <c r="I3" s="37" t="str">
        <f>'5 Spieler 4 Runden für TV  1'!DF6</f>
        <v>Rainer</v>
      </c>
      <c r="J3" s="56">
        <f>'Gewinnberechnung für TV 1'!J6</f>
        <v>0</v>
      </c>
      <c r="K3" s="39">
        <v>2</v>
      </c>
      <c r="L3" s="40">
        <f t="shared" ref="L3:L9" si="5">RANK(N3,N3:N10)</f>
        <v>1</v>
      </c>
      <c r="M3" s="40" t="str">
        <f t="shared" ref="M3:M9" si="6">VLOOKUP(LARGE($H$2:$H$9,ROW(H2)),$H$1:$J$9,2,0)</f>
        <v>Marco</v>
      </c>
      <c r="N3" s="57">
        <f t="shared" ref="N3:N9" si="7">VLOOKUP(LARGE($H$2:$H$9,ROW(H2)),$H$2:$J$9,3,0)</f>
        <v>0</v>
      </c>
      <c r="O3" s="40">
        <f t="shared" ref="O3:O9" si="8">Q3+ROW()%%</f>
        <v>2.9999999999999997E-4</v>
      </c>
      <c r="P3" s="37" t="e">
        <f>'5 Spieler 4 Runden für TV  1'!#REF!</f>
        <v>#REF!</v>
      </c>
      <c r="Q3" s="56">
        <f>'Gewinnberechnung für TV 1'!J9</f>
        <v>0</v>
      </c>
      <c r="R3" s="39">
        <v>2</v>
      </c>
      <c r="S3" s="40">
        <f t="shared" ref="S3:S9" si="9">RANK(U3,$U$2:$U$9)</f>
        <v>1</v>
      </c>
      <c r="T3" s="40" t="e">
        <f t="shared" ref="T3:T9" si="10">VLOOKUP(LARGE($O$2:$O$9,ROW(O2)),$O$1:$Q$9,2,0)</f>
        <v>#REF!</v>
      </c>
      <c r="U3" s="57">
        <f t="shared" ref="U3:U9" si="11">VLOOKUP(LARGE($O$2:$O$9,ROW(O2)),$O$2:$Q$9,3,0)</f>
        <v>0</v>
      </c>
      <c r="V3" s="40">
        <f t="shared" ref="V3:V9" si="12">X3+ROW()%%</f>
        <v>2.9999999999999997E-4</v>
      </c>
      <c r="W3" s="37" t="str">
        <f>'5 Spieler 4 Runden für TV  1'!DF6</f>
        <v>Rainer</v>
      </c>
      <c r="X3" s="56">
        <f>'Gewinnberechnung für TV 1'!J12</f>
        <v>0</v>
      </c>
      <c r="Y3" s="39">
        <v>2</v>
      </c>
      <c r="Z3" s="40">
        <f>RANK(AB3,$AB$2:$AB$4)</f>
        <v>1</v>
      </c>
      <c r="AA3" s="40" t="str">
        <f>VLOOKUP(LARGE($V$2:$V$4,ROW(V2)),$V$1:$X$4,2,0)</f>
        <v>Rainer</v>
      </c>
      <c r="AB3" s="57">
        <f>VLOOKUP(LARGE($V$2:$V$4,ROW(V2)),$V$2:$X$4,3,0)</f>
        <v>0</v>
      </c>
      <c r="AC3" s="40">
        <f>AE3+ROW()%%</f>
        <v>2.9999999999999997E-4</v>
      </c>
      <c r="AD3" s="37" t="str">
        <f>'5 Spieler 4 Runden für TV  1'!DF9</f>
        <v>Rommet</v>
      </c>
      <c r="AE3" s="56">
        <f>'Gewinnberechnung für TV 1'!J15</f>
        <v>0</v>
      </c>
      <c r="AF3" s="39">
        <v>2</v>
      </c>
      <c r="AG3" s="40">
        <f>RANK(AI3,$AI$2:$AI$4)</f>
        <v>1</v>
      </c>
      <c r="AH3" s="40" t="str">
        <f>VLOOKUP(LARGE($AC$2:$AC$4,ROW(AC2)),$AC$1:$AE$4,2,0)</f>
        <v>Rommet</v>
      </c>
      <c r="AI3" s="57">
        <f>VLOOKUP(LARGE($AC$2:$AC$4,ROW(AC2)),$AC$2:$AE$4,3,0)</f>
        <v>0</v>
      </c>
      <c r="AJ3" s="40">
        <f>AL3+ROW()%%</f>
        <v>2.9999999999999997E-4</v>
      </c>
      <c r="AK3" s="37" t="str">
        <f>'5 Spieler 4 Runden für TV  1'!DF12</f>
        <v>Adde</v>
      </c>
      <c r="AL3" s="56">
        <f>'Gewinnberechnung für TV 1'!AZ3</f>
        <v>0</v>
      </c>
      <c r="AM3" s="39">
        <v>2</v>
      </c>
      <c r="AN3" s="40">
        <f>RANK(AP3,$AP$2:$AP$4)</f>
        <v>1</v>
      </c>
      <c r="AO3" s="40" t="str">
        <f>VLOOKUP(LARGE(AJ2:AJ4,ROW(AJ2)),AJ2:AL4,2,0)</f>
        <v>Adde</v>
      </c>
      <c r="AP3" s="56">
        <f>'Gewinnberechnung für TV 1'!J18</f>
        <v>0</v>
      </c>
      <c r="AQ3" s="40">
        <f>AS3+ROW()%%</f>
        <v>2.9999999999999997E-4</v>
      </c>
      <c r="AR3" s="37" t="e">
        <f>'5 Spieler 4 Runden für TV  1'!#REF!</f>
        <v>#REF!</v>
      </c>
      <c r="AS3" s="56">
        <f>'Gewinnberechnung für TV 1'!J21</f>
        <v>0</v>
      </c>
      <c r="AT3" s="39">
        <v>2</v>
      </c>
      <c r="AU3" s="40">
        <f>RANK(AW3,$AW$2:$AW$4)</f>
        <v>1</v>
      </c>
      <c r="AV3" s="40" t="e">
        <f>VLOOKUP(LARGE($AQ$2:$AQ$4,ROW(AQ2)),$AQ$1:$AS$4,2,0)</f>
        <v>#REF!</v>
      </c>
      <c r="AW3" s="57">
        <f>VLOOKUP(LARGE($AQ$2:$AQ$4,ROW(AQ2)),$AQ$2:$AS$4,3,0)</f>
        <v>0</v>
      </c>
      <c r="AX3" s="40">
        <f>AZ3+ROW()%%</f>
        <v>2.9999999999999997E-4</v>
      </c>
      <c r="AY3" s="37" t="e">
        <f>'5 Spieler 4 Runden für TV  1'!#REF!</f>
        <v>#REF!</v>
      </c>
      <c r="AZ3" s="56">
        <f>'Gewinnberechnung für TV 1'!J24</f>
        <v>0</v>
      </c>
      <c r="BA3" s="39">
        <v>2</v>
      </c>
      <c r="BB3" s="40">
        <f>RANK(BD3,$BD$2:$BD$4)</f>
        <v>1</v>
      </c>
      <c r="BC3" s="40" t="e">
        <f>VLOOKUP(LARGE($AX$2:$AX$4,ROW(AX2)),$AX$1:$AZ$4,2,0)</f>
        <v>#REF!</v>
      </c>
      <c r="BD3" s="57">
        <f>VLOOKUP(LARGE($AX$2:$AX$4,ROW(AX2)),$AX$2:$AZ$4,3,0)</f>
        <v>0</v>
      </c>
    </row>
    <row r="4" spans="1:56" ht="22.5" thickTop="1" thickBot="1">
      <c r="A4" s="40">
        <f t="shared" si="0"/>
        <v>4.0000000000000002E-4</v>
      </c>
      <c r="B4" s="37" t="e">
        <f>#REF!</f>
        <v>#REF!</v>
      </c>
      <c r="C4" s="56">
        <f>'Gewinnberechnung für TV 2'!J4</f>
        <v>0</v>
      </c>
      <c r="D4" s="39">
        <v>3</v>
      </c>
      <c r="E4" s="40">
        <f t="shared" si="1"/>
        <v>1</v>
      </c>
      <c r="F4" s="40" t="e">
        <f t="shared" si="2"/>
        <v>#REF!</v>
      </c>
      <c r="G4" s="57">
        <f t="shared" si="3"/>
        <v>0</v>
      </c>
      <c r="H4" s="40">
        <f t="shared" si="4"/>
        <v>4.0000000000000002E-4</v>
      </c>
      <c r="I4" s="37" t="str">
        <f>'5 Spieler 4 Runden für TV  1'!DF7</f>
        <v>Marco</v>
      </c>
      <c r="J4" s="56">
        <f>'Gewinnberechnung für TV 1'!J7</f>
        <v>0</v>
      </c>
      <c r="K4" s="39">
        <v>3</v>
      </c>
      <c r="L4" s="40">
        <f t="shared" si="5"/>
        <v>1</v>
      </c>
      <c r="M4" s="40" t="str">
        <f t="shared" si="6"/>
        <v>Rainer</v>
      </c>
      <c r="N4" s="57">
        <f t="shared" si="7"/>
        <v>0</v>
      </c>
      <c r="O4" s="40">
        <f t="shared" si="8"/>
        <v>4.0000000000000002E-4</v>
      </c>
      <c r="P4" s="37" t="e">
        <f>'5 Spieler 4 Runden für TV  1'!#REF!</f>
        <v>#REF!</v>
      </c>
      <c r="Q4" s="56">
        <f>'Gewinnberechnung für TV 1'!J10</f>
        <v>0</v>
      </c>
      <c r="R4" s="39">
        <v>3</v>
      </c>
      <c r="S4" s="40">
        <f t="shared" si="9"/>
        <v>1</v>
      </c>
      <c r="T4" s="40" t="e">
        <f t="shared" si="10"/>
        <v>#REF!</v>
      </c>
      <c r="U4" s="57">
        <f t="shared" si="11"/>
        <v>0</v>
      </c>
      <c r="V4" s="40">
        <f t="shared" si="12"/>
        <v>4.0000000000000002E-4</v>
      </c>
      <c r="W4" s="37" t="str">
        <f>'5 Spieler 4 Runden für TV  1'!DF7</f>
        <v>Marco</v>
      </c>
      <c r="X4" s="56">
        <f>'Gewinnberechnung für TV 1'!J13</f>
        <v>0</v>
      </c>
      <c r="Y4" s="39">
        <v>3</v>
      </c>
      <c r="Z4" s="40">
        <f>RANK(AB4,$AB$2:$AB$4)</f>
        <v>1</v>
      </c>
      <c r="AA4" s="40" t="str">
        <f>VLOOKUP(LARGE($V$2:$V$4,ROW(V3)),$V$1:$X$4,2,0)</f>
        <v xml:space="preserve">Dieter </v>
      </c>
      <c r="AB4" s="57">
        <f>VLOOKUP(LARGE($V$2:$V$4,ROW(V3)),$V$2:$X$4,3,0)</f>
        <v>0</v>
      </c>
      <c r="AC4" s="40">
        <f>AE4+ROW()%%</f>
        <v>4.0000000000000002E-4</v>
      </c>
      <c r="AD4" s="37" t="str">
        <f>'5 Spieler 4 Runden für TV  1'!DF10</f>
        <v>Rainer</v>
      </c>
      <c r="AE4" s="56">
        <f>'Gewinnberechnung für TV 1'!J16</f>
        <v>0</v>
      </c>
      <c r="AF4" s="39">
        <v>3</v>
      </c>
      <c r="AG4" s="40">
        <f>RANK(AI4,$AI$2:$AI$4)</f>
        <v>1</v>
      </c>
      <c r="AH4" s="40" t="str">
        <f>VLOOKUP(LARGE($AC$2:$AC$4,ROW(AC3)),$AC$1:$AE$4,2,0)</f>
        <v>Adde</v>
      </c>
      <c r="AI4" s="57">
        <f>VLOOKUP(LARGE($AC$2:$AC$4,ROW(AC3)),$AC$2:$AE$4,3,0)</f>
        <v>0</v>
      </c>
      <c r="AJ4" s="40">
        <f>AL4+ROW()%%</f>
        <v>4.0000000000000002E-4</v>
      </c>
      <c r="AK4" s="37" t="str">
        <f>'5 Spieler 4 Runden für TV  1'!DF13</f>
        <v>Rommet</v>
      </c>
      <c r="AL4" s="56">
        <f>'Gewinnberechnung für TV 1'!AZ4</f>
        <v>0</v>
      </c>
      <c r="AM4" s="39">
        <v>3</v>
      </c>
      <c r="AN4" s="40">
        <f>RANK(AP4,$AP$2:$AP$4)</f>
        <v>1</v>
      </c>
      <c r="AO4" s="40" t="str">
        <f>VLOOKUP(LARGE(AJ2:AJ4,ROW(AJ3)),AJ2:AL4,2,0)</f>
        <v>Marco</v>
      </c>
      <c r="AP4" s="56">
        <f>'Gewinnberechnung für TV 1'!J19</f>
        <v>0</v>
      </c>
      <c r="AQ4" s="40">
        <f>AS4+ROW()%%</f>
        <v>4.0000000000000002E-4</v>
      </c>
      <c r="AR4" s="37" t="e">
        <f>'5 Spieler 4 Runden für TV  1'!#REF!</f>
        <v>#REF!</v>
      </c>
      <c r="AS4" s="56">
        <f>'Gewinnberechnung für TV 1'!J22</f>
        <v>0</v>
      </c>
      <c r="AT4" s="39">
        <v>3</v>
      </c>
      <c r="AU4" s="40">
        <f>RANK(AW4,$AW$2:$AW$4)</f>
        <v>1</v>
      </c>
      <c r="AV4" s="40" t="e">
        <f>VLOOKUP(LARGE($AQ$2:$AQ$4,ROW(AQ3)),$AQ$1:$AS$4,2,0)</f>
        <v>#REF!</v>
      </c>
      <c r="AW4" s="57">
        <f>VLOOKUP(LARGE($AQ$2:$AQ$4,ROW(AQ3)),$AQ$2:$AS$4,3,0)</f>
        <v>0</v>
      </c>
      <c r="AX4" s="40">
        <f>AZ4+ROW()%%</f>
        <v>4.0000000000000002E-4</v>
      </c>
      <c r="AY4" s="37" t="e">
        <f>'5 Spieler 4 Runden für TV  1'!#REF!</f>
        <v>#REF!</v>
      </c>
      <c r="AZ4" s="56">
        <f>'Gewinnberechnung für TV 1'!J25</f>
        <v>0</v>
      </c>
      <c r="BA4" s="39">
        <v>3</v>
      </c>
      <c r="BB4" s="40">
        <f>RANK(BD4,$BD$2:$BD$4)</f>
        <v>1</v>
      </c>
      <c r="BC4" s="40" t="e">
        <f>VLOOKUP(LARGE($AX$2:$AX$4,ROW(AX3)),$AX$1:$AZ$4,2,0)</f>
        <v>#REF!</v>
      </c>
      <c r="BD4" s="57">
        <f>VLOOKUP(LARGE($AX$2:$AX$4,ROW(AX3)),$AX$2:$AZ$4,3,0)</f>
        <v>0</v>
      </c>
    </row>
    <row r="5" spans="1:56" ht="15.75" thickTop="1" thickBot="1">
      <c r="A5" s="40">
        <f t="shared" si="0"/>
        <v>5.0000000000000001E-4</v>
      </c>
      <c r="B5" s="37" t="e">
        <f>#REF!</f>
        <v>#REF!</v>
      </c>
      <c r="C5" s="56">
        <f>'Gewinnberechnung für TV 2'!J5</f>
        <v>0</v>
      </c>
      <c r="D5" s="39">
        <v>4</v>
      </c>
      <c r="E5" s="40">
        <f t="shared" si="1"/>
        <v>1</v>
      </c>
      <c r="F5" s="40" t="e">
        <f t="shared" si="2"/>
        <v>#REF!</v>
      </c>
      <c r="G5" s="57">
        <f t="shared" si="3"/>
        <v>0</v>
      </c>
      <c r="H5" s="40">
        <f t="shared" si="4"/>
        <v>5.0000000000000001E-4</v>
      </c>
      <c r="I5" s="37" t="str">
        <f>'5 Spieler 4 Runden für TV  1'!DF8</f>
        <v>Adde</v>
      </c>
      <c r="J5" s="56">
        <f>'Gewinnberechnung für TV 1'!J8</f>
        <v>0</v>
      </c>
      <c r="K5" s="39">
        <v>4</v>
      </c>
      <c r="L5" s="40">
        <f t="shared" si="5"/>
        <v>1</v>
      </c>
      <c r="M5" s="40" t="str">
        <f t="shared" si="6"/>
        <v>Rommet</v>
      </c>
      <c r="N5" s="57">
        <f t="shared" si="7"/>
        <v>0</v>
      </c>
      <c r="O5" s="40">
        <f t="shared" si="8"/>
        <v>5.0000000000000001E-4</v>
      </c>
      <c r="P5" s="37" t="e">
        <f>'5 Spieler 4 Runden für TV  1'!#REF!</f>
        <v>#REF!</v>
      </c>
      <c r="Q5" s="56">
        <f>'Gewinnberechnung für TV 1'!J11</f>
        <v>0</v>
      </c>
      <c r="R5" s="39">
        <v>4</v>
      </c>
      <c r="S5" s="40">
        <f t="shared" si="9"/>
        <v>1</v>
      </c>
      <c r="T5" s="40" t="e">
        <f t="shared" si="10"/>
        <v>#REF!</v>
      </c>
      <c r="U5" s="57">
        <f t="shared" si="11"/>
        <v>0</v>
      </c>
      <c r="V5" s="40">
        <f t="shared" si="12"/>
        <v>5.0000000000000001E-4</v>
      </c>
    </row>
    <row r="6" spans="1:56" ht="15.75" thickTop="1" thickBot="1">
      <c r="A6" s="40">
        <f t="shared" si="0"/>
        <v>5.9999999999999995E-4</v>
      </c>
      <c r="B6" s="37" t="e">
        <f>#REF!</f>
        <v>#REF!</v>
      </c>
      <c r="C6" s="56">
        <f>'Gewinnberechnung für TV 2'!J6</f>
        <v>0</v>
      </c>
      <c r="D6" s="39">
        <v>5</v>
      </c>
      <c r="E6" s="40">
        <f t="shared" si="1"/>
        <v>1</v>
      </c>
      <c r="F6" s="40" t="e">
        <f t="shared" si="2"/>
        <v>#REF!</v>
      </c>
      <c r="G6" s="57">
        <f t="shared" si="3"/>
        <v>0</v>
      </c>
      <c r="H6" s="40">
        <f t="shared" si="4"/>
        <v>5.9999999999999995E-4</v>
      </c>
      <c r="I6" s="37" t="str">
        <f>'5 Spieler 4 Runden für TV  1'!DF9</f>
        <v>Rommet</v>
      </c>
      <c r="J6" s="56">
        <f>'Gewinnberechnung für TV 1'!J9</f>
        <v>0</v>
      </c>
      <c r="K6" s="39">
        <v>5</v>
      </c>
      <c r="L6" s="40">
        <f t="shared" si="5"/>
        <v>1</v>
      </c>
      <c r="M6" s="40" t="str">
        <f t="shared" si="6"/>
        <v>Adde</v>
      </c>
      <c r="N6" s="57">
        <f t="shared" si="7"/>
        <v>0</v>
      </c>
      <c r="O6" s="40">
        <f t="shared" si="8"/>
        <v>5.9999999999999995E-4</v>
      </c>
      <c r="P6" s="37" t="e">
        <f>'5 Spieler 4 Runden für TV  1'!#REF!</f>
        <v>#REF!</v>
      </c>
      <c r="Q6" s="56">
        <f>'Gewinnberechnung für TV 1'!J12</f>
        <v>0</v>
      </c>
      <c r="R6" s="39">
        <v>5</v>
      </c>
      <c r="S6" s="40">
        <f t="shared" si="9"/>
        <v>1</v>
      </c>
      <c r="T6" s="40" t="e">
        <f t="shared" si="10"/>
        <v>#REF!</v>
      </c>
      <c r="U6" s="57">
        <f t="shared" si="11"/>
        <v>0</v>
      </c>
      <c r="V6" s="40">
        <f t="shared" si="12"/>
        <v>5.9999999999999995E-4</v>
      </c>
    </row>
    <row r="7" spans="1:56" ht="15.75" thickTop="1" thickBot="1">
      <c r="A7" s="40">
        <f t="shared" si="0"/>
        <v>7.000000000000001E-4</v>
      </c>
      <c r="B7" s="37" t="e">
        <f>#REF!</f>
        <v>#REF!</v>
      </c>
      <c r="C7" s="56">
        <f>'Gewinnberechnung für TV 2'!J7</f>
        <v>0</v>
      </c>
      <c r="D7" s="39">
        <v>6</v>
      </c>
      <c r="E7" s="40">
        <f t="shared" si="1"/>
        <v>1</v>
      </c>
      <c r="F7" s="40" t="e">
        <f t="shared" si="2"/>
        <v>#REF!</v>
      </c>
      <c r="G7" s="57">
        <f t="shared" si="3"/>
        <v>0</v>
      </c>
      <c r="H7" s="40">
        <f t="shared" si="4"/>
        <v>7.000000000000001E-4</v>
      </c>
      <c r="I7" s="37" t="str">
        <f>'5 Spieler 4 Runden für TV  1'!DF10</f>
        <v>Rainer</v>
      </c>
      <c r="J7" s="56">
        <f>'Gewinnberechnung für TV 1'!J10</f>
        <v>0</v>
      </c>
      <c r="K7" s="39">
        <v>6</v>
      </c>
      <c r="L7" s="40">
        <f t="shared" si="5"/>
        <v>1</v>
      </c>
      <c r="M7" s="40" t="str">
        <f t="shared" si="6"/>
        <v>Marco</v>
      </c>
      <c r="N7" s="57">
        <f t="shared" si="7"/>
        <v>0</v>
      </c>
      <c r="O7" s="40">
        <f t="shared" si="8"/>
        <v>7.000000000000001E-4</v>
      </c>
      <c r="P7" s="37" t="e">
        <f>'5 Spieler 4 Runden für TV  1'!#REF!</f>
        <v>#REF!</v>
      </c>
      <c r="Q7" s="56">
        <f>'Gewinnberechnung für TV 1'!J13</f>
        <v>0</v>
      </c>
      <c r="R7" s="39">
        <v>6</v>
      </c>
      <c r="S7" s="40">
        <f t="shared" si="9"/>
        <v>1</v>
      </c>
      <c r="T7" s="40" t="e">
        <f t="shared" si="10"/>
        <v>#REF!</v>
      </c>
      <c r="U7" s="57">
        <f t="shared" si="11"/>
        <v>0</v>
      </c>
      <c r="V7" s="40">
        <f t="shared" si="12"/>
        <v>7.000000000000001E-4</v>
      </c>
    </row>
    <row r="8" spans="1:56" ht="15.75" thickTop="1" thickBot="1">
      <c r="A8" s="40">
        <f t="shared" si="0"/>
        <v>8.0000000000000004E-4</v>
      </c>
      <c r="B8" s="37" t="e">
        <f>#REF!</f>
        <v>#REF!</v>
      </c>
      <c r="C8" s="56">
        <f>'Gewinnberechnung für TV 2'!J8</f>
        <v>0</v>
      </c>
      <c r="D8" s="39">
        <v>7</v>
      </c>
      <c r="E8" s="40">
        <f t="shared" si="1"/>
        <v>1</v>
      </c>
      <c r="F8" s="40" t="e">
        <f t="shared" si="2"/>
        <v>#REF!</v>
      </c>
      <c r="G8" s="57">
        <f t="shared" si="3"/>
        <v>0</v>
      </c>
      <c r="H8" s="40">
        <f t="shared" si="4"/>
        <v>8.0000000000000004E-4</v>
      </c>
      <c r="I8" s="37" t="str">
        <f>'5 Spieler 4 Runden für TV  1'!DF11</f>
        <v>Marco</v>
      </c>
      <c r="J8" s="56">
        <f>'Gewinnberechnung für TV 1'!J11</f>
        <v>0</v>
      </c>
      <c r="K8" s="39">
        <v>7</v>
      </c>
      <c r="L8" s="40">
        <f t="shared" si="5"/>
        <v>1</v>
      </c>
      <c r="M8" s="40" t="str">
        <f t="shared" si="6"/>
        <v>Rainer</v>
      </c>
      <c r="N8" s="57">
        <f t="shared" si="7"/>
        <v>0</v>
      </c>
      <c r="O8" s="40">
        <f t="shared" si="8"/>
        <v>8.0000000000000004E-4</v>
      </c>
      <c r="P8" s="37" t="e">
        <f>'5 Spieler 4 Runden für TV  1'!#REF!</f>
        <v>#REF!</v>
      </c>
      <c r="Q8" s="56">
        <f>'Gewinnberechnung für TV 1'!J14</f>
        <v>0</v>
      </c>
      <c r="R8" s="39">
        <v>7</v>
      </c>
      <c r="S8" s="40">
        <f t="shared" si="9"/>
        <v>1</v>
      </c>
      <c r="T8" s="40" t="e">
        <f t="shared" si="10"/>
        <v>#REF!</v>
      </c>
      <c r="U8" s="57">
        <f t="shared" si="11"/>
        <v>0</v>
      </c>
      <c r="V8" s="40">
        <f t="shared" si="12"/>
        <v>8.0000000000000004E-4</v>
      </c>
    </row>
    <row r="9" spans="1:56" ht="15.75" thickTop="1" thickBot="1">
      <c r="A9" s="40">
        <f t="shared" si="0"/>
        <v>8.9999999999999998E-4</v>
      </c>
      <c r="B9" s="37" t="e">
        <f>#REF!</f>
        <v>#REF!</v>
      </c>
      <c r="C9" s="56">
        <f>'Gewinnberechnung für TV 2'!J9</f>
        <v>0</v>
      </c>
      <c r="D9" s="39">
        <v>8</v>
      </c>
      <c r="E9" s="40">
        <f t="shared" si="1"/>
        <v>1</v>
      </c>
      <c r="F9" s="40" t="e">
        <f t="shared" si="2"/>
        <v>#REF!</v>
      </c>
      <c r="G9" s="57">
        <f t="shared" si="3"/>
        <v>0</v>
      </c>
      <c r="H9" s="40">
        <f t="shared" si="4"/>
        <v>8.9999999999999998E-4</v>
      </c>
      <c r="I9" s="37" t="str">
        <f>'5 Spieler 4 Runden für TV  1'!DF12</f>
        <v>Adde</v>
      </c>
      <c r="J9" s="56">
        <f>'Gewinnberechnung für TV 1'!J12</f>
        <v>0</v>
      </c>
      <c r="K9" s="39">
        <v>8</v>
      </c>
      <c r="L9" s="40">
        <f t="shared" si="5"/>
        <v>1</v>
      </c>
      <c r="M9" s="40" t="str">
        <f t="shared" si="6"/>
        <v xml:space="preserve">Dieter </v>
      </c>
      <c r="N9" s="57">
        <f t="shared" si="7"/>
        <v>0</v>
      </c>
      <c r="O9" s="40">
        <f t="shared" si="8"/>
        <v>8.9999999999999998E-4</v>
      </c>
      <c r="P9" s="37" t="e">
        <f>'5 Spieler 4 Runden für TV  1'!#REF!</f>
        <v>#REF!</v>
      </c>
      <c r="Q9" s="56">
        <f>'Gewinnberechnung für TV 1'!J15</f>
        <v>0</v>
      </c>
      <c r="R9" s="39">
        <v>8</v>
      </c>
      <c r="S9" s="40">
        <f t="shared" si="9"/>
        <v>1</v>
      </c>
      <c r="T9" s="40" t="e">
        <f t="shared" si="10"/>
        <v>#REF!</v>
      </c>
      <c r="U9" s="57">
        <f t="shared" si="11"/>
        <v>0</v>
      </c>
      <c r="V9" s="40">
        <f t="shared" si="12"/>
        <v>8.9999999999999998E-4</v>
      </c>
    </row>
    <row r="10" spans="1:56" ht="15" thickTop="1">
      <c r="A10" s="353" t="s">
        <v>350</v>
      </c>
      <c r="B10" s="353"/>
      <c r="C10" s="353"/>
      <c r="D10" s="353"/>
      <c r="E10" s="353"/>
      <c r="F10" s="353"/>
      <c r="G10" s="353"/>
      <c r="H10" s="353" t="s">
        <v>348</v>
      </c>
      <c r="I10" s="353"/>
      <c r="J10" s="353"/>
      <c r="K10" s="353"/>
      <c r="L10" s="353"/>
      <c r="M10" s="353"/>
      <c r="N10" s="353"/>
      <c r="O10" s="353" t="s">
        <v>349</v>
      </c>
      <c r="P10" s="353"/>
      <c r="Q10" s="353"/>
      <c r="R10" s="353"/>
      <c r="S10" s="353"/>
      <c r="T10" s="353"/>
      <c r="U10" s="353"/>
      <c r="V10" s="116"/>
    </row>
  </sheetData>
  <mergeCells count="3">
    <mergeCell ref="A10:G10"/>
    <mergeCell ref="H10:N10"/>
    <mergeCell ref="O10:U10"/>
  </mergeCells>
  <conditionalFormatting sqref="G2:G9">
    <cfRule type="cellIs" dxfId="91" priority="7" operator="lessThan">
      <formula>0</formula>
    </cfRule>
  </conditionalFormatting>
  <conditionalFormatting sqref="AI2:AI4">
    <cfRule type="cellIs" dxfId="90" priority="6" operator="lessThan">
      <formula>0</formula>
    </cfRule>
  </conditionalFormatting>
  <conditionalFormatting sqref="AW2:AW4">
    <cfRule type="cellIs" dxfId="89" priority="5" operator="lessThan">
      <formula>0</formula>
    </cfRule>
  </conditionalFormatting>
  <conditionalFormatting sqref="BD2:BD4">
    <cfRule type="cellIs" dxfId="88" priority="4" operator="lessThan">
      <formula>0</formula>
    </cfRule>
  </conditionalFormatting>
  <conditionalFormatting sqref="AB2:AB4">
    <cfRule type="cellIs" dxfId="87" priority="3" operator="lessThan">
      <formula>0</formula>
    </cfRule>
  </conditionalFormatting>
  <conditionalFormatting sqref="N2:N9">
    <cfRule type="cellIs" dxfId="86" priority="2" operator="lessThan">
      <formula>0</formula>
    </cfRule>
  </conditionalFormatting>
  <conditionalFormatting sqref="U2:U9">
    <cfRule type="cellIs" dxfId="85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3"/>
  <dimension ref="A1:BD10"/>
  <sheetViews>
    <sheetView workbookViewId="0">
      <selection activeCell="I11" sqref="I11"/>
    </sheetView>
  </sheetViews>
  <sheetFormatPr baseColWidth="10" defaultRowHeight="14.25"/>
  <cols>
    <col min="1" max="1" width="8.125" bestFit="1" customWidth="1"/>
    <col min="2" max="2" width="6.875" bestFit="1" customWidth="1"/>
    <col min="3" max="3" width="8.1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8.125" customWidth="1"/>
    <col min="10" max="10" width="7.25" bestFit="1" customWidth="1"/>
    <col min="11" max="11" width="9.375" bestFit="1" customWidth="1"/>
    <col min="12" max="12" width="8.75" bestFit="1" customWidth="1"/>
    <col min="13" max="13" width="7.25" customWidth="1"/>
    <col min="14" max="14" width="7.875" bestFit="1" customWidth="1"/>
    <col min="15" max="15" width="8.125" bestFit="1" customWidth="1"/>
    <col min="16" max="16" width="7.25" customWidth="1"/>
    <col min="17" max="17" width="6.1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6.125" bestFit="1" customWidth="1"/>
    <col min="22" max="22" width="8.125" bestFit="1" customWidth="1"/>
    <col min="23" max="23" width="5" bestFit="1" customWidth="1"/>
    <col min="24" max="24" width="6.125" bestFit="1" customWidth="1"/>
    <col min="25" max="25" width="9.375" bestFit="1" customWidth="1"/>
    <col min="26" max="26" width="8.75" bestFit="1" customWidth="1"/>
    <col min="27" max="27" width="6.875" bestFit="1" customWidth="1"/>
    <col min="28" max="28" width="6.125" bestFit="1" customWidth="1"/>
    <col min="29" max="29" width="8.125" bestFit="1" customWidth="1"/>
    <col min="30" max="30" width="7.5" customWidth="1"/>
    <col min="31" max="31" width="6.125" bestFit="1" customWidth="1"/>
    <col min="32" max="32" width="9.375" bestFit="1" customWidth="1"/>
    <col min="33" max="33" width="8.75" bestFit="1" customWidth="1"/>
    <col min="34" max="34" width="6.875" bestFit="1" customWidth="1"/>
    <col min="35" max="35" width="6.125" bestFit="1" customWidth="1"/>
    <col min="36" max="36" width="8.125" bestFit="1" customWidth="1"/>
    <col min="37" max="37" width="5" bestFit="1" customWidth="1"/>
    <col min="38" max="38" width="6.125" bestFit="1" customWidth="1"/>
    <col min="39" max="39" width="9.375" bestFit="1" customWidth="1"/>
    <col min="40" max="40" width="8.75" bestFit="1" customWidth="1"/>
    <col min="41" max="41" width="6.875" bestFit="1" customWidth="1"/>
    <col min="42" max="42" width="6.125" bestFit="1" customWidth="1"/>
    <col min="43" max="43" width="8.125" bestFit="1" customWidth="1"/>
    <col min="44" max="44" width="6.875" bestFit="1" customWidth="1"/>
    <col min="45" max="45" width="6.125" bestFit="1" customWidth="1"/>
    <col min="46" max="46" width="9.375" bestFit="1" customWidth="1"/>
    <col min="47" max="47" width="8.75" bestFit="1" customWidth="1"/>
    <col min="48" max="48" width="6.875" bestFit="1" customWidth="1"/>
    <col min="49" max="49" width="6.125" bestFit="1" customWidth="1"/>
  </cols>
  <sheetData>
    <row r="1" spans="1:56" ht="21.75" thickBot="1">
      <c r="A1" s="37" t="s">
        <v>315</v>
      </c>
      <c r="B1" s="38" t="s">
        <v>316</v>
      </c>
      <c r="C1" s="38" t="s">
        <v>317</v>
      </c>
      <c r="D1" s="39" t="s">
        <v>318</v>
      </c>
      <c r="E1" s="38" t="s">
        <v>319</v>
      </c>
      <c r="F1" s="38" t="s">
        <v>316</v>
      </c>
      <c r="G1" s="38" t="s">
        <v>317</v>
      </c>
      <c r="H1" s="37" t="s">
        <v>315</v>
      </c>
      <c r="I1" s="38" t="s">
        <v>316</v>
      </c>
      <c r="J1" s="38" t="s">
        <v>317</v>
      </c>
      <c r="K1" s="39" t="s">
        <v>318</v>
      </c>
      <c r="L1" s="38" t="s">
        <v>319</v>
      </c>
      <c r="M1" s="38" t="s">
        <v>316</v>
      </c>
      <c r="N1" s="38" t="s">
        <v>317</v>
      </c>
      <c r="O1" s="37" t="s">
        <v>315</v>
      </c>
      <c r="P1" s="38" t="s">
        <v>316</v>
      </c>
      <c r="Q1" s="38" t="s">
        <v>317</v>
      </c>
      <c r="R1" s="39" t="s">
        <v>318</v>
      </c>
      <c r="S1" s="38" t="s">
        <v>319</v>
      </c>
      <c r="T1" s="38" t="s">
        <v>316</v>
      </c>
      <c r="U1" s="38" t="s">
        <v>317</v>
      </c>
      <c r="V1" s="37" t="s">
        <v>315</v>
      </c>
      <c r="W1" s="38" t="s">
        <v>316</v>
      </c>
      <c r="X1" s="38" t="s">
        <v>317</v>
      </c>
      <c r="Y1" s="39" t="s">
        <v>318</v>
      </c>
      <c r="Z1" s="38" t="s">
        <v>319</v>
      </c>
      <c r="AA1" s="38" t="s">
        <v>316</v>
      </c>
      <c r="AB1" s="38" t="s">
        <v>317</v>
      </c>
      <c r="AC1" s="37" t="s">
        <v>315</v>
      </c>
      <c r="AD1" s="38" t="s">
        <v>316</v>
      </c>
      <c r="AE1" s="38" t="s">
        <v>317</v>
      </c>
      <c r="AF1" s="39" t="s">
        <v>318</v>
      </c>
      <c r="AG1" s="38" t="s">
        <v>319</v>
      </c>
      <c r="AH1" s="38" t="s">
        <v>316</v>
      </c>
      <c r="AI1" s="38" t="s">
        <v>317</v>
      </c>
      <c r="AJ1" s="37" t="s">
        <v>315</v>
      </c>
      <c r="AK1" s="38" t="s">
        <v>316</v>
      </c>
      <c r="AL1" s="38" t="s">
        <v>317</v>
      </c>
      <c r="AM1" s="39" t="s">
        <v>318</v>
      </c>
      <c r="AN1" s="38" t="s">
        <v>319</v>
      </c>
      <c r="AO1" s="38" t="s">
        <v>316</v>
      </c>
      <c r="AP1" s="38" t="s">
        <v>317</v>
      </c>
      <c r="AQ1" s="37" t="s">
        <v>315</v>
      </c>
      <c r="AR1" s="38" t="s">
        <v>316</v>
      </c>
      <c r="AS1" s="38" t="s">
        <v>317</v>
      </c>
      <c r="AT1" s="39" t="s">
        <v>318</v>
      </c>
      <c r="AU1" s="38" t="s">
        <v>319</v>
      </c>
      <c r="AV1" s="38" t="s">
        <v>316</v>
      </c>
      <c r="AW1" s="38" t="s">
        <v>317</v>
      </c>
      <c r="AX1" s="37" t="s">
        <v>315</v>
      </c>
      <c r="AY1" s="38" t="s">
        <v>316</v>
      </c>
      <c r="AZ1" s="38" t="s">
        <v>317</v>
      </c>
      <c r="BA1" s="39" t="s">
        <v>318</v>
      </c>
      <c r="BB1" s="38" t="s">
        <v>319</v>
      </c>
      <c r="BC1" s="38" t="s">
        <v>316</v>
      </c>
      <c r="BD1" s="38" t="s">
        <v>317</v>
      </c>
    </row>
    <row r="2" spans="1:56" ht="22.5" thickTop="1" thickBot="1">
      <c r="A2" s="40" t="e">
        <f>C2+ROW()%%</f>
        <v>#REF!</v>
      </c>
      <c r="B2" s="37" t="e">
        <f>#REF!</f>
        <v>#REF!</v>
      </c>
      <c r="C2" s="95" t="e">
        <f>#REF!</f>
        <v>#REF!</v>
      </c>
      <c r="D2" s="39">
        <v>1</v>
      </c>
      <c r="E2" s="40" t="e">
        <f>RANK(G2,$G$2:$G$9)</f>
        <v>#REF!</v>
      </c>
      <c r="F2" s="40" t="e">
        <f>VLOOKUP(LARGE(A2:A9,ROW(A1)),A1:C9,2,0)</f>
        <v>#REF!</v>
      </c>
      <c r="G2" s="96" t="e">
        <f>VLOOKUP(LARGE(A2:A9,ROW(A1)),A2:C9,3,0)</f>
        <v>#REF!</v>
      </c>
      <c r="H2" s="40">
        <f>J2+ROW()%%</f>
        <v>2.0000000000000001E-4</v>
      </c>
      <c r="I2" s="37" t="str">
        <f>'5 Spieler 4 Runden für TV  1'!DF5</f>
        <v xml:space="preserve">Dieter </v>
      </c>
      <c r="J2" s="95">
        <f>'5 Spieler 4 Runden für TV  1'!DG5</f>
        <v>0</v>
      </c>
      <c r="K2" s="39">
        <v>1</v>
      </c>
      <c r="L2" s="40">
        <f>RANK(N2,$N$2:$N$9)</f>
        <v>1</v>
      </c>
      <c r="M2" s="40" t="str">
        <f>VLOOKUP(LARGE($H$2:$H$9,ROW(H1)),$H$1:$J$9,2,0)</f>
        <v>Adde</v>
      </c>
      <c r="N2" s="96">
        <f>VLOOKUP(LARGE($H$2:$H$9,ROW(H1)),$H$2:$J$9,3,0)</f>
        <v>0</v>
      </c>
      <c r="O2" s="40" t="e">
        <f>Q2+ROW()%%</f>
        <v>#REF!</v>
      </c>
      <c r="P2" s="37" t="e">
        <f>'5 Spieler 4 Runden für TV  1'!#REF!</f>
        <v>#REF!</v>
      </c>
      <c r="Q2" s="95" t="e">
        <f>'5 Spieler 4 Runden für TV  1'!#REF!</f>
        <v>#REF!</v>
      </c>
      <c r="R2" s="39">
        <v>1</v>
      </c>
      <c r="S2" s="40" t="e">
        <f>RANK(U2,$U$2:$U$9)</f>
        <v>#REF!</v>
      </c>
      <c r="T2" s="40" t="e">
        <f>VLOOKUP(LARGE($O$2:$O$9,ROW(O1)),$O$1:$Q$9,2,0)</f>
        <v>#REF!</v>
      </c>
      <c r="U2" s="96" t="e">
        <f>VLOOKUP(LARGE($O$2:$O$9,ROW(O1)),$O$2:$Q$9,3,0)</f>
        <v>#REF!</v>
      </c>
      <c r="V2" s="40">
        <f>X2+ROW()%%</f>
        <v>2.0000000000000001E-4</v>
      </c>
      <c r="W2" s="37" t="str">
        <f>'5 Spieler 4 Runden für TV  1'!DF5</f>
        <v xml:space="preserve">Dieter </v>
      </c>
      <c r="X2" s="95">
        <f>'5 Spieler 4 Runden für TV  1'!DG5</f>
        <v>0</v>
      </c>
      <c r="Y2" s="39">
        <v>1</v>
      </c>
      <c r="Z2" s="40">
        <f>RANK(AB2,$AB$2:$AB$4)</f>
        <v>1</v>
      </c>
      <c r="AA2" s="40" t="str">
        <f>VLOOKUP(LARGE($V$2:$V$4,ROW(V1)),$V$1:$X$4,2,0)</f>
        <v>Marco</v>
      </c>
      <c r="AB2" s="96">
        <f>VLOOKUP(LARGE($V$2:$V$4,ROW(V1)),$V$2:$X$4,3,0)</f>
        <v>0</v>
      </c>
      <c r="AC2" s="40">
        <f>AE2+ROW()%%</f>
        <v>2.0000000000000001E-4</v>
      </c>
      <c r="AD2" s="37" t="str">
        <f>'5 Spieler 4 Runden für TV  1'!DF8</f>
        <v>Adde</v>
      </c>
      <c r="AE2" s="95">
        <f>'5 Spieler 4 Runden für TV  1'!DG8</f>
        <v>0</v>
      </c>
      <c r="AF2" s="39">
        <v>1</v>
      </c>
      <c r="AG2" s="40">
        <f>RANK(AI2,$AI$2:$AI$4)</f>
        <v>1</v>
      </c>
      <c r="AH2" s="40" t="str">
        <f>VLOOKUP(LARGE($AC$2:$AC$4,ROW(AC1)),$AC$1:$AE$4,2,0)</f>
        <v>Rainer</v>
      </c>
      <c r="AI2" s="96">
        <f>VLOOKUP(LARGE($AC$2:$AC$4,ROW(AC1)),$AC$2:$AE$4,3,0)</f>
        <v>0</v>
      </c>
      <c r="AJ2" s="40" t="e">
        <f>AL2+ROW()%%</f>
        <v>#REF!</v>
      </c>
      <c r="AK2" s="37" t="str">
        <f>'5 Spieler 4 Runden für TV  1'!DF11</f>
        <v>Marco</v>
      </c>
      <c r="AL2" s="95" t="e">
        <f>'5 Spieler 4 Runden für TV  1'!#REF!</f>
        <v>#REF!</v>
      </c>
      <c r="AM2" s="39">
        <v>1</v>
      </c>
      <c r="AN2" s="40">
        <f>RANK(AP2,$AP$2:$AP$4)</f>
        <v>1</v>
      </c>
      <c r="AO2" s="40" t="e">
        <f>VLOOKUP(LARGE(AJ2:AJ4,ROW(AJ1)),AJ1:AL4,2,0)</f>
        <v>#REF!</v>
      </c>
      <c r="AP2" s="95">
        <f>'Gewinnberechnung für TV 1'!J17</f>
        <v>0</v>
      </c>
      <c r="AQ2" s="40">
        <f>AS2+ROW()%%</f>
        <v>2.0000000000000001E-4</v>
      </c>
      <c r="AR2" s="37" t="e">
        <f>'5 Spieler 4 Runden für TV  1'!#REF!</f>
        <v>#REF!</v>
      </c>
      <c r="AS2" s="95">
        <f>'Gewinnberechnung für TV 1'!J20</f>
        <v>0</v>
      </c>
      <c r="AT2" s="39">
        <v>1</v>
      </c>
      <c r="AU2" s="40">
        <f>RANK(AW2,$AW$2:$AW$4)</f>
        <v>1</v>
      </c>
      <c r="AV2" s="40" t="e">
        <f>VLOOKUP(LARGE($AQ$2:$AQ$4,ROW(AQ1)),$AQ$1:$AS$4,2,0)</f>
        <v>#REF!</v>
      </c>
      <c r="AW2" s="96">
        <f>VLOOKUP(LARGE($AQ$2:$AQ$4,ROW(AQ1)),$AQ$2:$AS$4,3,0)</f>
        <v>0</v>
      </c>
      <c r="AX2" s="40">
        <f>AZ2+ROW()%%</f>
        <v>2.0000000000000001E-4</v>
      </c>
      <c r="AY2" s="37" t="e">
        <f>'5 Spieler 4 Runden für TV  1'!#REF!</f>
        <v>#REF!</v>
      </c>
      <c r="AZ2" s="95">
        <f>'Gewinnberechnung für TV 1'!J23</f>
        <v>0</v>
      </c>
      <c r="BA2" s="39">
        <v>1</v>
      </c>
      <c r="BB2" s="40">
        <f>RANK(BD2,$BD$2:$BD$4)</f>
        <v>1</v>
      </c>
      <c r="BC2" s="40" t="e">
        <f>VLOOKUP(LARGE($AX$2:$AX$4,ROW(AX1)),$AX$1:$AZ$4,2,0)</f>
        <v>#REF!</v>
      </c>
      <c r="BD2" s="96">
        <f>VLOOKUP(LARGE($AX$2:$AX$4,ROW(AX1)),$AX$2:$AZ$4,3,0)</f>
        <v>0</v>
      </c>
    </row>
    <row r="3" spans="1:56" ht="22.5" thickTop="1" thickBot="1">
      <c r="A3" s="40" t="e">
        <f t="shared" ref="A3:A9" si="0">C3+ROW()%%</f>
        <v>#REF!</v>
      </c>
      <c r="B3" s="37" t="e">
        <f>#REF!</f>
        <v>#REF!</v>
      </c>
      <c r="C3" s="95" t="e">
        <f>#REF!</f>
        <v>#REF!</v>
      </c>
      <c r="D3" s="39">
        <v>2</v>
      </c>
      <c r="E3" s="40" t="e">
        <f t="shared" ref="E3:E9" si="1">RANK(G3,$G$2:$G$9)</f>
        <v>#REF!</v>
      </c>
      <c r="F3" s="40" t="e">
        <f t="shared" ref="F3:F9" si="2">VLOOKUP(LARGE($A$2:$A$9,ROW(A2)),$A$1:$C$9,2,0)</f>
        <v>#REF!</v>
      </c>
      <c r="G3" s="96" t="e">
        <f t="shared" ref="G3:G9" si="3">VLOOKUP(LARGE($A$2:$A$9,ROW(A2)),$A$2:$C$9,3,0)</f>
        <v>#REF!</v>
      </c>
      <c r="H3" s="40">
        <f t="shared" ref="H3:H9" si="4">J3+ROW()%%</f>
        <v>2.9999999999999997E-4</v>
      </c>
      <c r="I3" s="37" t="str">
        <f>'5 Spieler 4 Runden für TV  1'!DF6</f>
        <v>Rainer</v>
      </c>
      <c r="J3" s="95">
        <f>'5 Spieler 4 Runden für TV  1'!DG6</f>
        <v>0</v>
      </c>
      <c r="K3" s="39">
        <v>2</v>
      </c>
      <c r="L3" s="40">
        <f t="shared" ref="L3:L9" si="5">RANK(N3,$N$2:$N$9)</f>
        <v>1</v>
      </c>
      <c r="M3" s="40" t="str">
        <f t="shared" ref="M3:M9" si="6">VLOOKUP(LARGE($H$2:$H$9,ROW(H2)),$H$1:$J$9,2,0)</f>
        <v>Marco</v>
      </c>
      <c r="N3" s="96">
        <f t="shared" ref="N3:N9" si="7">VLOOKUP(LARGE($H$2:$H$9,ROW(H2)),$H$2:$J$9,3,0)</f>
        <v>0</v>
      </c>
      <c r="O3" s="40" t="e">
        <f t="shared" ref="O3:O9" si="8">Q3+ROW()%%</f>
        <v>#REF!</v>
      </c>
      <c r="P3" s="37" t="e">
        <f>'5 Spieler 4 Runden für TV  1'!#REF!</f>
        <v>#REF!</v>
      </c>
      <c r="Q3" s="95" t="e">
        <f>'5 Spieler 4 Runden für TV  1'!#REF!</f>
        <v>#REF!</v>
      </c>
      <c r="R3" s="39">
        <v>2</v>
      </c>
      <c r="S3" s="40" t="e">
        <f t="shared" ref="S3:S9" si="9">RANK(U3,$U$2:$U$9)</f>
        <v>#REF!</v>
      </c>
      <c r="T3" s="40" t="e">
        <f t="shared" ref="T3:T9" si="10">VLOOKUP(LARGE($O$2:$O$9,ROW(O2)),$O$1:$Q$9,2,0)</f>
        <v>#REF!</v>
      </c>
      <c r="U3" s="96" t="e">
        <f t="shared" ref="U3:U9" si="11">VLOOKUP(LARGE($O$2:$O$9,ROW(O2)),$O$2:$Q$9,3,0)</f>
        <v>#REF!</v>
      </c>
      <c r="V3" s="40">
        <f t="shared" ref="V3:V9" si="12">X3+ROW()%%</f>
        <v>2.9999999999999997E-4</v>
      </c>
      <c r="W3" s="37" t="str">
        <f>'5 Spieler 4 Runden für TV  1'!DF6</f>
        <v>Rainer</v>
      </c>
      <c r="X3" s="95">
        <f>'5 Spieler 4 Runden für TV  1'!DG6</f>
        <v>0</v>
      </c>
      <c r="Y3" s="39">
        <v>2</v>
      </c>
      <c r="Z3" s="40">
        <f>RANK(AB3,$AB$2:$AB$4)</f>
        <v>1</v>
      </c>
      <c r="AA3" s="40" t="str">
        <f>VLOOKUP(LARGE($V$2:$V$4,ROW(V2)),$V$1:$X$4,2,0)</f>
        <v>Rainer</v>
      </c>
      <c r="AB3" s="96">
        <f>VLOOKUP(LARGE($V$2:$V$4,ROW(V2)),$V$2:$X$4,3,0)</f>
        <v>0</v>
      </c>
      <c r="AC3" s="40">
        <f>AE3+ROW()%%</f>
        <v>2.9999999999999997E-4</v>
      </c>
      <c r="AD3" s="37" t="str">
        <f>'5 Spieler 4 Runden für TV  1'!DF9</f>
        <v>Rommet</v>
      </c>
      <c r="AE3" s="95">
        <f>'5 Spieler 4 Runden für TV  1'!DG9</f>
        <v>0</v>
      </c>
      <c r="AF3" s="39">
        <v>2</v>
      </c>
      <c r="AG3" s="40">
        <f>RANK(AI3,$AI$2:$AI$4)</f>
        <v>1</v>
      </c>
      <c r="AH3" s="40" t="str">
        <f>VLOOKUP(LARGE($AC$2:$AC$4,ROW(AC2)),$AC$1:$AE$4,2,0)</f>
        <v>Rommet</v>
      </c>
      <c r="AI3" s="96">
        <f>VLOOKUP(LARGE($AC$2:$AC$4,ROW(AC2)),$AC$2:$AE$4,3,0)</f>
        <v>0</v>
      </c>
      <c r="AJ3" s="40" t="e">
        <f>AL3+ROW()%%</f>
        <v>#REF!</v>
      </c>
      <c r="AK3" s="37" t="str">
        <f>'5 Spieler 4 Runden für TV  1'!DF12</f>
        <v>Adde</v>
      </c>
      <c r="AL3" s="95" t="e">
        <f>'5 Spieler 4 Runden für TV  1'!#REF!</f>
        <v>#REF!</v>
      </c>
      <c r="AM3" s="39">
        <v>2</v>
      </c>
      <c r="AN3" s="40">
        <f>RANK(AP3,$AP$2:$AP$4)</f>
        <v>1</v>
      </c>
      <c r="AO3" s="40" t="e">
        <f>VLOOKUP(LARGE(AJ2:AJ4,ROW(AJ2)),AJ2:AL4,2,0)</f>
        <v>#REF!</v>
      </c>
      <c r="AP3" s="95">
        <f>'Gewinnberechnung für TV 1'!J18</f>
        <v>0</v>
      </c>
      <c r="AQ3" s="40">
        <f>AS3+ROW()%%</f>
        <v>2.9999999999999997E-4</v>
      </c>
      <c r="AR3" s="37" t="e">
        <f>'5 Spieler 4 Runden für TV  1'!#REF!</f>
        <v>#REF!</v>
      </c>
      <c r="AS3" s="95">
        <f>'Gewinnberechnung für TV 1'!J21</f>
        <v>0</v>
      </c>
      <c r="AT3" s="39">
        <v>2</v>
      </c>
      <c r="AU3" s="40">
        <f>RANK(AW3,$AW$2:$AW$4)</f>
        <v>1</v>
      </c>
      <c r="AV3" s="40" t="e">
        <f>VLOOKUP(LARGE($AQ$2:$AQ$4,ROW(AQ2)),$AQ$1:$AS$4,2,0)</f>
        <v>#REF!</v>
      </c>
      <c r="AW3" s="96">
        <f>VLOOKUP(LARGE($AQ$2:$AQ$4,ROW(AQ2)),$AQ$2:$AS$4,3,0)</f>
        <v>0</v>
      </c>
      <c r="AX3" s="40">
        <f>AZ3+ROW()%%</f>
        <v>2.9999999999999997E-4</v>
      </c>
      <c r="AY3" s="37" t="e">
        <f>'5 Spieler 4 Runden für TV  1'!#REF!</f>
        <v>#REF!</v>
      </c>
      <c r="AZ3" s="95">
        <f>'Gewinnberechnung für TV 1'!J24</f>
        <v>0</v>
      </c>
      <c r="BA3" s="39">
        <v>2</v>
      </c>
      <c r="BB3" s="40">
        <f>RANK(BD3,$BD$2:$BD$4)</f>
        <v>1</v>
      </c>
      <c r="BC3" s="40" t="e">
        <f>VLOOKUP(LARGE($AX$2:$AX$4,ROW(AX2)),$AX$1:$AZ$4,2,0)</f>
        <v>#REF!</v>
      </c>
      <c r="BD3" s="96">
        <f>VLOOKUP(LARGE($AX$2:$AX$4,ROW(AX2)),$AX$2:$AZ$4,3,0)</f>
        <v>0</v>
      </c>
    </row>
    <row r="4" spans="1:56" ht="22.5" thickTop="1" thickBot="1">
      <c r="A4" s="40" t="e">
        <f t="shared" si="0"/>
        <v>#REF!</v>
      </c>
      <c r="B4" s="37" t="e">
        <f>#REF!</f>
        <v>#REF!</v>
      </c>
      <c r="C4" s="95" t="e">
        <f>#REF!</f>
        <v>#REF!</v>
      </c>
      <c r="D4" s="39">
        <v>3</v>
      </c>
      <c r="E4" s="40" t="e">
        <f t="shared" si="1"/>
        <v>#REF!</v>
      </c>
      <c r="F4" s="40" t="e">
        <f t="shared" si="2"/>
        <v>#REF!</v>
      </c>
      <c r="G4" s="96" t="e">
        <f t="shared" si="3"/>
        <v>#REF!</v>
      </c>
      <c r="H4" s="40">
        <f t="shared" si="4"/>
        <v>4.0000000000000002E-4</v>
      </c>
      <c r="I4" s="37" t="str">
        <f>'5 Spieler 4 Runden für TV  1'!DF7</f>
        <v>Marco</v>
      </c>
      <c r="J4" s="95">
        <f>'5 Spieler 4 Runden für TV  1'!DG7</f>
        <v>0</v>
      </c>
      <c r="K4" s="39">
        <v>3</v>
      </c>
      <c r="L4" s="40">
        <f t="shared" si="5"/>
        <v>1</v>
      </c>
      <c r="M4" s="40" t="str">
        <f t="shared" si="6"/>
        <v>Rainer</v>
      </c>
      <c r="N4" s="96">
        <f t="shared" si="7"/>
        <v>0</v>
      </c>
      <c r="O4" s="40" t="e">
        <f t="shared" si="8"/>
        <v>#REF!</v>
      </c>
      <c r="P4" s="37" t="e">
        <f>'5 Spieler 4 Runden für TV  1'!#REF!</f>
        <v>#REF!</v>
      </c>
      <c r="Q4" s="95" t="e">
        <f>'5 Spieler 4 Runden für TV  1'!#REF!</f>
        <v>#REF!</v>
      </c>
      <c r="R4" s="39">
        <v>3</v>
      </c>
      <c r="S4" s="40" t="e">
        <f t="shared" si="9"/>
        <v>#REF!</v>
      </c>
      <c r="T4" s="40" t="e">
        <f t="shared" si="10"/>
        <v>#REF!</v>
      </c>
      <c r="U4" s="96" t="e">
        <f t="shared" si="11"/>
        <v>#REF!</v>
      </c>
      <c r="V4" s="40">
        <f t="shared" si="12"/>
        <v>4.0000000000000002E-4</v>
      </c>
      <c r="W4" s="37" t="str">
        <f>'5 Spieler 4 Runden für TV  1'!DF7</f>
        <v>Marco</v>
      </c>
      <c r="X4" s="95">
        <f>'5 Spieler 4 Runden für TV  1'!DG7</f>
        <v>0</v>
      </c>
      <c r="Y4" s="39">
        <v>3</v>
      </c>
      <c r="Z4" s="40">
        <f>RANK(AB4,$AB$2:$AB$4)</f>
        <v>1</v>
      </c>
      <c r="AA4" s="40" t="str">
        <f>VLOOKUP(LARGE($V$2:$V$4,ROW(V3)),$V$1:$X$4,2,0)</f>
        <v xml:space="preserve">Dieter </v>
      </c>
      <c r="AB4" s="96">
        <f>VLOOKUP(LARGE($V$2:$V$4,ROW(V3)),$V$2:$X$4,3,0)</f>
        <v>0</v>
      </c>
      <c r="AC4" s="40">
        <f>AE4+ROW()%%</f>
        <v>4.0000000000000002E-4</v>
      </c>
      <c r="AD4" s="37" t="str">
        <f>'5 Spieler 4 Runden für TV  1'!DF10</f>
        <v>Rainer</v>
      </c>
      <c r="AE4" s="95">
        <f>'5 Spieler 4 Runden für TV  1'!DG10</f>
        <v>0</v>
      </c>
      <c r="AF4" s="39">
        <v>3</v>
      </c>
      <c r="AG4" s="40">
        <f>RANK(AI4,$AI$2:$AI$4)</f>
        <v>1</v>
      </c>
      <c r="AH4" s="40" t="str">
        <f>VLOOKUP(LARGE($AC$2:$AC$4,ROW(AC3)),$AC$1:$AE$4,2,0)</f>
        <v>Adde</v>
      </c>
      <c r="AI4" s="96">
        <f>VLOOKUP(LARGE($AC$2:$AC$4,ROW(AC3)),$AC$2:$AE$4,3,0)</f>
        <v>0</v>
      </c>
      <c r="AJ4" s="40" t="e">
        <f>AL4+ROW()%%</f>
        <v>#REF!</v>
      </c>
      <c r="AK4" s="37" t="str">
        <f>'5 Spieler 4 Runden für TV  1'!DF13</f>
        <v>Rommet</v>
      </c>
      <c r="AL4" s="95" t="e">
        <f>'5 Spieler 4 Runden für TV  1'!#REF!</f>
        <v>#REF!</v>
      </c>
      <c r="AM4" s="39">
        <v>3</v>
      </c>
      <c r="AN4" s="40">
        <f>RANK(AP4,$AP$2:$AP$4)</f>
        <v>1</v>
      </c>
      <c r="AO4" s="40" t="e">
        <f>VLOOKUP(LARGE(AJ2:AJ4,ROW(AJ3)),AJ2:AL4,2,0)</f>
        <v>#REF!</v>
      </c>
      <c r="AP4" s="95">
        <f>'Gewinnberechnung für TV 1'!J19</f>
        <v>0</v>
      </c>
      <c r="AQ4" s="40">
        <f>AS4+ROW()%%</f>
        <v>4.0000000000000002E-4</v>
      </c>
      <c r="AR4" s="37" t="e">
        <f>'5 Spieler 4 Runden für TV  1'!#REF!</f>
        <v>#REF!</v>
      </c>
      <c r="AS4" s="95">
        <f>'Gewinnberechnung für TV 1'!J22</f>
        <v>0</v>
      </c>
      <c r="AT4" s="39">
        <v>3</v>
      </c>
      <c r="AU4" s="40">
        <f>RANK(AW4,$AW$2:$AW$4)</f>
        <v>1</v>
      </c>
      <c r="AV4" s="40" t="e">
        <f>VLOOKUP(LARGE($AQ$2:$AQ$4,ROW(AQ3)),$AQ$1:$AS$4,2,0)</f>
        <v>#REF!</v>
      </c>
      <c r="AW4" s="96">
        <f>VLOOKUP(LARGE($AQ$2:$AQ$4,ROW(AQ3)),$AQ$2:$AS$4,3,0)</f>
        <v>0</v>
      </c>
      <c r="AX4" s="40">
        <f>AZ4+ROW()%%</f>
        <v>4.0000000000000002E-4</v>
      </c>
      <c r="AY4" s="37" t="e">
        <f>'5 Spieler 4 Runden für TV  1'!#REF!</f>
        <v>#REF!</v>
      </c>
      <c r="AZ4" s="95">
        <f>'Gewinnberechnung für TV 1'!J25</f>
        <v>0</v>
      </c>
      <c r="BA4" s="39">
        <v>3</v>
      </c>
      <c r="BB4" s="40">
        <f>RANK(BD4,$BD$2:$BD$4)</f>
        <v>1</v>
      </c>
      <c r="BC4" s="40" t="e">
        <f>VLOOKUP(LARGE($AX$2:$AX$4,ROW(AX3)),$AX$1:$AZ$4,2,0)</f>
        <v>#REF!</v>
      </c>
      <c r="BD4" s="96">
        <f>VLOOKUP(LARGE($AX$2:$AX$4,ROW(AX3)),$AX$2:$AZ$4,3,0)</f>
        <v>0</v>
      </c>
    </row>
    <row r="5" spans="1:56" ht="15.75" thickTop="1" thickBot="1">
      <c r="A5" s="40" t="e">
        <f t="shared" si="0"/>
        <v>#REF!</v>
      </c>
      <c r="B5" s="37" t="e">
        <f>#REF!</f>
        <v>#REF!</v>
      </c>
      <c r="C5" s="95" t="e">
        <f>#REF!</f>
        <v>#REF!</v>
      </c>
      <c r="D5" s="39">
        <v>4</v>
      </c>
      <c r="E5" s="40" t="e">
        <f t="shared" si="1"/>
        <v>#REF!</v>
      </c>
      <c r="F5" s="40" t="e">
        <f t="shared" si="2"/>
        <v>#REF!</v>
      </c>
      <c r="G5" s="96" t="e">
        <f t="shared" si="3"/>
        <v>#REF!</v>
      </c>
      <c r="H5" s="40">
        <f t="shared" si="4"/>
        <v>5.0000000000000001E-4</v>
      </c>
      <c r="I5" s="37" t="str">
        <f>'5 Spieler 4 Runden für TV  1'!DF8</f>
        <v>Adde</v>
      </c>
      <c r="J5" s="95">
        <f>'5 Spieler 4 Runden für TV  1'!DG8</f>
        <v>0</v>
      </c>
      <c r="K5" s="39">
        <v>4</v>
      </c>
      <c r="L5" s="40">
        <f t="shared" si="5"/>
        <v>1</v>
      </c>
      <c r="M5" s="40" t="str">
        <f t="shared" si="6"/>
        <v>Rommet</v>
      </c>
      <c r="N5" s="96">
        <f t="shared" si="7"/>
        <v>0</v>
      </c>
      <c r="O5" s="40" t="e">
        <f t="shared" si="8"/>
        <v>#REF!</v>
      </c>
      <c r="P5" s="37" t="e">
        <f>'5 Spieler 4 Runden für TV  1'!#REF!</f>
        <v>#REF!</v>
      </c>
      <c r="Q5" s="95" t="e">
        <f>'5 Spieler 4 Runden für TV  1'!#REF!</f>
        <v>#REF!</v>
      </c>
      <c r="R5" s="39">
        <v>4</v>
      </c>
      <c r="S5" s="40" t="e">
        <f t="shared" si="9"/>
        <v>#REF!</v>
      </c>
      <c r="T5" s="40" t="e">
        <f t="shared" si="10"/>
        <v>#REF!</v>
      </c>
      <c r="U5" s="96" t="e">
        <f t="shared" si="11"/>
        <v>#REF!</v>
      </c>
      <c r="V5" s="40">
        <f t="shared" si="12"/>
        <v>5.0000000000000001E-4</v>
      </c>
    </row>
    <row r="6" spans="1:56" ht="15.75" thickTop="1" thickBot="1">
      <c r="A6" s="40" t="e">
        <f t="shared" si="0"/>
        <v>#REF!</v>
      </c>
      <c r="B6" s="37" t="e">
        <f>#REF!</f>
        <v>#REF!</v>
      </c>
      <c r="C6" s="95" t="e">
        <f>#REF!</f>
        <v>#REF!</v>
      </c>
      <c r="D6" s="39">
        <v>5</v>
      </c>
      <c r="E6" s="40" t="e">
        <f t="shared" si="1"/>
        <v>#REF!</v>
      </c>
      <c r="F6" s="40" t="e">
        <f t="shared" si="2"/>
        <v>#REF!</v>
      </c>
      <c r="G6" s="96" t="e">
        <f t="shared" si="3"/>
        <v>#REF!</v>
      </c>
      <c r="H6" s="40">
        <f t="shared" si="4"/>
        <v>5.9999999999999995E-4</v>
      </c>
      <c r="I6" s="37" t="str">
        <f>'5 Spieler 4 Runden für TV  1'!DF9</f>
        <v>Rommet</v>
      </c>
      <c r="J6" s="95">
        <f>'5 Spieler 4 Runden für TV  1'!DG9</f>
        <v>0</v>
      </c>
      <c r="K6" s="39">
        <v>5</v>
      </c>
      <c r="L6" s="40">
        <f t="shared" si="5"/>
        <v>1</v>
      </c>
      <c r="M6" s="40" t="str">
        <f t="shared" si="6"/>
        <v>Adde</v>
      </c>
      <c r="N6" s="96">
        <f t="shared" si="7"/>
        <v>0</v>
      </c>
      <c r="O6" s="40" t="e">
        <f t="shared" si="8"/>
        <v>#REF!</v>
      </c>
      <c r="P6" s="37" t="e">
        <f>'5 Spieler 4 Runden für TV  1'!#REF!</f>
        <v>#REF!</v>
      </c>
      <c r="Q6" s="95" t="e">
        <f>'5 Spieler 4 Runden für TV  1'!#REF!</f>
        <v>#REF!</v>
      </c>
      <c r="R6" s="39">
        <v>5</v>
      </c>
      <c r="S6" s="40" t="e">
        <f t="shared" si="9"/>
        <v>#REF!</v>
      </c>
      <c r="T6" s="40" t="e">
        <f t="shared" si="10"/>
        <v>#REF!</v>
      </c>
      <c r="U6" s="96" t="e">
        <f t="shared" si="11"/>
        <v>#REF!</v>
      </c>
      <c r="V6" s="40">
        <f t="shared" si="12"/>
        <v>5.9999999999999995E-4</v>
      </c>
    </row>
    <row r="7" spans="1:56" ht="15.75" thickTop="1" thickBot="1">
      <c r="A7" s="40" t="e">
        <f t="shared" si="0"/>
        <v>#REF!</v>
      </c>
      <c r="B7" s="37" t="e">
        <f>#REF!</f>
        <v>#REF!</v>
      </c>
      <c r="C7" s="95" t="e">
        <f>#REF!</f>
        <v>#REF!</v>
      </c>
      <c r="D7" s="39">
        <v>6</v>
      </c>
      <c r="E7" s="40" t="e">
        <f t="shared" si="1"/>
        <v>#REF!</v>
      </c>
      <c r="F7" s="40" t="e">
        <f t="shared" si="2"/>
        <v>#REF!</v>
      </c>
      <c r="G7" s="96" t="e">
        <f t="shared" si="3"/>
        <v>#REF!</v>
      </c>
      <c r="H7" s="40">
        <f t="shared" si="4"/>
        <v>7.000000000000001E-4</v>
      </c>
      <c r="I7" s="37" t="str">
        <f>'5 Spieler 4 Runden für TV  1'!DF10</f>
        <v>Rainer</v>
      </c>
      <c r="J7" s="95">
        <f>'5 Spieler 4 Runden für TV  1'!DG10</f>
        <v>0</v>
      </c>
      <c r="K7" s="39">
        <v>6</v>
      </c>
      <c r="L7" s="40">
        <f t="shared" si="5"/>
        <v>1</v>
      </c>
      <c r="M7" s="40" t="str">
        <f t="shared" si="6"/>
        <v>Marco</v>
      </c>
      <c r="N7" s="96">
        <f t="shared" si="7"/>
        <v>0</v>
      </c>
      <c r="O7" s="40" t="e">
        <f t="shared" si="8"/>
        <v>#REF!</v>
      </c>
      <c r="P7" s="37" t="e">
        <f>'5 Spieler 4 Runden für TV  1'!#REF!</f>
        <v>#REF!</v>
      </c>
      <c r="Q7" s="95" t="e">
        <f>'5 Spieler 4 Runden für TV  1'!#REF!</f>
        <v>#REF!</v>
      </c>
      <c r="R7" s="39">
        <v>6</v>
      </c>
      <c r="S7" s="40" t="e">
        <f t="shared" si="9"/>
        <v>#REF!</v>
      </c>
      <c r="T7" s="40" t="e">
        <f t="shared" si="10"/>
        <v>#REF!</v>
      </c>
      <c r="U7" s="96" t="e">
        <f t="shared" si="11"/>
        <v>#REF!</v>
      </c>
      <c r="V7" s="40">
        <f t="shared" si="12"/>
        <v>7.000000000000001E-4</v>
      </c>
    </row>
    <row r="8" spans="1:56" ht="15.75" thickTop="1" thickBot="1">
      <c r="A8" s="40" t="e">
        <f t="shared" si="0"/>
        <v>#REF!</v>
      </c>
      <c r="B8" s="37" t="e">
        <f>#REF!</f>
        <v>#REF!</v>
      </c>
      <c r="C8" s="95" t="e">
        <f>#REF!</f>
        <v>#REF!</v>
      </c>
      <c r="D8" s="39">
        <v>7</v>
      </c>
      <c r="E8" s="40" t="e">
        <f t="shared" si="1"/>
        <v>#REF!</v>
      </c>
      <c r="F8" s="40" t="e">
        <f t="shared" si="2"/>
        <v>#REF!</v>
      </c>
      <c r="G8" s="96" t="e">
        <f t="shared" si="3"/>
        <v>#REF!</v>
      </c>
      <c r="H8" s="40">
        <f t="shared" si="4"/>
        <v>8.0000000000000004E-4</v>
      </c>
      <c r="I8" s="37" t="str">
        <f>'5 Spieler 4 Runden für TV  1'!DF11</f>
        <v>Marco</v>
      </c>
      <c r="J8" s="95">
        <f>'5 Spieler 4 Runden für TV  1'!DG11</f>
        <v>0</v>
      </c>
      <c r="K8" s="39">
        <v>7</v>
      </c>
      <c r="L8" s="40">
        <f t="shared" si="5"/>
        <v>1</v>
      </c>
      <c r="M8" s="40" t="str">
        <f t="shared" si="6"/>
        <v>Rainer</v>
      </c>
      <c r="N8" s="96">
        <f t="shared" si="7"/>
        <v>0</v>
      </c>
      <c r="O8" s="40" t="e">
        <f t="shared" si="8"/>
        <v>#REF!</v>
      </c>
      <c r="P8" s="37" t="e">
        <f>'5 Spieler 4 Runden für TV  1'!#REF!</f>
        <v>#REF!</v>
      </c>
      <c r="Q8" s="95" t="e">
        <f>'5 Spieler 4 Runden für TV  1'!#REF!</f>
        <v>#REF!</v>
      </c>
      <c r="R8" s="39">
        <v>7</v>
      </c>
      <c r="S8" s="40" t="e">
        <f t="shared" si="9"/>
        <v>#REF!</v>
      </c>
      <c r="T8" s="40" t="e">
        <f t="shared" si="10"/>
        <v>#REF!</v>
      </c>
      <c r="U8" s="96" t="e">
        <f t="shared" si="11"/>
        <v>#REF!</v>
      </c>
      <c r="V8" s="40">
        <f t="shared" si="12"/>
        <v>8.0000000000000004E-4</v>
      </c>
    </row>
    <row r="9" spans="1:56" ht="15.75" thickTop="1" thickBot="1">
      <c r="A9" s="40" t="e">
        <f t="shared" si="0"/>
        <v>#REF!</v>
      </c>
      <c r="B9" s="37" t="e">
        <f>#REF!</f>
        <v>#REF!</v>
      </c>
      <c r="C9" s="95" t="e">
        <f>#REF!</f>
        <v>#REF!</v>
      </c>
      <c r="D9" s="39">
        <v>8</v>
      </c>
      <c r="E9" s="40" t="e">
        <f t="shared" si="1"/>
        <v>#REF!</v>
      </c>
      <c r="F9" s="40" t="e">
        <f t="shared" si="2"/>
        <v>#REF!</v>
      </c>
      <c r="G9" s="96" t="e">
        <f t="shared" si="3"/>
        <v>#REF!</v>
      </c>
      <c r="H9" s="40">
        <f t="shared" si="4"/>
        <v>8.9999999999999998E-4</v>
      </c>
      <c r="I9" s="37" t="str">
        <f>'5 Spieler 4 Runden für TV  1'!DF12</f>
        <v>Adde</v>
      </c>
      <c r="J9" s="95">
        <f>'5 Spieler 4 Runden für TV  1'!DG12</f>
        <v>0</v>
      </c>
      <c r="K9" s="39">
        <v>8</v>
      </c>
      <c r="L9" s="40">
        <f t="shared" si="5"/>
        <v>1</v>
      </c>
      <c r="M9" s="40" t="str">
        <f t="shared" si="6"/>
        <v xml:space="preserve">Dieter </v>
      </c>
      <c r="N9" s="96">
        <f t="shared" si="7"/>
        <v>0</v>
      </c>
      <c r="O9" s="40" t="e">
        <f t="shared" si="8"/>
        <v>#REF!</v>
      </c>
      <c r="P9" s="37" t="e">
        <f>'5 Spieler 4 Runden für TV  1'!#REF!</f>
        <v>#REF!</v>
      </c>
      <c r="Q9" s="95" t="e">
        <f>'5 Spieler 4 Runden für TV  1'!#REF!</f>
        <v>#REF!</v>
      </c>
      <c r="R9" s="39">
        <v>8</v>
      </c>
      <c r="S9" s="40" t="e">
        <f t="shared" si="9"/>
        <v>#REF!</v>
      </c>
      <c r="T9" s="40" t="e">
        <f t="shared" si="10"/>
        <v>#REF!</v>
      </c>
      <c r="U9" s="96" t="e">
        <f t="shared" si="11"/>
        <v>#REF!</v>
      </c>
      <c r="V9" s="40">
        <f t="shared" si="12"/>
        <v>8.9999999999999998E-4</v>
      </c>
    </row>
    <row r="10" spans="1:56" ht="15" thickTop="1">
      <c r="A10" s="354" t="s">
        <v>347</v>
      </c>
      <c r="B10" s="354"/>
      <c r="C10" s="354"/>
      <c r="D10" s="354"/>
      <c r="E10" s="354"/>
      <c r="F10" s="354"/>
      <c r="G10" s="354"/>
      <c r="H10" s="354"/>
      <c r="I10" s="354" t="s">
        <v>348</v>
      </c>
      <c r="J10" s="354"/>
      <c r="K10" s="354"/>
      <c r="L10" s="354"/>
      <c r="M10" s="354"/>
      <c r="N10" s="354"/>
      <c r="O10" s="354"/>
      <c r="P10" s="354"/>
      <c r="Q10" s="354" t="s">
        <v>349</v>
      </c>
      <c r="R10" s="354"/>
      <c r="S10" s="354"/>
      <c r="T10" s="354"/>
      <c r="U10" s="354"/>
      <c r="V10" s="354"/>
      <c r="W10" s="354"/>
      <c r="X10" s="354"/>
    </row>
  </sheetData>
  <mergeCells count="3">
    <mergeCell ref="A10:H10"/>
    <mergeCell ref="I10:P10"/>
    <mergeCell ref="Q10:X10"/>
  </mergeCells>
  <conditionalFormatting sqref="G2:G9">
    <cfRule type="cellIs" dxfId="84" priority="7" operator="lessThan">
      <formula>0</formula>
    </cfRule>
  </conditionalFormatting>
  <conditionalFormatting sqref="AI2:AI4">
    <cfRule type="cellIs" dxfId="83" priority="6" operator="lessThan">
      <formula>0</formula>
    </cfRule>
  </conditionalFormatting>
  <conditionalFormatting sqref="AW2:AW4">
    <cfRule type="cellIs" dxfId="82" priority="5" operator="lessThan">
      <formula>0</formula>
    </cfRule>
  </conditionalFormatting>
  <conditionalFormatting sqref="BD2:BD4">
    <cfRule type="cellIs" dxfId="81" priority="4" operator="lessThan">
      <formula>0</formula>
    </cfRule>
  </conditionalFormatting>
  <conditionalFormatting sqref="AB2:AB4">
    <cfRule type="cellIs" dxfId="80" priority="3" operator="lessThan">
      <formula>0</formula>
    </cfRule>
  </conditionalFormatting>
  <conditionalFormatting sqref="U2:U9">
    <cfRule type="cellIs" dxfId="79" priority="1" operator="lessThan">
      <formula>0</formula>
    </cfRule>
  </conditionalFormatting>
  <conditionalFormatting sqref="N2:N9">
    <cfRule type="cellIs" dxfId="78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9"/>
  <dimension ref="A1:DW157"/>
  <sheetViews>
    <sheetView showGridLines="0" topLeftCell="G7" zoomScaleNormal="100" workbookViewId="0">
      <selection activeCell="CK15" sqref="CK15"/>
    </sheetView>
  </sheetViews>
  <sheetFormatPr baseColWidth="10" defaultRowHeight="14.25"/>
  <cols>
    <col min="1" max="2" width="10.375" hidden="1" customWidth="1"/>
    <col min="3" max="3" width="11" hidden="1" customWidth="1"/>
    <col min="4" max="6" width="10.375" hidden="1" customWidth="1"/>
    <col min="7" max="7" width="5.375" customWidth="1"/>
    <col min="8" max="8" width="8.125" bestFit="1" customWidth="1"/>
    <col min="9" max="9" width="10.875" customWidth="1"/>
    <col min="10" max="10" width="7" bestFit="1" customWidth="1"/>
    <col min="11" max="12" width="6" hidden="1" customWidth="1"/>
    <col min="13" max="13" width="6.125" hidden="1" customWidth="1"/>
    <col min="14" max="15" width="6" hidden="1" customWidth="1"/>
    <col min="16" max="16" width="6.75" hidden="1" customWidth="1"/>
    <col min="17" max="17" width="6" hidden="1" customWidth="1"/>
    <col min="18" max="18" width="6.875" hidden="1" customWidth="1"/>
    <col min="19" max="19" width="6.75" hidden="1" customWidth="1"/>
    <col min="20" max="21" width="6" hidden="1" customWidth="1"/>
    <col min="22" max="22" width="6.75" hidden="1" customWidth="1"/>
    <col min="23" max="23" width="6" hidden="1" customWidth="1"/>
    <col min="24" max="24" width="6.875" hidden="1" customWidth="1"/>
    <col min="25" max="25" width="4.75" hidden="1" customWidth="1"/>
    <col min="26" max="27" width="6" hidden="1" customWidth="1"/>
    <col min="28" max="28" width="6.75" hidden="1" customWidth="1"/>
    <col min="29" max="30" width="6" hidden="1" customWidth="1"/>
    <col min="31" max="31" width="4.75" hidden="1" customWidth="1"/>
    <col min="32" max="33" width="6" hidden="1" customWidth="1"/>
    <col min="34" max="34" width="4.75" hidden="1" customWidth="1"/>
    <col min="35" max="36" width="6" hidden="1" customWidth="1"/>
    <col min="37" max="37" width="4.75" hidden="1" customWidth="1"/>
    <col min="38" max="39" width="6" hidden="1" customWidth="1"/>
    <col min="40" max="40" width="6.75" hidden="1" customWidth="1"/>
    <col min="41" max="42" width="6" hidden="1" customWidth="1"/>
    <col min="43" max="43" width="4.75" hidden="1" customWidth="1"/>
    <col min="44" max="45" width="6" hidden="1" customWidth="1"/>
    <col min="46" max="46" width="4.75" hidden="1" customWidth="1"/>
    <col min="47" max="48" width="6" hidden="1" customWidth="1"/>
    <col min="49" max="49" width="4.75" hidden="1" customWidth="1"/>
    <col min="50" max="51" width="6" hidden="1" customWidth="1"/>
    <col min="52" max="52" width="4.75" hidden="1" customWidth="1"/>
    <col min="53" max="54" width="6" hidden="1" customWidth="1"/>
    <col min="55" max="55" width="4.75" hidden="1" customWidth="1"/>
    <col min="56" max="57" width="6" hidden="1" customWidth="1"/>
    <col min="58" max="58" width="4.75" hidden="1" customWidth="1"/>
    <col min="59" max="60" width="6" hidden="1" customWidth="1"/>
    <col min="61" max="61" width="4.75" hidden="1" customWidth="1"/>
    <col min="62" max="63" width="6" hidden="1" customWidth="1"/>
    <col min="64" max="64" width="4.75" hidden="1" customWidth="1"/>
    <col min="65" max="66" width="6" hidden="1" customWidth="1"/>
    <col min="67" max="67" width="4.75" hidden="1" customWidth="1"/>
    <col min="68" max="69" width="6" hidden="1" customWidth="1"/>
    <col min="70" max="70" width="4.75" hidden="1" customWidth="1"/>
    <col min="71" max="72" width="6" hidden="1" customWidth="1"/>
    <col min="73" max="73" width="4.75" hidden="1" customWidth="1"/>
    <col min="74" max="75" width="6" hidden="1" customWidth="1"/>
    <col min="76" max="76" width="4.75" hidden="1" customWidth="1"/>
    <col min="77" max="78" width="6" hidden="1" customWidth="1"/>
    <col min="79" max="79" width="4.75" hidden="1" customWidth="1"/>
    <col min="80" max="81" width="6" hidden="1" customWidth="1"/>
    <col min="82" max="82" width="4.75" hidden="1" customWidth="1"/>
    <col min="83" max="84" width="1.875" hidden="1" customWidth="1"/>
    <col min="85" max="85" width="19" bestFit="1" customWidth="1"/>
    <col min="86" max="86" width="7.375" customWidth="1"/>
    <col min="87" max="87" width="10.75" customWidth="1"/>
    <col min="88" max="88" width="11" customWidth="1"/>
    <col min="89" max="89" width="9.375" customWidth="1"/>
    <col min="90" max="95" width="10.375" bestFit="1" customWidth="1"/>
    <col min="96" max="96" width="0.125" customWidth="1"/>
    <col min="97" max="97" width="19" bestFit="1" customWidth="1"/>
    <col min="98" max="98" width="8.25" customWidth="1"/>
    <col min="99" max="99" width="10.75" customWidth="1"/>
    <col min="100" max="100" width="11.125" style="28" customWidth="1"/>
    <col min="101" max="101" width="7.125" style="28" hidden="1" customWidth="1"/>
    <col min="102" max="102" width="8.125" style="209" hidden="1" customWidth="1"/>
    <col min="103" max="103" width="3.875" style="209" hidden="1" customWidth="1"/>
    <col min="104" max="104" width="5" style="28" hidden="1" customWidth="1"/>
    <col min="105" max="105" width="13.25" style="28" hidden="1" customWidth="1"/>
    <col min="106" max="106" width="7.125" style="28" hidden="1" customWidth="1"/>
    <col min="107" max="107" width="8.125" style="28" hidden="1" customWidth="1"/>
    <col min="108" max="108" width="7.5" style="28" hidden="1" customWidth="1"/>
    <col min="109" max="109" width="5" style="28" hidden="1" customWidth="1"/>
    <col min="110" max="110" width="13.25" style="28" hidden="1" customWidth="1"/>
    <col min="111" max="111" width="7.125" style="28" hidden="1" customWidth="1"/>
    <col min="112" max="112" width="7.875" style="28" hidden="1" customWidth="1"/>
    <col min="113" max="113" width="7.5" style="28" hidden="1" customWidth="1"/>
    <col min="114" max="114" width="5" style="28" hidden="1" customWidth="1"/>
    <col min="115" max="115" width="13.25" style="28" hidden="1" customWidth="1"/>
    <col min="116" max="116" width="7.125" style="28" hidden="1" customWidth="1"/>
    <col min="117" max="118" width="7.5" style="28" hidden="1" customWidth="1"/>
    <col min="119" max="119" width="9.5" style="28" customWidth="1"/>
    <col min="120" max="120" width="10.25" style="28" customWidth="1"/>
    <col min="121" max="121" width="15.25" style="28" hidden="1" customWidth="1"/>
    <col min="122" max="123" width="7.125" style="28" hidden="1" customWidth="1"/>
    <col min="124" max="124" width="8.625" bestFit="1" customWidth="1"/>
    <col min="125" max="125" width="9.25" customWidth="1"/>
    <col min="126" max="126" width="7.875" customWidth="1"/>
  </cols>
  <sheetData>
    <row r="1" spans="1:127" ht="30" hidden="1" thickTop="1" thickBot="1">
      <c r="C1" s="207"/>
      <c r="F1" s="41">
        <f>G5</f>
        <v>24</v>
      </c>
      <c r="G1" s="207">
        <v>1</v>
      </c>
      <c r="H1" s="55" t="s">
        <v>345</v>
      </c>
      <c r="I1" s="293" t="s">
        <v>326</v>
      </c>
      <c r="J1" s="293"/>
      <c r="K1" s="294" t="str">
        <f>IF(ISERROR(VLOOKUP(K6,'Checkouttabelle 2'!$A$1:$B$171,1,0)),"",VLOOKUP(K6,'Checkouttabelle 2'!$A$1:$B$171,2,0))</f>
        <v>T20 T17 D20</v>
      </c>
      <c r="L1" s="295"/>
      <c r="M1" s="295"/>
      <c r="N1" s="296" t="str">
        <f>IF(ISERROR(VLOOKUP(N6,'Checkouttabelle 2'!$A$1:$B$171,1,0)),"",VLOOKUP(N6,'Checkouttabelle 2'!$A$1:$B$171,2,0))</f>
        <v/>
      </c>
      <c r="O1" s="296"/>
      <c r="P1" s="296"/>
      <c r="Q1" s="296" t="str">
        <f>IF(ISERROR(VLOOKUP(Q6,'Checkouttabelle 2'!$A$1:$B$171,1,0)),"",VLOOKUP(Q6,'Checkouttabelle 2'!$A$1:$B$171,2,0))</f>
        <v/>
      </c>
      <c r="R1" s="296"/>
      <c r="S1" s="296"/>
      <c r="T1" s="296" t="str">
        <f>IF(ISERROR(VLOOKUP(T6,'Checkouttabelle 2'!$A$1:$B$171,1,0)),"",VLOOKUP(T6,'Checkouttabelle 2'!$A$1:$B$171,2,0))</f>
        <v/>
      </c>
      <c r="U1" s="296"/>
      <c r="V1" s="296"/>
      <c r="W1" s="296" t="str">
        <f>IF(ISERROR(VLOOKUP(W6,'Checkouttabelle 2'!$A$1:$B$171,1,0)),"",VLOOKUP(W6,'Checkouttabelle 2'!$A$1:$B$171,2,0))</f>
        <v/>
      </c>
      <c r="X1" s="296"/>
      <c r="Y1" s="296"/>
      <c r="Z1" s="296" t="str">
        <f>IF(ISERROR(VLOOKUP(Z6,'Checkouttabelle 2'!$A$1:$B$171,1,0)),"",VLOOKUP(Z6,'Checkouttabelle 2'!$A$1:$B$171,2,0))</f>
        <v/>
      </c>
      <c r="AA1" s="296"/>
      <c r="AB1" s="296"/>
      <c r="AC1" s="296" t="str">
        <f>IF(ISERROR(VLOOKUP(AC6,'Checkouttabelle 2'!$A$1:$B$171,1,0)),"",VLOOKUP(AC6,'Checkouttabelle 2'!$A$1:$B$171,2,0))</f>
        <v/>
      </c>
      <c r="AD1" s="296"/>
      <c r="AE1" s="296"/>
      <c r="AF1" s="296" t="str">
        <f>IF(ISERROR(VLOOKUP(AF6,'Checkouttabelle 2'!$A$1:$B$171,1,0)),"",VLOOKUP(AF6,'Checkouttabelle 2'!$A$1:$B$171,2,0))</f>
        <v/>
      </c>
      <c r="AG1" s="296"/>
      <c r="AH1" s="296"/>
      <c r="AI1" s="296" t="str">
        <f>IF(ISERROR(VLOOKUP(AI6,'Checkouttabelle 2'!$A$1:$B$171,1,0)),"",VLOOKUP(AI6,'Checkouttabelle 2'!$A$1:$B$171,2,0))</f>
        <v/>
      </c>
      <c r="AJ1" s="296"/>
      <c r="AK1" s="296"/>
      <c r="AL1" s="296" t="str">
        <f>IF(ISERROR(VLOOKUP(AL6,'Checkouttabelle 2'!$A$1:$B$171,1,0)),"",VLOOKUP(AL6,'Checkouttabelle 2'!$A$1:$B$171,2,0))</f>
        <v/>
      </c>
      <c r="AM1" s="296"/>
      <c r="AN1" s="296"/>
      <c r="AO1" s="296" t="str">
        <f>IF(ISERROR(VLOOKUP(AO6,'Checkouttabelle 2'!$A$1:$B$171,1,0)),"",VLOOKUP(AO6,'Checkouttabelle 2'!$A$1:$B$171,2,0))</f>
        <v/>
      </c>
      <c r="AP1" s="296"/>
      <c r="AQ1" s="296"/>
      <c r="AR1" s="296" t="str">
        <f>IF(ISERROR(VLOOKUP(AR6,'Checkouttabelle 2'!$A$1:$B$171,1,0)),"",VLOOKUP(AR6,'Checkouttabelle 2'!$A$1:$B$171,2,0))</f>
        <v/>
      </c>
      <c r="AS1" s="296"/>
      <c r="AT1" s="296"/>
      <c r="AU1" s="296" t="str">
        <f>IF(ISERROR(VLOOKUP(AU6,'Checkouttabelle 2'!$A$1:$B$171,1,0)),"",VLOOKUP(AU6,'Checkouttabelle 2'!$A$1:$B$171,2,0))</f>
        <v/>
      </c>
      <c r="AV1" s="296"/>
      <c r="AW1" s="296"/>
      <c r="AX1" s="296" t="str">
        <f>IF(ISERROR(VLOOKUP(AX6,'Checkouttabelle 2'!$A$1:$B$171,1,0)),"",VLOOKUP(AX6,'Checkouttabelle 2'!$A$1:$B$171,2,0))</f>
        <v/>
      </c>
      <c r="AY1" s="296"/>
      <c r="AZ1" s="296"/>
      <c r="BA1" s="296" t="str">
        <f>IF(ISERROR(VLOOKUP(BA6,'Checkouttabelle 2'!$A$1:$B$171,1,0)),"",VLOOKUP(BA6,'Checkouttabelle 2'!$A$1:$B$171,2,0))</f>
        <v/>
      </c>
      <c r="BB1" s="296"/>
      <c r="BC1" s="296"/>
      <c r="BD1" s="296" t="str">
        <f>IF(ISERROR(VLOOKUP(BD6,'Checkouttabelle 2'!$A$1:$B$171,1,0)),"",VLOOKUP(BD6,'Checkouttabelle 2'!$A$1:$B$171,2,0))</f>
        <v/>
      </c>
      <c r="BE1" s="296"/>
      <c r="BF1" s="296"/>
      <c r="BG1" s="296" t="str">
        <f>IF(ISERROR(VLOOKUP(BG6,'Checkouttabelle 2'!$A$1:$B$171,1,0)),"",VLOOKUP(BG6,'Checkouttabelle 2'!$A$1:$B$171,2,0))</f>
        <v/>
      </c>
      <c r="BH1" s="296"/>
      <c r="BI1" s="296"/>
      <c r="BJ1" s="296" t="str">
        <f>IF(ISERROR(VLOOKUP(BJ6,'Checkouttabelle 2'!$A$1:$B$171,1,0)),"",VLOOKUP(BJ6,'Checkouttabelle 2'!$A$1:$B$171,2,0))</f>
        <v/>
      </c>
      <c r="BK1" s="296"/>
      <c r="BL1" s="296"/>
      <c r="BM1" s="296" t="str">
        <f>IF(ISERROR(VLOOKUP(BM6,'Checkouttabelle 2'!$A$1:$B$171,1,0)),"",VLOOKUP(BM6,'Checkouttabelle 2'!$A$1:$B$171,2,0))</f>
        <v/>
      </c>
      <c r="BN1" s="296"/>
      <c r="BO1" s="296"/>
      <c r="BP1" s="296" t="str">
        <f>IF(ISERROR(VLOOKUP(BP6,'Checkouttabelle 2'!$A$1:$B$171,1,0)),"",VLOOKUP(BP6,'Checkouttabelle 2'!$A$1:$B$171,2,0))</f>
        <v/>
      </c>
      <c r="BQ1" s="296"/>
      <c r="BR1" s="296"/>
      <c r="BS1" s="296" t="str">
        <f>IF(ISERROR(VLOOKUP(BS6,'Checkouttabelle 2'!$A$1:$B$171,1,0)),"",VLOOKUP(BS6,'Checkouttabelle 2'!$A$1:$B$171,2,0))</f>
        <v/>
      </c>
      <c r="BT1" s="296"/>
      <c r="BU1" s="296"/>
      <c r="BV1" s="296" t="str">
        <f>IF(ISERROR(VLOOKUP(BV6,'Checkouttabelle 2'!$A$1:$B$171,1,0)),"",VLOOKUP(BV6,'Checkouttabelle 2'!$A$1:$B$171,2,0))</f>
        <v/>
      </c>
      <c r="BW1" s="296"/>
      <c r="BX1" s="296"/>
      <c r="BY1" s="296" t="str">
        <f>IF(ISERROR(VLOOKUP(BY6,'Checkouttabelle 2'!$A$1:$B$171,1,0)),"",VLOOKUP(BY6,'Checkouttabelle 2'!$A$1:$B$171,2,0))</f>
        <v/>
      </c>
      <c r="BZ1" s="296"/>
      <c r="CA1" s="296"/>
      <c r="CB1" s="296" t="str">
        <f>IF(ISERROR(VLOOKUP(CB6,'Checkouttabelle 2'!$A$1:$B$171,1,0)),"",VLOOKUP(CB6,'Checkouttabelle 2'!$A$1:$B$171,2,0))</f>
        <v/>
      </c>
      <c r="CC1" s="296"/>
      <c r="CD1" s="296"/>
      <c r="CG1" s="51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2"/>
      <c r="CT1" s="48"/>
      <c r="CU1" s="46"/>
      <c r="CV1" s="153"/>
    </row>
    <row r="2" spans="1:127" ht="24.75" hidden="1" thickTop="1" thickBot="1">
      <c r="I2" s="292">
        <f>J4</f>
        <v>301</v>
      </c>
      <c r="J2" s="292"/>
      <c r="K2" s="297" t="s">
        <v>286</v>
      </c>
      <c r="L2" s="297"/>
      <c r="M2" s="297"/>
      <c r="N2" s="297" t="s">
        <v>287</v>
      </c>
      <c r="O2" s="297"/>
      <c r="P2" s="297"/>
      <c r="Q2" s="297" t="s">
        <v>288</v>
      </c>
      <c r="R2" s="297"/>
      <c r="S2" s="297"/>
      <c r="T2" s="297" t="s">
        <v>289</v>
      </c>
      <c r="U2" s="297"/>
      <c r="V2" s="297"/>
      <c r="W2" s="297" t="s">
        <v>290</v>
      </c>
      <c r="X2" s="297"/>
      <c r="Y2" s="297"/>
      <c r="Z2" s="297" t="s">
        <v>291</v>
      </c>
      <c r="AA2" s="297"/>
      <c r="AB2" s="297"/>
      <c r="AC2" s="297" t="s">
        <v>292</v>
      </c>
      <c r="AD2" s="297"/>
      <c r="AE2" s="297"/>
      <c r="AF2" s="297" t="s">
        <v>293</v>
      </c>
      <c r="AG2" s="297"/>
      <c r="AH2" s="297"/>
      <c r="AI2" s="291" t="s">
        <v>296</v>
      </c>
      <c r="AJ2" s="291"/>
      <c r="AK2" s="291"/>
      <c r="AL2" s="291" t="s">
        <v>297</v>
      </c>
      <c r="AM2" s="291"/>
      <c r="AN2" s="291"/>
      <c r="AO2" s="291" t="s">
        <v>298</v>
      </c>
      <c r="AP2" s="291"/>
      <c r="AQ2" s="291"/>
      <c r="AR2" s="291" t="s">
        <v>299</v>
      </c>
      <c r="AS2" s="291"/>
      <c r="AT2" s="291"/>
      <c r="AU2" s="291" t="s">
        <v>300</v>
      </c>
      <c r="AV2" s="291"/>
      <c r="AW2" s="291"/>
      <c r="AX2" s="291" t="s">
        <v>301</v>
      </c>
      <c r="AY2" s="291"/>
      <c r="AZ2" s="291"/>
      <c r="BA2" s="291" t="s">
        <v>302</v>
      </c>
      <c r="BB2" s="291"/>
      <c r="BC2" s="291"/>
      <c r="BD2" s="291" t="s">
        <v>303</v>
      </c>
      <c r="BE2" s="291"/>
      <c r="BF2" s="291"/>
      <c r="BG2" s="334" t="s">
        <v>304</v>
      </c>
      <c r="BH2" s="334"/>
      <c r="BI2" s="334"/>
      <c r="BJ2" s="334" t="s">
        <v>305</v>
      </c>
      <c r="BK2" s="334"/>
      <c r="BL2" s="334"/>
      <c r="BM2" s="334" t="s">
        <v>306</v>
      </c>
      <c r="BN2" s="334"/>
      <c r="BO2" s="334"/>
      <c r="BP2" s="334" t="s">
        <v>307</v>
      </c>
      <c r="BQ2" s="334"/>
      <c r="BR2" s="334"/>
      <c r="BS2" s="334" t="s">
        <v>309</v>
      </c>
      <c r="BT2" s="334"/>
      <c r="BU2" s="334"/>
      <c r="BV2" s="334" t="s">
        <v>310</v>
      </c>
      <c r="BW2" s="334"/>
      <c r="BX2" s="334"/>
      <c r="BY2" s="334" t="s">
        <v>311</v>
      </c>
      <c r="BZ2" s="334"/>
      <c r="CA2" s="334"/>
      <c r="CB2" s="334" t="s">
        <v>312</v>
      </c>
      <c r="CC2" s="334"/>
      <c r="CD2" s="334"/>
    </row>
    <row r="3" spans="1:127" ht="27.75" hidden="1" thickTop="1" thickBot="1">
      <c r="A3" s="13"/>
      <c r="B3" s="13"/>
      <c r="C3" s="13"/>
      <c r="D3" s="13"/>
      <c r="E3" s="13"/>
      <c r="F3" s="13"/>
      <c r="H3" s="88"/>
      <c r="J3" s="152"/>
      <c r="K3" s="298" t="str">
        <f>'Namen für Runde 1 Eintragen'!A1</f>
        <v>Adde</v>
      </c>
      <c r="L3" s="298"/>
      <c r="M3" s="298"/>
      <c r="N3" s="298" t="str">
        <f>'Namen für Runde 1 Eintragen'!D1</f>
        <v>Rommet</v>
      </c>
      <c r="O3" s="298"/>
      <c r="P3" s="298"/>
      <c r="Q3" s="298" t="str">
        <f>'Namen für Runde 1 Eintragen'!G1</f>
        <v xml:space="preserve">Dieter </v>
      </c>
      <c r="R3" s="298"/>
      <c r="S3" s="298"/>
      <c r="T3" s="298" t="str">
        <f>'Namen für Runde 1 Eintragen'!J1</f>
        <v>Rainer</v>
      </c>
      <c r="U3" s="298"/>
      <c r="V3" s="298"/>
      <c r="W3" s="298" t="str">
        <f>'Namen für Runde 1 Eintragen'!M1</f>
        <v>Marco</v>
      </c>
      <c r="X3" s="298"/>
      <c r="Y3" s="298"/>
      <c r="Z3" s="298" t="e">
        <f>'Namen für Runde 1 Eintragen'!#REF!</f>
        <v>#REF!</v>
      </c>
      <c r="AA3" s="298"/>
      <c r="AB3" s="298"/>
      <c r="AC3" s="298" t="e">
        <f>'Namen für Runde 1 Eintragen'!#REF!</f>
        <v>#REF!</v>
      </c>
      <c r="AD3" s="298"/>
      <c r="AE3" s="298"/>
      <c r="AF3" s="298" t="e">
        <f>'Namen für Runde 1 Eintragen'!#REF!</f>
        <v>#REF!</v>
      </c>
      <c r="AG3" s="298"/>
      <c r="AH3" s="298"/>
      <c r="AI3" s="333" t="str">
        <f>$N$3</f>
        <v>Rommet</v>
      </c>
      <c r="AJ3" s="333"/>
      <c r="AK3" s="333"/>
      <c r="AL3" s="333" t="str">
        <f>'Namen für Runde 1 Eintragen'!S1</f>
        <v xml:space="preserve">Dieter </v>
      </c>
      <c r="AM3" s="333"/>
      <c r="AN3" s="333"/>
      <c r="AO3" s="333" t="str">
        <f>'Namen für Runde 1 Eintragen'!V1</f>
        <v>Rainer</v>
      </c>
      <c r="AP3" s="333"/>
      <c r="AQ3" s="333"/>
      <c r="AR3" s="333" t="e">
        <f>'Namen für Runde 1 Eintragen'!#REF!</f>
        <v>#REF!</v>
      </c>
      <c r="AS3" s="333"/>
      <c r="AT3" s="333"/>
      <c r="AU3" s="333" t="e">
        <f>'Namen für Runde 1 Eintragen'!#REF!</f>
        <v>#REF!</v>
      </c>
      <c r="AV3" s="333"/>
      <c r="AW3" s="333"/>
      <c r="AX3" s="333" t="e">
        <f>'Namen für Runde 1 Eintragen'!#REF!</f>
        <v>#REF!</v>
      </c>
      <c r="AY3" s="333"/>
      <c r="AZ3" s="333"/>
      <c r="BA3" s="333" t="str">
        <f>'Namen für Runde 1 Eintragen'!Y1</f>
        <v>Marco</v>
      </c>
      <c r="BB3" s="333"/>
      <c r="BC3" s="333"/>
      <c r="BD3" s="333" t="str">
        <f>'Namen für Runde 1 Eintragen'!AB1</f>
        <v>Adde</v>
      </c>
      <c r="BE3" s="333"/>
      <c r="BF3" s="333"/>
      <c r="BG3" s="333" t="str">
        <f>'Namen für Runde 1 Eintragen'!AE1</f>
        <v xml:space="preserve">Dieter </v>
      </c>
      <c r="BH3" s="333"/>
      <c r="BI3" s="333"/>
      <c r="BJ3" s="333" t="str">
        <f>'Namen für Runde 1 Eintragen'!AH1</f>
        <v>Rainer</v>
      </c>
      <c r="BK3" s="333"/>
      <c r="BL3" s="333"/>
      <c r="BM3" s="333" t="e">
        <f>'Namen für Runde 1 Eintragen'!#REF!</f>
        <v>#REF!</v>
      </c>
      <c r="BN3" s="333"/>
      <c r="BO3" s="333"/>
      <c r="BP3" s="333" t="e">
        <f>'Namen für Runde 1 Eintragen'!#REF!</f>
        <v>#REF!</v>
      </c>
      <c r="BQ3" s="333"/>
      <c r="BR3" s="333"/>
      <c r="BS3" s="333" t="e">
        <f>'Namen für Runde 1 Eintragen'!#REF!</f>
        <v>#REF!</v>
      </c>
      <c r="BT3" s="333"/>
      <c r="BU3" s="333"/>
      <c r="BV3" s="333" t="str">
        <f>'Namen für Runde 1 Eintragen'!AK1</f>
        <v>Marco</v>
      </c>
      <c r="BW3" s="333"/>
      <c r="BX3" s="333"/>
      <c r="BY3" s="333" t="str">
        <f>'Namen für Runde 1 Eintragen'!AN1</f>
        <v>Adde</v>
      </c>
      <c r="BZ3" s="333"/>
      <c r="CA3" s="333"/>
      <c r="CB3" s="333" t="str">
        <f>'Namen für Runde 1 Eintragen'!AQ1</f>
        <v>Rommet</v>
      </c>
      <c r="CC3" s="333"/>
      <c r="CD3" s="333"/>
      <c r="CG3" s="49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3"/>
      <c r="CT3" s="50"/>
      <c r="CU3" s="46"/>
      <c r="CV3" s="153"/>
    </row>
    <row r="4" spans="1:127" ht="45.75" thickTop="1" thickBot="1">
      <c r="A4" s="118"/>
      <c r="B4" s="118"/>
      <c r="C4" s="98" t="s">
        <v>357</v>
      </c>
      <c r="D4" s="84"/>
      <c r="E4" s="84"/>
      <c r="F4" s="84"/>
      <c r="H4" s="192"/>
      <c r="I4" s="192"/>
      <c r="J4" s="193">
        <f>J6</f>
        <v>301</v>
      </c>
      <c r="K4" s="10">
        <f>$I$2</f>
        <v>301</v>
      </c>
      <c r="L4" s="10"/>
      <c r="M4" s="288">
        <f>IFERROR(K5/L5*3,"")</f>
        <v>150</v>
      </c>
      <c r="N4" s="10">
        <f>$I$2</f>
        <v>301</v>
      </c>
      <c r="O4" s="10"/>
      <c r="P4" s="288" t="str">
        <f>IFERROR(N5/O5*3,"")</f>
        <v/>
      </c>
      <c r="Q4" s="10">
        <f>$I$2</f>
        <v>301</v>
      </c>
      <c r="R4" s="10"/>
      <c r="S4" s="288" t="str">
        <f>IFERROR(Q5/R5*3,"")</f>
        <v/>
      </c>
      <c r="T4" s="10">
        <f>$I$2</f>
        <v>301</v>
      </c>
      <c r="U4" s="10"/>
      <c r="V4" s="288" t="str">
        <f>IFERROR(T5/U5*3,"")</f>
        <v/>
      </c>
      <c r="W4" s="10">
        <f>$I$2</f>
        <v>301</v>
      </c>
      <c r="X4" s="10"/>
      <c r="Y4" s="288" t="str">
        <f>IFERROR(W5/X5*3,"")</f>
        <v/>
      </c>
      <c r="Z4" s="10">
        <f>$I$2</f>
        <v>301</v>
      </c>
      <c r="AA4" s="10"/>
      <c r="AB4" s="288" t="str">
        <f>IFERROR(Z5/AA5*3,"")</f>
        <v/>
      </c>
      <c r="AC4" s="10">
        <f>$I$2</f>
        <v>301</v>
      </c>
      <c r="AD4" s="10"/>
      <c r="AE4" s="288" t="str">
        <f>IFERROR(AC5/AD5*3,"")</f>
        <v/>
      </c>
      <c r="AF4" s="10">
        <f>$I$2</f>
        <v>301</v>
      </c>
      <c r="AG4" s="10"/>
      <c r="AH4" s="288" t="str">
        <f>IFERROR(AF5/AG5*3,"")</f>
        <v/>
      </c>
      <c r="AI4" s="10">
        <f>$I$2</f>
        <v>301</v>
      </c>
      <c r="AJ4" s="10"/>
      <c r="AK4" s="288" t="str">
        <f>IFERROR(AI5/AJ5*3,"")</f>
        <v/>
      </c>
      <c r="AL4" s="10">
        <f>$I$2</f>
        <v>301</v>
      </c>
      <c r="AM4" s="10"/>
      <c r="AN4" s="288" t="str">
        <f>IFERROR(AL5/AM5*3,"")</f>
        <v/>
      </c>
      <c r="AO4" s="10">
        <f>$I$2</f>
        <v>301</v>
      </c>
      <c r="AP4" s="10"/>
      <c r="AQ4" s="288" t="str">
        <f>IFERROR(AO5/AP5*3,"")</f>
        <v/>
      </c>
      <c r="AR4" s="10">
        <f>$I$2</f>
        <v>301</v>
      </c>
      <c r="AS4" s="10"/>
      <c r="AT4" s="288" t="str">
        <f>IFERROR(AR5/AS5*3,"")</f>
        <v/>
      </c>
      <c r="AU4" s="10">
        <f>$I$2</f>
        <v>301</v>
      </c>
      <c r="AV4" s="10"/>
      <c r="AW4" s="288" t="str">
        <f>IFERROR(AU5/AV5*3,"")</f>
        <v/>
      </c>
      <c r="AX4" s="10">
        <f>$I$2</f>
        <v>301</v>
      </c>
      <c r="AY4" s="10"/>
      <c r="AZ4" s="288" t="str">
        <f>IFERROR(AX5/AY5*3,"")</f>
        <v/>
      </c>
      <c r="BA4" s="10">
        <f>$I$2</f>
        <v>301</v>
      </c>
      <c r="BB4" s="10"/>
      <c r="BC4" s="288" t="str">
        <f>IFERROR(BA5/BB5*3,"")</f>
        <v/>
      </c>
      <c r="BD4" s="10">
        <f>$I$2</f>
        <v>301</v>
      </c>
      <c r="BE4" s="10"/>
      <c r="BF4" s="288" t="str">
        <f>IFERROR(BD5/BE5*3,"")</f>
        <v/>
      </c>
      <c r="BG4" s="10">
        <f>$I$2</f>
        <v>301</v>
      </c>
      <c r="BH4" s="10"/>
      <c r="BI4" s="288" t="str">
        <f>IFERROR(BG5/BH5*3,"")</f>
        <v/>
      </c>
      <c r="BJ4" s="10">
        <f>$I$2</f>
        <v>301</v>
      </c>
      <c r="BK4" s="10"/>
      <c r="BL4" s="288" t="str">
        <f>IFERROR(BJ5/BK5*3,"")</f>
        <v/>
      </c>
      <c r="BM4" s="10">
        <f>$I$2</f>
        <v>301</v>
      </c>
      <c r="BN4" s="10"/>
      <c r="BO4" s="288" t="str">
        <f>IFERROR(BM5/BN5*3,"")</f>
        <v/>
      </c>
      <c r="BP4" s="10">
        <f>$I$2</f>
        <v>301</v>
      </c>
      <c r="BQ4" s="10"/>
      <c r="BR4" s="288" t="str">
        <f>IFERROR(BP5/BQ5*3,"")</f>
        <v/>
      </c>
      <c r="BS4" s="10">
        <f>$I$2</f>
        <v>301</v>
      </c>
      <c r="BT4" s="10"/>
      <c r="BU4" s="288" t="str">
        <f>IFERROR(BS5/BT5*3,"")</f>
        <v/>
      </c>
      <c r="BV4" s="10">
        <f>$I$2</f>
        <v>301</v>
      </c>
      <c r="BW4" s="10"/>
      <c r="BX4" s="288" t="str">
        <f>IFERROR(BV5/BW5*3,"")</f>
        <v/>
      </c>
      <c r="BY4" s="10">
        <f>$I$2</f>
        <v>301</v>
      </c>
      <c r="BZ4" s="10"/>
      <c r="CA4" s="288" t="str">
        <f>IFERROR(BY5/BZ5*3,"")</f>
        <v/>
      </c>
      <c r="CB4" s="10">
        <f>$I$2</f>
        <v>301</v>
      </c>
      <c r="CC4" s="10"/>
      <c r="CD4" s="288" t="str">
        <f>IFERROR(CB5/CC5*3,"")</f>
        <v/>
      </c>
      <c r="CE4" s="46"/>
      <c r="CF4" s="46"/>
      <c r="CG4" s="13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H4" s="179">
        <f>IFERROR(IF($G$1=1,$H$5,IF($G$1=3,$H$5,IF($G$1=5,$H$5,IF($G$1=7,$H$5,IF($G$1=9,$H$5,IF($G$1=11,$H$5,IF($G$1=13,$H$5,IF($G$1=15,$H$5,IF($G$1=17,$H$5,IF($G$1=19,$H$5,IF($G$1=21,$H$5,IF($G$1=23,$H$5)))))))))))),"")</f>
        <v>1</v>
      </c>
      <c r="CI4" s="165">
        <f ca="1">IFERROR(IF($G$1=1,DR4,IF($G$1=3,DR4,IF($G$1=5,DR4,IF($G$1=7,DR4,IF($G$1=9,DR4,IF($G$1=11,DR4,IF($G$1=13,DR4,IF($G$1=15,DR4,IF($G$1=17,DR4,IF($G$1=19,DR4,IF($G$1=21,DR4,IF($G$1=23,DR4)))))))))))),"")</f>
        <v>54</v>
      </c>
      <c r="CJ4" s="180" t="b">
        <f>IFERROR(IF(CK4=301,$DT$4),"")</f>
        <v>0</v>
      </c>
      <c r="CK4" s="197" t="s">
        <v>370</v>
      </c>
      <c r="CL4" s="200" t="s">
        <v>376</v>
      </c>
      <c r="CM4" s="200" t="s">
        <v>368</v>
      </c>
      <c r="CN4" s="200" t="s">
        <v>369</v>
      </c>
      <c r="CO4" s="200" t="s">
        <v>376</v>
      </c>
      <c r="CP4" s="200" t="s">
        <v>368</v>
      </c>
      <c r="CQ4" s="200" t="s">
        <v>369</v>
      </c>
      <c r="CR4" s="150"/>
      <c r="CS4" s="133" t="b">
        <f>IFERROR(IF($G$1=2,$N$3,IF($G$1=4,$T$3,IF($G$1=6,$Z$3,IF($G$1=8,$AC$3,IF($G$1=10,$AL$3,IF($G$1=12,$AR$3,IF($G$1=14,$AX$3,IF($G$1=16,$BD$3,IF($G$1=18,$BJ$3,IF($G$1=20,$BP$3,IF($G$1=22,$BV$3,IF($G$1=24,$CB$3)))))))))))),"")</f>
        <v>0</v>
      </c>
      <c r="CT4" s="114" t="b">
        <f>IFERROR(IF($G$1=2,$H$5,IF($G$1=4,$H$5,IF($G$1=6,$H$5,IF($G$1=8,$H$5,IF($G$1=10,$H$5,IF($G$1=12,$H$5,IF($G$1=14,$H$5,IF($G$1=16,$H$5,IF($G$1=18,$H$5,IF($G$1=20,$H$5,IF($G$1=22,$H$5,IF($G$1=24,$H$5)))))))))))),"")</f>
        <v>0</v>
      </c>
      <c r="CU4" s="117" t="b">
        <f>IFERROR(IF($G$1=2,DS4,IF($G$1=4,DS4,IF($G$1=6,DS4,IF($G$1=8,DS4,IF($G$1=10,DS4,IF($G$1=12,DS4,IF($G$1=14,DS4,IF($G$1=16,DS4,IF($G$1=18,DS4,IF($G$1=20,DS4,IF($G$1=22,DS4,IF($G$1=24,DS4)))))))))))),"")</f>
        <v>0</v>
      </c>
      <c r="CV4" s="320" t="s">
        <v>366</v>
      </c>
      <c r="CW4" s="154" t="s">
        <v>317</v>
      </c>
      <c r="CX4" s="155" t="s">
        <v>351</v>
      </c>
      <c r="CY4" s="155"/>
      <c r="CZ4" s="155" t="s">
        <v>320</v>
      </c>
      <c r="DA4" s="156" t="s">
        <v>323</v>
      </c>
      <c r="DB4" s="157" t="s">
        <v>317</v>
      </c>
      <c r="DC4" s="155" t="s">
        <v>351</v>
      </c>
      <c r="DD4" s="155"/>
      <c r="DE4" s="155" t="s">
        <v>320</v>
      </c>
      <c r="DF4" s="158" t="s">
        <v>324</v>
      </c>
      <c r="DG4" s="157" t="s">
        <v>317</v>
      </c>
      <c r="DH4" s="155" t="s">
        <v>351</v>
      </c>
      <c r="DI4" s="155"/>
      <c r="DJ4" s="155" t="s">
        <v>320</v>
      </c>
      <c r="DK4" s="158" t="s">
        <v>325</v>
      </c>
      <c r="DL4" s="157" t="s">
        <v>317</v>
      </c>
      <c r="DM4" s="153"/>
      <c r="DN4" s="153"/>
      <c r="DP4" s="122" t="s">
        <v>370</v>
      </c>
      <c r="DR4" s="165">
        <f ca="1">IFERROR(LOOKUP(2,1/(INDIRECT(ADDRESS(19,$G$1+10+($G$1-1)*2)):INDIRECT(ADDRESS(28,$G$1+10+($G$1-1)*2))&lt;&gt;""),INDIRECT(ADDRESS(19,$G$1+10+($G$1-1)*2)):INDIRECT(ADDRESS(28,$G$1+10+($G$1-1)*2))),"")</f>
        <v>54</v>
      </c>
      <c r="DS4" s="165">
        <f ca="1">IFERROR(LOOKUP(2,1/(INDIRECT(ADDRESS(19,$G$1+10+($G$1-1)*2)):INDIRECT(ADDRESS(28,$G$1+10+($G$1-1)*2))&lt;&gt;""),INDIRECT(ADDRESS(19,$G$1+10+($G$1-1)*2)):INDIRECT(ADDRESS(28,$G$1+10+($G$1-1)*2))),"")</f>
        <v>54</v>
      </c>
      <c r="DT4" s="142" t="s">
        <v>374</v>
      </c>
      <c r="DW4" s="159" t="b">
        <f>IFERROR(IF(DP6=301,$DT$4),"")</f>
        <v>0</v>
      </c>
    </row>
    <row r="5" spans="1:127" ht="63" thickTop="1" thickBot="1">
      <c r="A5" s="208">
        <v>1</v>
      </c>
      <c r="B5" s="208">
        <v>2</v>
      </c>
      <c r="C5" s="208">
        <v>3</v>
      </c>
      <c r="D5" s="208">
        <v>11</v>
      </c>
      <c r="E5" s="208">
        <v>22</v>
      </c>
      <c r="F5" s="208">
        <v>33</v>
      </c>
      <c r="G5" s="143">
        <v>24</v>
      </c>
      <c r="H5" s="144">
        <f>$G$1</f>
        <v>1</v>
      </c>
      <c r="I5" s="305" t="s">
        <v>308</v>
      </c>
      <c r="J5" s="306"/>
      <c r="K5" s="11">
        <f>SUM(K19:M37)</f>
        <v>150</v>
      </c>
      <c r="L5" s="30">
        <f>K128</f>
        <v>3</v>
      </c>
      <c r="M5" s="288"/>
      <c r="N5" s="11">
        <f>SUM(N19:P37)</f>
        <v>0</v>
      </c>
      <c r="O5" s="30">
        <f>N128</f>
        <v>0</v>
      </c>
      <c r="P5" s="288"/>
      <c r="Q5" s="11">
        <f>SUM(Q19:S37)</f>
        <v>0</v>
      </c>
      <c r="R5" s="30">
        <f>Q128</f>
        <v>0</v>
      </c>
      <c r="S5" s="288"/>
      <c r="T5" s="11">
        <f>SUM(T19:V37)</f>
        <v>0</v>
      </c>
      <c r="U5" s="12">
        <f>T128</f>
        <v>0</v>
      </c>
      <c r="V5" s="288"/>
      <c r="W5" s="11">
        <f>SUM(W19:Y37)</f>
        <v>0</v>
      </c>
      <c r="X5" s="12">
        <f>W128</f>
        <v>0</v>
      </c>
      <c r="Y5" s="288"/>
      <c r="Z5" s="11">
        <f>SUM(Z19:AB37)</f>
        <v>0</v>
      </c>
      <c r="AA5" s="12">
        <f>Z128</f>
        <v>0</v>
      </c>
      <c r="AB5" s="288"/>
      <c r="AC5" s="11">
        <f>SUM(AC19:AE37)</f>
        <v>0</v>
      </c>
      <c r="AD5" s="12">
        <f>AC128</f>
        <v>0</v>
      </c>
      <c r="AE5" s="288"/>
      <c r="AF5" s="11">
        <f>SUM(AF19:AH37)</f>
        <v>0</v>
      </c>
      <c r="AG5" s="12">
        <f>AF128</f>
        <v>0</v>
      </c>
      <c r="AH5" s="288"/>
      <c r="AI5" s="11">
        <f>SUM(AI19:AK37)</f>
        <v>0</v>
      </c>
      <c r="AJ5" s="12">
        <f>AI128</f>
        <v>0</v>
      </c>
      <c r="AK5" s="288"/>
      <c r="AL5" s="11">
        <f>SUM(AL19:AN37)</f>
        <v>0</v>
      </c>
      <c r="AM5" s="12">
        <f>AL128</f>
        <v>0</v>
      </c>
      <c r="AN5" s="288"/>
      <c r="AO5" s="11">
        <f>SUM(AO19:AQ37)</f>
        <v>0</v>
      </c>
      <c r="AP5" s="12">
        <f>AO128</f>
        <v>0</v>
      </c>
      <c r="AQ5" s="288"/>
      <c r="AR5" s="11">
        <f>SUM(AR19:AT37)</f>
        <v>0</v>
      </c>
      <c r="AS5" s="12">
        <f>AR128</f>
        <v>0</v>
      </c>
      <c r="AT5" s="288"/>
      <c r="AU5" s="11">
        <f>SUM(AU19:AW37)</f>
        <v>0</v>
      </c>
      <c r="AV5" s="12">
        <f>AU128</f>
        <v>0</v>
      </c>
      <c r="AW5" s="288"/>
      <c r="AX5" s="11">
        <f>SUM(AX19:AZ37)</f>
        <v>0</v>
      </c>
      <c r="AY5" s="12">
        <f>AX128</f>
        <v>0</v>
      </c>
      <c r="AZ5" s="288"/>
      <c r="BA5" s="11">
        <f>SUM(BA19:BC37)</f>
        <v>0</v>
      </c>
      <c r="BB5" s="12">
        <f>BA128</f>
        <v>0</v>
      </c>
      <c r="BC5" s="288"/>
      <c r="BD5" s="11">
        <f>SUM(BD19:BF37)</f>
        <v>0</v>
      </c>
      <c r="BE5" s="12">
        <f>BD128</f>
        <v>0</v>
      </c>
      <c r="BF5" s="288"/>
      <c r="BG5" s="11">
        <f>SUM(BG19:BI37)</f>
        <v>0</v>
      </c>
      <c r="BH5" s="12">
        <f>BG128</f>
        <v>0</v>
      </c>
      <c r="BI5" s="288"/>
      <c r="BJ5" s="11">
        <f>SUM(BJ19:BL37)</f>
        <v>0</v>
      </c>
      <c r="BK5" s="12">
        <f>BJ128</f>
        <v>0</v>
      </c>
      <c r="BL5" s="288"/>
      <c r="BM5" s="11">
        <f>SUM(BM19:BO37)</f>
        <v>0</v>
      </c>
      <c r="BN5" s="12">
        <f>BM128</f>
        <v>0</v>
      </c>
      <c r="BO5" s="288"/>
      <c r="BP5" s="11">
        <f>SUM(BP19:BR37)</f>
        <v>0</v>
      </c>
      <c r="BQ5" s="12">
        <f>BP128</f>
        <v>0</v>
      </c>
      <c r="BR5" s="288"/>
      <c r="BS5" s="11">
        <f>SUM(BS19:BU37)</f>
        <v>0</v>
      </c>
      <c r="BT5" s="12">
        <f>BS128</f>
        <v>0</v>
      </c>
      <c r="BU5" s="288"/>
      <c r="BV5" s="11">
        <f>SUM(BV19:BX37)</f>
        <v>0</v>
      </c>
      <c r="BW5" s="12">
        <f>BV128</f>
        <v>0</v>
      </c>
      <c r="BX5" s="288"/>
      <c r="BY5" s="11">
        <f>SUM(BY19:CA37)</f>
        <v>0</v>
      </c>
      <c r="BZ5" s="12">
        <f>BY128</f>
        <v>0</v>
      </c>
      <c r="CA5" s="288"/>
      <c r="CB5" s="11">
        <f>SUM(CB19:CD37)</f>
        <v>0</v>
      </c>
      <c r="CC5" s="12">
        <f>CB128</f>
        <v>0</v>
      </c>
      <c r="CD5" s="288"/>
      <c r="CE5" s="46"/>
      <c r="CF5" s="46"/>
      <c r="CG5" s="101"/>
      <c r="CH5" s="109"/>
      <c r="CI5" s="189">
        <f ca="1">IFERROR(IF($G$1=1,DR5,IF($G$1=3,DR5,IF($G$1=5,DR5,IF($G$1=7,DR5,IF($G$1=9,DR5,IF($G$1=11,DR5,IF($G$1=13,DR5,IF($G$1=15,DR5,IF($G$1=17,DR5,IF($G$1=19,DR5,IF($G$1=21,DR5,IF($G$1=23,DR5)))))))))))),"")</f>
        <v>36</v>
      </c>
      <c r="CJ5" s="32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K5" s="182" t="s">
        <v>371</v>
      </c>
      <c r="CL5" s="198">
        <v>1</v>
      </c>
      <c r="CM5" s="199">
        <v>2</v>
      </c>
      <c r="CN5" s="199">
        <v>3</v>
      </c>
      <c r="CO5" s="199">
        <v>11</v>
      </c>
      <c r="CP5" s="199">
        <v>22</v>
      </c>
      <c r="CQ5" s="199">
        <v>33</v>
      </c>
      <c r="CR5" s="101"/>
      <c r="CS5" s="101"/>
      <c r="CT5" s="109"/>
      <c r="CU5" s="117" t="b">
        <f>IFERROR(IF($G$1=2,DS5,IF($G$1=4,DS5,IF($G$1=6,DS5,IF($G$1=8,DS5,IF($G$1=10,DS5,IF($G$1=12,DS5,IF($G$1=14,DS5,IF($G$1=16,DS5,IF($G$1=18,DS5,IF($G$1=20,DS5,IF($G$1=22,DS5,IF($G$1=24,DS5)))))))))))),"")</f>
        <v>0</v>
      </c>
      <c r="CV5" s="321"/>
      <c r="CW5" s="47">
        <f>$J$4</f>
        <v>301</v>
      </c>
      <c r="CX5" s="97" t="str">
        <f>'Rang Gewinner TV 1 '!F2</f>
        <v>Marco</v>
      </c>
      <c r="CY5" s="97">
        <f>'Rang Gewinner TV 1 '!G2</f>
        <v>0</v>
      </c>
      <c r="CZ5" s="94">
        <f t="shared" ref="CZ5:CZ12" si="0">$J$4-CY5</f>
        <v>301</v>
      </c>
      <c r="DA5" s="91" t="str">
        <f>$K$3</f>
        <v>Adde</v>
      </c>
      <c r="DB5" s="36">
        <f>$K$5</f>
        <v>150</v>
      </c>
      <c r="DC5" s="97" t="str">
        <f>'Rang was gewinnt wer TV 1'!AA2</f>
        <v xml:space="preserve">Dieter </v>
      </c>
      <c r="DD5" s="97">
        <f>'Rang was gewinnt wer TV 1'!AB2</f>
        <v>0</v>
      </c>
      <c r="DE5" s="94">
        <f>$J$4-DD5</f>
        <v>301</v>
      </c>
      <c r="DF5" s="35" t="str">
        <f>DA6</f>
        <v>Rommet</v>
      </c>
      <c r="DG5" s="36">
        <f>$AI$5</f>
        <v>0</v>
      </c>
      <c r="DH5" s="97" t="e">
        <f>'Rang was gewinnt wer TV 1'!#REF!</f>
        <v>#REF!</v>
      </c>
      <c r="DI5" s="97" t="e">
        <f>'Rang was gewinnt wer TV 1'!#REF!</f>
        <v>#REF!</v>
      </c>
      <c r="DJ5" s="94" t="e">
        <f>$J$4-DI5</f>
        <v>#REF!</v>
      </c>
      <c r="DK5" s="91" t="str">
        <f>DF6</f>
        <v xml:space="preserve">Dieter </v>
      </c>
      <c r="DL5" s="36">
        <f>$BG$5</f>
        <v>0</v>
      </c>
      <c r="DM5" s="153"/>
      <c r="DN5" s="153"/>
      <c r="DO5" s="329" t="b">
        <f>IFERROR(IF($G$1=2,$N$3,IF($G$1=4,$T$3,IF($G$1=6,$Z$3,IF($G$1=8,$AC$3,IF($G$1=10,$AL$3,IF($G$1=12,$AR$3,IF($G$1=14,$AX$3,IF($G$1=16,$BD$3,IF($G$1=18,$BJ$3,IF($G$1=20,$BP$3,IF($G$1=22,$BV$3,IF($G$1=24,$CB$3)))))))))))),"")</f>
        <v>0</v>
      </c>
      <c r="DP5" s="163" t="s">
        <v>371</v>
      </c>
      <c r="DR5" s="166">
        <f ca="1">IFERROR(LOOKUP(2,1/(INDIRECT(ADDRESS(19,$G$1+11+($G$1-1)*2)):INDIRECT(ADDRESS(28,$G$1+11+($G$1-1)*2))&lt;&gt;""),INDIRECT(ADDRESS(19,$G$1+11+($G$1-1)*2)):INDIRECT(ADDRESS(28,$G$1+11+($G$1-1)*2))),"")</f>
        <v>36</v>
      </c>
      <c r="DS5" s="165">
        <f ca="1">IFERROR(LOOKUP(2,1/(INDIRECT(ADDRESS(19,$G$1+11+($G$1-1)*2)):INDIRECT(ADDRESS(28,$G$1+11+($G$1-1)*2))&lt;&gt;""),INDIRECT(ADDRESS(19,$G$1+11+($G$1-1)*2)):INDIRECT(ADDRESS(28,$G$1+11+($G$1-1)*2))),"")</f>
        <v>36</v>
      </c>
    </row>
    <row r="6" spans="1:127" ht="63" thickTop="1" thickBot="1">
      <c r="A6" s="208">
        <v>2</v>
      </c>
      <c r="B6" s="208">
        <v>4</v>
      </c>
      <c r="C6" s="208">
        <v>6</v>
      </c>
      <c r="D6" s="208">
        <v>12</v>
      </c>
      <c r="E6" s="208">
        <v>24</v>
      </c>
      <c r="F6" s="208">
        <v>36</v>
      </c>
      <c r="G6" s="303" t="str">
        <f>DT4&amp;"  "&amp;H5</f>
        <v>ist Spiel Nummer  1</v>
      </c>
      <c r="H6" s="304"/>
      <c r="I6" s="121"/>
      <c r="J6" s="164">
        <v>301</v>
      </c>
      <c r="K6" s="145">
        <f>K4-K5</f>
        <v>151</v>
      </c>
      <c r="L6" s="146"/>
      <c r="M6" s="289"/>
      <c r="N6" s="147">
        <f>N4-N5</f>
        <v>301</v>
      </c>
      <c r="O6" s="146"/>
      <c r="P6" s="289"/>
      <c r="Q6" s="147">
        <f>Q4-Q5</f>
        <v>301</v>
      </c>
      <c r="R6" s="146"/>
      <c r="S6" s="289"/>
      <c r="T6" s="147">
        <f>T4-T5</f>
        <v>301</v>
      </c>
      <c r="U6" s="146"/>
      <c r="V6" s="289"/>
      <c r="W6" s="147">
        <f>W4-W5</f>
        <v>301</v>
      </c>
      <c r="X6" s="146"/>
      <c r="Y6" s="289"/>
      <c r="Z6" s="147">
        <f>Z4-Z5</f>
        <v>301</v>
      </c>
      <c r="AA6" s="146"/>
      <c r="AB6" s="289"/>
      <c r="AC6" s="147">
        <f>AC4-AC5</f>
        <v>301</v>
      </c>
      <c r="AD6" s="146"/>
      <c r="AE6" s="289"/>
      <c r="AF6" s="147">
        <f>AF4-AF5</f>
        <v>301</v>
      </c>
      <c r="AG6" s="146"/>
      <c r="AH6" s="289"/>
      <c r="AI6" s="147">
        <f>AI4-AI5</f>
        <v>301</v>
      </c>
      <c r="AJ6" s="146"/>
      <c r="AK6" s="289"/>
      <c r="AL6" s="147">
        <f>AL4-AL5</f>
        <v>301</v>
      </c>
      <c r="AM6" s="146"/>
      <c r="AN6" s="289"/>
      <c r="AO6" s="147">
        <f>AO4-AO5</f>
        <v>301</v>
      </c>
      <c r="AP6" s="146"/>
      <c r="AQ6" s="289"/>
      <c r="AR6" s="147">
        <f>AR4-AR5</f>
        <v>301</v>
      </c>
      <c r="AS6" s="146"/>
      <c r="AT6" s="289"/>
      <c r="AU6" s="147">
        <f>AU4-AU5</f>
        <v>301</v>
      </c>
      <c r="AV6" s="146"/>
      <c r="AW6" s="289"/>
      <c r="AX6" s="147">
        <f>AX4-AX5</f>
        <v>301</v>
      </c>
      <c r="AY6" s="146"/>
      <c r="AZ6" s="289"/>
      <c r="BA6" s="147">
        <f>BA4-BA5</f>
        <v>301</v>
      </c>
      <c r="BB6" s="146"/>
      <c r="BC6" s="289"/>
      <c r="BD6" s="147">
        <f>BD4-BD5</f>
        <v>301</v>
      </c>
      <c r="BE6" s="146"/>
      <c r="BF6" s="289"/>
      <c r="BG6" s="147">
        <f>BG4-BG5</f>
        <v>301</v>
      </c>
      <c r="BH6" s="146"/>
      <c r="BI6" s="289"/>
      <c r="BJ6" s="147">
        <f>BJ4-BJ5</f>
        <v>301</v>
      </c>
      <c r="BK6" s="146"/>
      <c r="BL6" s="289"/>
      <c r="BM6" s="147">
        <f>BM4-BM5</f>
        <v>301</v>
      </c>
      <c r="BN6" s="146"/>
      <c r="BO6" s="289"/>
      <c r="BP6" s="147">
        <f>BP4-BP5</f>
        <v>301</v>
      </c>
      <c r="BQ6" s="146"/>
      <c r="BR6" s="289"/>
      <c r="BS6" s="147">
        <f>BS4-BS5</f>
        <v>301</v>
      </c>
      <c r="BT6" s="146"/>
      <c r="BU6" s="289"/>
      <c r="BV6" s="147">
        <f>BV4-BV5</f>
        <v>301</v>
      </c>
      <c r="BW6" s="146"/>
      <c r="BX6" s="289"/>
      <c r="BY6" s="147">
        <f>BY4-BY5</f>
        <v>301</v>
      </c>
      <c r="BZ6" s="146"/>
      <c r="CA6" s="289"/>
      <c r="CB6" s="147">
        <f>CB4-CB5</f>
        <v>301</v>
      </c>
      <c r="CC6" s="146"/>
      <c r="CD6" s="289"/>
      <c r="CE6" s="121"/>
      <c r="CF6" s="121"/>
      <c r="CG6" s="148"/>
      <c r="CH6" s="149"/>
      <c r="CI6" s="190">
        <f ca="1">IFERROR(IF($G$1=1,DR6,IF($G$1=3,DR6,IF($G$1=5,DR6,IF($G$1=7,DR6,IF($G$1=9,DR6,IF($G$1=11,DR6,IF($G$1=13,DR6,IF($G$1=15,DR6,IF($G$1=17,DR6,IF($G$1=19,DR6,IF($G$1=21,DR6,IF($G$1=23,DR6)))))))))))),"")</f>
        <v>60</v>
      </c>
      <c r="CJ6" s="324"/>
      <c r="CK6" s="181">
        <f>IFERROR(IF($G$1=1,$CG$9/$CH$9*3,IF($G$1=3,$CG$9/$CH$9*3,IF($G$1=5,$CG$9/$CH$9*3,IF($G$1=7,$CG$9/$CH$9*3,IF($G$1=9,$CG$9/$CH$9*3,IF($G$1=11,$CG$9/$CH$9*3,IF($G$1=13,$CG$9/$CH$9*3,IF($G$1=15,$CG$9/$CH$9*3,IF($G$1=17,$CG$9/$CH$9*3,IF($G$1=19,$CG$9/$CH$9*3,IF($G$1=21,$CG$9/$CH$9*3,IF($G$1=23,$CG$9/$CH$9*3)))))))))))),"")</f>
        <v>150</v>
      </c>
      <c r="CL6" s="195">
        <v>2</v>
      </c>
      <c r="CM6" s="195">
        <v>4</v>
      </c>
      <c r="CN6" s="195">
        <v>6</v>
      </c>
      <c r="CO6" s="195">
        <v>12</v>
      </c>
      <c r="CP6" s="195">
        <v>24</v>
      </c>
      <c r="CQ6" s="195">
        <v>36</v>
      </c>
      <c r="CR6" s="148"/>
      <c r="CS6" s="148"/>
      <c r="CT6" s="149"/>
      <c r="CU6" s="117" t="b">
        <f>IFERROR(IF($G$1=2,DS6,IF($G$1=4,DS6,IF($G$1=6,DS6,IF($G$1=8,DS6,IF($G$1=10,DS6,IF($G$1=12,DS6,IF($G$1=14,DS6,IF($G$1=16,DS6,IF($G$1=18,DS6,IF($G$1=20,DS6,IF($G$1=22,DS6,IF($G$1=24,DS6)))))))))))),"")</f>
        <v>0</v>
      </c>
      <c r="CV6" s="322"/>
      <c r="CW6" s="134">
        <f t="shared" ref="CW6:CW28" si="1">$J$4</f>
        <v>301</v>
      </c>
      <c r="CX6" s="135" t="str">
        <f>'Rang Gewinner TV 1 '!F3</f>
        <v>Rainer</v>
      </c>
      <c r="CY6" s="135">
        <f>'Rang Gewinner TV 1 '!G3</f>
        <v>0</v>
      </c>
      <c r="CZ6" s="136">
        <f t="shared" si="0"/>
        <v>301</v>
      </c>
      <c r="DA6" s="137" t="str">
        <f>$N$3</f>
        <v>Rommet</v>
      </c>
      <c r="DB6" s="138">
        <f>$N$5</f>
        <v>0</v>
      </c>
      <c r="DC6" s="139" t="str">
        <f>'Rang was gewinnt wer TV 1'!AA3</f>
        <v>Rommet</v>
      </c>
      <c r="DD6" s="139">
        <f>'Rang was gewinnt wer TV 1'!AB3</f>
        <v>0</v>
      </c>
      <c r="DE6" s="136">
        <f t="shared" ref="DE6:DE12" si="2">$J$4-DD6</f>
        <v>301</v>
      </c>
      <c r="DF6" s="140" t="str">
        <f t="shared" ref="DF6:DF11" si="3">DA7</f>
        <v xml:space="preserve">Dieter </v>
      </c>
      <c r="DG6" s="138">
        <f>$AL$5</f>
        <v>0</v>
      </c>
      <c r="DH6" s="139" t="e">
        <f>'Rang was gewinnt wer TV 1'!#REF!</f>
        <v>#REF!</v>
      </c>
      <c r="DI6" s="139" t="e">
        <f>'Rang was gewinnt wer TV 1'!#REF!</f>
        <v>#REF!</v>
      </c>
      <c r="DJ6" s="136" t="e">
        <f t="shared" ref="DJ6:DJ12" si="4">$J$4-DI6</f>
        <v>#REF!</v>
      </c>
      <c r="DK6" s="137" t="str">
        <f t="shared" ref="DK6:DK11" si="5">DF7</f>
        <v>Rainer</v>
      </c>
      <c r="DL6" s="138">
        <f>$BJ$5</f>
        <v>0</v>
      </c>
      <c r="DM6" s="160"/>
      <c r="DN6" s="160"/>
      <c r="DO6" s="330"/>
      <c r="DP6" s="177" t="b">
        <f>CS9</f>
        <v>0</v>
      </c>
      <c r="DR6" s="166">
        <f ca="1">IFERROR(LOOKUP(2,1/(INDIRECT(ADDRESS(19,$G$1+12+($G$1-1)*2)):INDIRECT(ADDRESS(28,$G$1+12+($G$1-1)*2))&lt;&gt;""),INDIRECT(ADDRESS(19,$G$1+12+($G$1-1)*2)):INDIRECT(ADDRESS(28,$G$1+12+($G$1-1)*2))),"")</f>
        <v>60</v>
      </c>
      <c r="DS6" s="165">
        <f ca="1">IFERROR(LOOKUP(2,1/(INDIRECT(ADDRESS(19,$G$1+12+($G$1-1)*2)):INDIRECT(ADDRESS(28,$G$1+12+($G$1-1)*2))&lt;&gt;""),INDIRECT(ADDRESS(19,$G$1+12+($G$1-1)*2)):INDIRECT(ADDRESS(28,$G$1+12+($G$1-1)*2))),"")</f>
        <v>60</v>
      </c>
    </row>
    <row r="7" spans="1:127" ht="62.25" thickBot="1">
      <c r="A7" s="208">
        <v>3</v>
      </c>
      <c r="B7" s="208">
        <v>6</v>
      </c>
      <c r="C7" s="208">
        <v>9</v>
      </c>
      <c r="D7" s="208">
        <v>13</v>
      </c>
      <c r="E7" s="208">
        <v>26</v>
      </c>
      <c r="F7" s="208">
        <v>39</v>
      </c>
      <c r="G7" s="301" t="s">
        <v>294</v>
      </c>
      <c r="H7" s="302"/>
      <c r="I7" s="205"/>
      <c r="J7" s="206"/>
      <c r="K7" s="125" t="s">
        <v>313</v>
      </c>
      <c r="L7" s="125" t="s">
        <v>172</v>
      </c>
      <c r="M7" s="125" t="s">
        <v>314</v>
      </c>
      <c r="N7" s="125" t="s">
        <v>313</v>
      </c>
      <c r="O7" s="125" t="s">
        <v>172</v>
      </c>
      <c r="P7" s="125" t="s">
        <v>314</v>
      </c>
      <c r="Q7" s="125" t="s">
        <v>313</v>
      </c>
      <c r="R7" s="125" t="s">
        <v>172</v>
      </c>
      <c r="S7" s="125" t="s">
        <v>314</v>
      </c>
      <c r="T7" s="125" t="s">
        <v>313</v>
      </c>
      <c r="U7" s="125" t="s">
        <v>172</v>
      </c>
      <c r="V7" s="125" t="s">
        <v>314</v>
      </c>
      <c r="W7" s="125" t="s">
        <v>313</v>
      </c>
      <c r="X7" s="125" t="s">
        <v>172</v>
      </c>
      <c r="Y7" s="125" t="s">
        <v>314</v>
      </c>
      <c r="Z7" s="125" t="s">
        <v>313</v>
      </c>
      <c r="AA7" s="125" t="s">
        <v>172</v>
      </c>
      <c r="AB7" s="125" t="s">
        <v>314</v>
      </c>
      <c r="AC7" s="125" t="s">
        <v>313</v>
      </c>
      <c r="AD7" s="125" t="s">
        <v>172</v>
      </c>
      <c r="AE7" s="125" t="s">
        <v>314</v>
      </c>
      <c r="AF7" s="125" t="s">
        <v>313</v>
      </c>
      <c r="AG7" s="125" t="s">
        <v>172</v>
      </c>
      <c r="AH7" s="125" t="s">
        <v>314</v>
      </c>
      <c r="AI7" s="125" t="s">
        <v>313</v>
      </c>
      <c r="AJ7" s="125" t="s">
        <v>172</v>
      </c>
      <c r="AK7" s="125" t="s">
        <v>314</v>
      </c>
      <c r="AL7" s="125" t="s">
        <v>313</v>
      </c>
      <c r="AM7" s="125" t="s">
        <v>172</v>
      </c>
      <c r="AN7" s="125" t="s">
        <v>314</v>
      </c>
      <c r="AO7" s="125" t="s">
        <v>313</v>
      </c>
      <c r="AP7" s="125" t="s">
        <v>172</v>
      </c>
      <c r="AQ7" s="125" t="s">
        <v>314</v>
      </c>
      <c r="AR7" s="125" t="s">
        <v>313</v>
      </c>
      <c r="AS7" s="125" t="s">
        <v>172</v>
      </c>
      <c r="AT7" s="125" t="s">
        <v>314</v>
      </c>
      <c r="AU7" s="125" t="s">
        <v>313</v>
      </c>
      <c r="AV7" s="125" t="s">
        <v>172</v>
      </c>
      <c r="AW7" s="125" t="s">
        <v>314</v>
      </c>
      <c r="AX7" s="125" t="s">
        <v>313</v>
      </c>
      <c r="AY7" s="125" t="s">
        <v>172</v>
      </c>
      <c r="AZ7" s="125" t="s">
        <v>314</v>
      </c>
      <c r="BA7" s="125" t="s">
        <v>313</v>
      </c>
      <c r="BB7" s="125" t="s">
        <v>172</v>
      </c>
      <c r="BC7" s="125" t="s">
        <v>314</v>
      </c>
      <c r="BD7" s="125" t="s">
        <v>313</v>
      </c>
      <c r="BE7" s="125" t="s">
        <v>172</v>
      </c>
      <c r="BF7" s="125" t="s">
        <v>314</v>
      </c>
      <c r="BG7" s="125" t="s">
        <v>313</v>
      </c>
      <c r="BH7" s="125" t="s">
        <v>172</v>
      </c>
      <c r="BI7" s="125" t="s">
        <v>314</v>
      </c>
      <c r="BJ7" s="125" t="s">
        <v>313</v>
      </c>
      <c r="BK7" s="125" t="s">
        <v>172</v>
      </c>
      <c r="BL7" s="125" t="s">
        <v>314</v>
      </c>
      <c r="BM7" s="125" t="s">
        <v>313</v>
      </c>
      <c r="BN7" s="125" t="s">
        <v>172</v>
      </c>
      <c r="BO7" s="125" t="s">
        <v>314</v>
      </c>
      <c r="BP7" s="125" t="s">
        <v>313</v>
      </c>
      <c r="BQ7" s="125" t="s">
        <v>172</v>
      </c>
      <c r="BR7" s="125" t="s">
        <v>314</v>
      </c>
      <c r="BS7" s="125" t="s">
        <v>313</v>
      </c>
      <c r="BT7" s="125" t="s">
        <v>172</v>
      </c>
      <c r="BU7" s="125" t="s">
        <v>314</v>
      </c>
      <c r="BV7" s="125" t="s">
        <v>313</v>
      </c>
      <c r="BW7" s="125" t="s">
        <v>172</v>
      </c>
      <c r="BX7" s="125" t="s">
        <v>314</v>
      </c>
      <c r="BY7" s="125" t="s">
        <v>313</v>
      </c>
      <c r="BZ7" s="125" t="s">
        <v>172</v>
      </c>
      <c r="CA7" s="125" t="s">
        <v>314</v>
      </c>
      <c r="CB7" s="125" t="s">
        <v>313</v>
      </c>
      <c r="CC7" s="125" t="s">
        <v>172</v>
      </c>
      <c r="CD7" s="125" t="s">
        <v>314</v>
      </c>
      <c r="CG7" s="12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H7" s="113" t="s">
        <v>355</v>
      </c>
      <c r="CI7" s="170"/>
      <c r="CJ7" s="172" t="s">
        <v>368</v>
      </c>
      <c r="CK7" s="172" t="s">
        <v>369</v>
      </c>
      <c r="CL7" s="194">
        <v>3</v>
      </c>
      <c r="CM7" s="195">
        <v>6</v>
      </c>
      <c r="CN7" s="195">
        <v>9</v>
      </c>
      <c r="CO7" s="195">
        <v>13</v>
      </c>
      <c r="CP7" s="195">
        <v>26</v>
      </c>
      <c r="CQ7" s="196">
        <v>39</v>
      </c>
      <c r="CR7" s="171"/>
      <c r="CS7" s="173" t="b">
        <f>IFERROR(IF($G$1=2,$N$3,IF($G$1=4,$T$3,IF($G$1=6,$Z$3,IF($G$1=8,$AF$3,IF($G$1=10,$AL$3,IF($G$1=12,$AR$3,IF($G$1=14,$AX$3,IF($G$1=16,$BD$3,IF($G$1=18,$BJ$3,IF($G$1=20,$BP$3,IF($G$1=22,$BV$3,IF($G$1=24,$CB$3)))))))))))),"")</f>
        <v>0</v>
      </c>
      <c r="CT7" s="178" t="s">
        <v>355</v>
      </c>
      <c r="CV7" s="174"/>
      <c r="CW7" s="126">
        <f t="shared" si="1"/>
        <v>301</v>
      </c>
      <c r="CX7" s="127" t="str">
        <f>'Rang Gewinner TV 1 '!F4</f>
        <v xml:space="preserve">Dieter </v>
      </c>
      <c r="CY7" s="127">
        <f>'Rang Gewinner TV 1 '!G4</f>
        <v>0</v>
      </c>
      <c r="CZ7" s="128">
        <f t="shared" si="0"/>
        <v>301</v>
      </c>
      <c r="DA7" s="129" t="str">
        <f>$Q$3</f>
        <v xml:space="preserve">Dieter </v>
      </c>
      <c r="DB7" s="130">
        <f>$Q$5</f>
        <v>0</v>
      </c>
      <c r="DC7" s="131" t="str">
        <f>'Rang was gewinnt wer TV 1'!AA4</f>
        <v>Adde</v>
      </c>
      <c r="DD7" s="131">
        <f>'Rang was gewinnt wer TV 1'!AB4</f>
        <v>0</v>
      </c>
      <c r="DE7" s="128">
        <f t="shared" si="2"/>
        <v>301</v>
      </c>
      <c r="DF7" s="132" t="str">
        <f t="shared" si="3"/>
        <v>Rainer</v>
      </c>
      <c r="DG7" s="130">
        <f>$AO$5</f>
        <v>0</v>
      </c>
      <c r="DH7" s="131" t="e">
        <f>'Rang was gewinnt wer TV 1'!#REF!</f>
        <v>#REF!</v>
      </c>
      <c r="DI7" s="131" t="e">
        <f>'Rang was gewinnt wer TV 1'!#REF!</f>
        <v>#REF!</v>
      </c>
      <c r="DJ7" s="128" t="e">
        <f t="shared" si="4"/>
        <v>#REF!</v>
      </c>
      <c r="DK7" s="129" t="str">
        <f t="shared" si="5"/>
        <v>Marco</v>
      </c>
      <c r="DL7" s="130">
        <f>$BM$5</f>
        <v>0</v>
      </c>
      <c r="DO7" s="175" t="s">
        <v>368</v>
      </c>
      <c r="DP7" s="164" t="s">
        <v>369</v>
      </c>
    </row>
    <row r="8" spans="1:127" ht="63" thickTop="1" thickBot="1">
      <c r="A8" s="208">
        <v>4</v>
      </c>
      <c r="B8" s="208">
        <v>8</v>
      </c>
      <c r="C8" s="208">
        <v>12</v>
      </c>
      <c r="D8" s="208">
        <v>14</v>
      </c>
      <c r="E8" s="208">
        <v>28</v>
      </c>
      <c r="F8" s="208">
        <v>42</v>
      </c>
      <c r="G8" s="355" t="s">
        <v>295</v>
      </c>
      <c r="H8" s="355"/>
      <c r="I8" s="299" t="s">
        <v>358</v>
      </c>
      <c r="J8" s="300"/>
      <c r="K8" s="202">
        <f>K151</f>
        <v>150</v>
      </c>
      <c r="L8" s="203">
        <f>L5</f>
        <v>3</v>
      </c>
      <c r="M8" s="204">
        <f>IFERROR(M4,"")</f>
        <v>150</v>
      </c>
      <c r="N8" s="203">
        <f>N151</f>
        <v>0</v>
      </c>
      <c r="O8" s="203">
        <f>O5</f>
        <v>0</v>
      </c>
      <c r="P8" s="204" t="str">
        <f>IFERROR(P4,"")</f>
        <v/>
      </c>
      <c r="Q8" s="203">
        <f>Q151</f>
        <v>0</v>
      </c>
      <c r="R8" s="203">
        <f>R5</f>
        <v>0</v>
      </c>
      <c r="S8" s="204" t="str">
        <f>IFERROR(S4,"")</f>
        <v/>
      </c>
      <c r="T8" s="203">
        <f>T151</f>
        <v>0</v>
      </c>
      <c r="U8" s="203">
        <f>U5</f>
        <v>0</v>
      </c>
      <c r="V8" s="204" t="str">
        <f>IFERROR(V4,"")</f>
        <v/>
      </c>
      <c r="W8" s="203">
        <f>W151</f>
        <v>0</v>
      </c>
      <c r="X8" s="203">
        <f>X5</f>
        <v>0</v>
      </c>
      <c r="Y8" s="204" t="str">
        <f>IFERROR(Y4,"")</f>
        <v/>
      </c>
      <c r="Z8" s="203">
        <f>Z151</f>
        <v>0</v>
      </c>
      <c r="AA8" s="203">
        <f>AA5</f>
        <v>0</v>
      </c>
      <c r="AB8" s="204" t="str">
        <f>IFERROR(AB4,"")</f>
        <v/>
      </c>
      <c r="AC8" s="203">
        <f>AC151</f>
        <v>0</v>
      </c>
      <c r="AD8" s="203">
        <f>AD5</f>
        <v>0</v>
      </c>
      <c r="AE8" s="204" t="str">
        <f>IFERROR(AE4,"")</f>
        <v/>
      </c>
      <c r="AF8" s="203">
        <f>AF151</f>
        <v>0</v>
      </c>
      <c r="AG8" s="203">
        <f>AG5</f>
        <v>0</v>
      </c>
      <c r="AH8" s="204" t="str">
        <f>IFERROR(AH4,"")</f>
        <v/>
      </c>
      <c r="AI8" s="203">
        <f>AI151</f>
        <v>0</v>
      </c>
      <c r="AJ8" s="203">
        <f>AJ5</f>
        <v>0</v>
      </c>
      <c r="AK8" s="204" t="str">
        <f>IFERROR(AK4,"")</f>
        <v/>
      </c>
      <c r="AL8" s="203">
        <f>AL151</f>
        <v>0</v>
      </c>
      <c r="AM8" s="203">
        <f>AM5</f>
        <v>0</v>
      </c>
      <c r="AN8" s="204" t="str">
        <f>AN4</f>
        <v/>
      </c>
      <c r="AO8" s="203">
        <f>AO151</f>
        <v>0</v>
      </c>
      <c r="AP8" s="203">
        <f>AP5</f>
        <v>0</v>
      </c>
      <c r="AQ8" s="204" t="str">
        <f>AQ4</f>
        <v/>
      </c>
      <c r="AR8" s="203">
        <f>AR151</f>
        <v>0</v>
      </c>
      <c r="AS8" s="203">
        <f>AS5</f>
        <v>0</v>
      </c>
      <c r="AT8" s="204" t="str">
        <f>AT4</f>
        <v/>
      </c>
      <c r="AU8" s="203">
        <f>AU151</f>
        <v>0</v>
      </c>
      <c r="AV8" s="203">
        <f>AV5</f>
        <v>0</v>
      </c>
      <c r="AW8" s="203" t="str">
        <f>AW4</f>
        <v/>
      </c>
      <c r="AX8" s="203">
        <f>AX151</f>
        <v>0</v>
      </c>
      <c r="AY8" s="203">
        <f>AY5</f>
        <v>0</v>
      </c>
      <c r="AZ8" s="203" t="str">
        <f>AZ4</f>
        <v/>
      </c>
      <c r="BA8" s="203">
        <f>BA151</f>
        <v>0</v>
      </c>
      <c r="BB8" s="203">
        <f>BB5</f>
        <v>0</v>
      </c>
      <c r="BC8" s="203" t="str">
        <f>BC4</f>
        <v/>
      </c>
      <c r="BD8" s="203">
        <f>BD151</f>
        <v>0</v>
      </c>
      <c r="BE8" s="203">
        <f>BE5</f>
        <v>0</v>
      </c>
      <c r="BF8" s="203" t="str">
        <f>BF4</f>
        <v/>
      </c>
      <c r="BG8" s="203">
        <f>BG151</f>
        <v>0</v>
      </c>
      <c r="BH8" s="203">
        <f>BH5</f>
        <v>0</v>
      </c>
      <c r="BI8" s="203" t="str">
        <f>BI4</f>
        <v/>
      </c>
      <c r="BJ8" s="203">
        <f>BJ151</f>
        <v>0</v>
      </c>
      <c r="BK8" s="203">
        <f>BK5</f>
        <v>0</v>
      </c>
      <c r="BL8" s="203" t="str">
        <f>BL4</f>
        <v/>
      </c>
      <c r="BM8" s="203">
        <f>BM151</f>
        <v>0</v>
      </c>
      <c r="BN8" s="203">
        <f>BN5</f>
        <v>0</v>
      </c>
      <c r="BO8" s="203" t="str">
        <f>BO4</f>
        <v/>
      </c>
      <c r="BP8" s="203">
        <f>BP151</f>
        <v>0</v>
      </c>
      <c r="BQ8" s="203">
        <f>BQ5</f>
        <v>0</v>
      </c>
      <c r="BR8" s="203" t="str">
        <f>BR4</f>
        <v/>
      </c>
      <c r="BS8" s="203">
        <f>BS151</f>
        <v>0</v>
      </c>
      <c r="BT8" s="203">
        <f>BT5</f>
        <v>0</v>
      </c>
      <c r="BU8" s="203" t="str">
        <f>BU4</f>
        <v/>
      </c>
      <c r="BV8" s="203">
        <f>BV151</f>
        <v>0</v>
      </c>
      <c r="BW8" s="203">
        <f>BW5</f>
        <v>0</v>
      </c>
      <c r="BX8" s="203" t="str">
        <f>BX4</f>
        <v/>
      </c>
      <c r="BY8" s="203">
        <f>BY151</f>
        <v>0</v>
      </c>
      <c r="BZ8" s="203">
        <f>BZ5</f>
        <v>0</v>
      </c>
      <c r="CA8" s="203" t="str">
        <f>CA4</f>
        <v/>
      </c>
      <c r="CB8" s="203">
        <f>CB151</f>
        <v>0</v>
      </c>
      <c r="CC8" s="203">
        <f>CC5</f>
        <v>0</v>
      </c>
      <c r="CD8" s="203" t="str">
        <f>CD4</f>
        <v/>
      </c>
      <c r="CG8" s="102" t="str">
        <f>IFERROR(IF($G$1=1,$K$1,IF($G$1=3,$Q$1,IF($G$1=5,$W$1,IF($G$1=7,$AC$1,IF($G$1=9,$AI$1,IF($G$1=11,$AO$1,IF($G$1=13,$AU$1,IF($G$1=15,$BA$1,IF($G$1=17,$BG$1,IF($G$1=19,$BM$1,IF($G$1=21,$BS$1,IF($G$1=23,$BY$1)))))))))))),"")</f>
        <v>T20 T17 D20</v>
      </c>
      <c r="CH8" s="111">
        <f>$J$4-CG9</f>
        <v>151</v>
      </c>
      <c r="CI8" s="162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J8" s="120">
        <f>IFERROR(IF($G$1=1,L11,IF($G$1=3,R$11,IF($G$1=5,X$11,IF($G$1=7,AD$11,IF($G$1=9,AJ$11,IF($G$1=11,AP$11,IF($G$1=13,AV$11,IF($G$1=15,BB$11,IF($G$1=17,BH$11,IF($G$1=19,BN$11,IF(H4=21,BT$1,IF($G$1=23,BZ$11)))))))))))),"")</f>
        <v>1</v>
      </c>
      <c r="CK8" s="191">
        <f>IFERROR(IF($G$1=1,M11,IF($G$1=3,S$11,IF($G$1=5,Y$11,IF($G$1=7,AE$11,IF($G$1=9,AK$11,IF($G$1=11,AQ$11,IF($G$1=13,AW$11,IF($G$1=15,BC$11,IF($G$1=17,BI$11,IF($G$1=19,BO$11,IF(I4=21,BU$1,IF($G$1=23,CA$11)))))))))))),"")</f>
        <v>2</v>
      </c>
      <c r="CL8" s="195">
        <v>4</v>
      </c>
      <c r="CM8" s="195">
        <v>8</v>
      </c>
      <c r="CN8" s="195">
        <v>12</v>
      </c>
      <c r="CO8" s="195">
        <v>14</v>
      </c>
      <c r="CP8" s="195">
        <v>28</v>
      </c>
      <c r="CQ8" s="195">
        <v>42</v>
      </c>
      <c r="CR8" s="111"/>
      <c r="CS8" s="99" t="b">
        <f>IFERROR(IF($G$1=2,$N$1,IF($G$1=4,$T$1,IF($G$1=6,$Z$1,IF($G$1=8,$AF$1,IF($G$1=10,$AL$1,IF($G$1=12,$AR$1,IF($G$1=14,$AX$1,IF($G$1=16,$BD$1,IF($G$1=18,$BJ$1,IF($G$1=20,$BP$1,IF($G$1=22,$BV$1,IF($G$1=24,$CB$1)))))))))))),"")</f>
        <v>0</v>
      </c>
      <c r="CT8" s="176">
        <f>$J$4-CS9</f>
        <v>301</v>
      </c>
      <c r="CU8" s="318" t="s">
        <v>358</v>
      </c>
      <c r="CV8" s="319"/>
      <c r="CW8" s="47">
        <f t="shared" si="1"/>
        <v>301</v>
      </c>
      <c r="CX8" s="127" t="str">
        <f>'Rang Gewinner TV 1 '!F5</f>
        <v>Rommet</v>
      </c>
      <c r="CY8" s="127">
        <f>'Rang Gewinner TV 1 '!G5</f>
        <v>0</v>
      </c>
      <c r="CZ8" s="94">
        <f t="shared" si="0"/>
        <v>301</v>
      </c>
      <c r="DA8" s="35" t="str">
        <f>$T$3</f>
        <v>Rainer</v>
      </c>
      <c r="DB8" s="36">
        <f>$T$5</f>
        <v>0</v>
      </c>
      <c r="DC8" s="131" t="str">
        <f>'Rang was gewinnt wer TV 1'!AA5</f>
        <v>Marco</v>
      </c>
      <c r="DD8" s="97" t="e">
        <f>'Rang was gewinnt wer TV 1'!#REF!</f>
        <v>#REF!</v>
      </c>
      <c r="DE8" s="128" t="e">
        <f t="shared" si="2"/>
        <v>#REF!</v>
      </c>
      <c r="DF8" s="35" t="str">
        <f t="shared" si="3"/>
        <v>Marco</v>
      </c>
      <c r="DG8" s="36">
        <f>$AR$5</f>
        <v>0</v>
      </c>
      <c r="DH8" s="131" t="e">
        <f>'Rang was gewinnt wer TV 1'!#REF!</f>
        <v>#REF!</v>
      </c>
      <c r="DI8" s="97" t="e">
        <f>'Rang was gewinnt wer TV 1'!#REF!</f>
        <v>#REF!</v>
      </c>
      <c r="DJ8" s="94" t="e">
        <f t="shared" si="4"/>
        <v>#REF!</v>
      </c>
      <c r="DK8" s="91" t="e">
        <f t="shared" si="5"/>
        <v>#REF!</v>
      </c>
      <c r="DL8" s="36">
        <f>$BP$5</f>
        <v>0</v>
      </c>
      <c r="DO8" s="120" t="b">
        <f>IFERROR(IF($G$1=2,O$11,IF($G$1=4,U$11,IF($G$1=6,Z$11,IF($G$1=8,AG$11,IF($G$1=10,AM$11,IF($G$1=12,AS$11,IF($G$1=14,AY$11,IF($G$1=16,BE$11,IF($G$1=18,BK$11,IF($G$1=20,BQ$11,IF($G$1=22,BW$11,IF($G$1=24,CC$11)))))))))))),"")</f>
        <v>0</v>
      </c>
      <c r="DP8" s="120" t="b">
        <f>IFERROR(IF($G$1=2,P$11,IF($G$1=4,V$11,IF($G$1=6,AA$11,IF($G$1=8,AH$11,IF($G$1=10,AN$11,IF($G$1=12,AT$11,IF($G$1=14,AZ$11,IF($G$1=16,BF$11,IF($G$1=18,BL$11,IF($G$1=20,BR$11,IF($G$1=22,BX$11,IF($G$1=24,CD$11)))))))))))),"")</f>
        <v>0</v>
      </c>
      <c r="DR8" s="161"/>
      <c r="DT8" s="344" t="str">
        <f>'Rang was gewinnt wer TV 1'!F2&amp;"  "&amp;'Rang was gewinnt wer TV 1'!G2&amp;" "&amp;",00€"&amp;"   "&amp;FA5</f>
        <v xml:space="preserve">Marco  0 ,00€   </v>
      </c>
      <c r="DU8" s="345"/>
    </row>
    <row r="9" spans="1:127" ht="63" thickTop="1" thickBot="1">
      <c r="A9" s="208">
        <v>5</v>
      </c>
      <c r="B9" s="208">
        <v>10</v>
      </c>
      <c r="C9" s="208">
        <v>15</v>
      </c>
      <c r="D9" s="208">
        <v>15</v>
      </c>
      <c r="E9" s="208">
        <v>30</v>
      </c>
      <c r="F9" s="208">
        <v>45</v>
      </c>
      <c r="I9" s="313" t="s">
        <v>360</v>
      </c>
      <c r="J9" s="314"/>
      <c r="K9" s="285" t="s">
        <v>171</v>
      </c>
      <c r="L9" s="285" t="s">
        <v>174</v>
      </c>
      <c r="M9" s="285" t="s">
        <v>173</v>
      </c>
      <c r="N9" s="316" t="s">
        <v>171</v>
      </c>
      <c r="O9" s="285" t="s">
        <v>174</v>
      </c>
      <c r="P9" s="285" t="s">
        <v>173</v>
      </c>
      <c r="Q9" s="285" t="s">
        <v>171</v>
      </c>
      <c r="R9" s="285" t="s">
        <v>174</v>
      </c>
      <c r="S9" s="287" t="s">
        <v>173</v>
      </c>
      <c r="T9" s="285" t="s">
        <v>171</v>
      </c>
      <c r="U9" s="285" t="s">
        <v>174</v>
      </c>
      <c r="V9" s="287" t="s">
        <v>173</v>
      </c>
      <c r="W9" s="285" t="s">
        <v>171</v>
      </c>
      <c r="X9" s="285" t="s">
        <v>174</v>
      </c>
      <c r="Y9" s="287" t="s">
        <v>173</v>
      </c>
      <c r="Z9" s="285" t="s">
        <v>171</v>
      </c>
      <c r="AA9" s="285" t="s">
        <v>174</v>
      </c>
      <c r="AB9" s="287" t="s">
        <v>173</v>
      </c>
      <c r="AC9" s="285" t="s">
        <v>171</v>
      </c>
      <c r="AD9" s="285" t="s">
        <v>174</v>
      </c>
      <c r="AE9" s="287" t="s">
        <v>173</v>
      </c>
      <c r="AF9" s="285" t="s">
        <v>171</v>
      </c>
      <c r="AG9" s="285" t="s">
        <v>174</v>
      </c>
      <c r="AH9" s="287" t="s">
        <v>173</v>
      </c>
      <c r="AI9" s="285" t="s">
        <v>171</v>
      </c>
      <c r="AJ9" s="285" t="s">
        <v>174</v>
      </c>
      <c r="AK9" s="287" t="s">
        <v>173</v>
      </c>
      <c r="AL9" s="285" t="s">
        <v>171</v>
      </c>
      <c r="AM9" s="285" t="s">
        <v>174</v>
      </c>
      <c r="AN9" s="287" t="s">
        <v>173</v>
      </c>
      <c r="AO9" s="285" t="s">
        <v>171</v>
      </c>
      <c r="AP9" s="285" t="s">
        <v>174</v>
      </c>
      <c r="AQ9" s="287" t="s">
        <v>173</v>
      </c>
      <c r="AR9" s="285" t="s">
        <v>171</v>
      </c>
      <c r="AS9" s="285" t="s">
        <v>174</v>
      </c>
      <c r="AT9" s="287" t="s">
        <v>173</v>
      </c>
      <c r="AU9" s="285" t="s">
        <v>171</v>
      </c>
      <c r="AV9" s="285" t="s">
        <v>174</v>
      </c>
      <c r="AW9" s="287" t="s">
        <v>173</v>
      </c>
      <c r="AX9" s="285" t="s">
        <v>171</v>
      </c>
      <c r="AY9" s="285" t="s">
        <v>174</v>
      </c>
      <c r="AZ9" s="287" t="s">
        <v>173</v>
      </c>
      <c r="BA9" s="285" t="s">
        <v>171</v>
      </c>
      <c r="BB9" s="285" t="s">
        <v>174</v>
      </c>
      <c r="BC9" s="287" t="s">
        <v>173</v>
      </c>
      <c r="BD9" s="285" t="s">
        <v>171</v>
      </c>
      <c r="BE9" s="285" t="s">
        <v>174</v>
      </c>
      <c r="BF9" s="287" t="s">
        <v>173</v>
      </c>
      <c r="BG9" s="285" t="s">
        <v>171</v>
      </c>
      <c r="BH9" s="285" t="s">
        <v>174</v>
      </c>
      <c r="BI9" s="287" t="s">
        <v>173</v>
      </c>
      <c r="BJ9" s="285" t="s">
        <v>171</v>
      </c>
      <c r="BK9" s="285" t="s">
        <v>174</v>
      </c>
      <c r="BL9" s="287" t="s">
        <v>173</v>
      </c>
      <c r="BM9" s="285" t="s">
        <v>171</v>
      </c>
      <c r="BN9" s="285" t="s">
        <v>174</v>
      </c>
      <c r="BO9" s="287" t="s">
        <v>173</v>
      </c>
      <c r="BP9" s="285" t="s">
        <v>171</v>
      </c>
      <c r="BQ9" s="285" t="s">
        <v>174</v>
      </c>
      <c r="BR9" s="287" t="s">
        <v>173</v>
      </c>
      <c r="BS9" s="285" t="s">
        <v>171</v>
      </c>
      <c r="BT9" s="285" t="s">
        <v>174</v>
      </c>
      <c r="BU9" s="287" t="s">
        <v>173</v>
      </c>
      <c r="BV9" s="285" t="s">
        <v>171</v>
      </c>
      <c r="BW9" s="285" t="s">
        <v>174</v>
      </c>
      <c r="BX9" s="287" t="s">
        <v>173</v>
      </c>
      <c r="BY9" s="285" t="s">
        <v>171</v>
      </c>
      <c r="BZ9" s="285" t="s">
        <v>174</v>
      </c>
      <c r="CA9" s="287" t="s">
        <v>173</v>
      </c>
      <c r="CB9" s="285" t="s">
        <v>171</v>
      </c>
      <c r="CC9" s="285" t="s">
        <v>174</v>
      </c>
      <c r="CD9" s="287" t="s">
        <v>173</v>
      </c>
      <c r="CG9" s="119">
        <f>IFERROR(IF($G$1=1,$K$5,IF($G$1=3,$Q$5,IF($G$1=5,$W$5,IF($G$1=7,$AC$5,IF($G$1=9,$AI$5,IF($G$1=11,$AO$5,IF($G$1=13,$AU$5,IF($G$1=15,$BA$5,IF($G$1=17,$BG$5,IF($G$1=19,$BM$5,IF($G$1=21,$BS$5,IF($G$1=23,$BY$5)))))))))))),"")</f>
        <v>150</v>
      </c>
      <c r="CH9" s="188">
        <f>IFERROR(IF($G$1=1,$J$19,IF($G$1=3,$J$21,IF($G$1=5,$J$23,IF($G$1=7,$J$25,IF($G$1=9,$J$27,IF($G$1=11,$J$29,IF($G$1=13,$J$31,IF($G$1=15,$J$33,IF($G$1=17,$J$35,IF($G$1=19,$J$37,IF($G$1=21,$J$39,IF($G$1=23,$J$41)))))))))))),"")</f>
        <v>3</v>
      </c>
      <c r="CL9" s="195">
        <v>5</v>
      </c>
      <c r="CM9" s="195">
        <v>10</v>
      </c>
      <c r="CN9" s="195">
        <v>15</v>
      </c>
      <c r="CO9" s="195">
        <v>15</v>
      </c>
      <c r="CP9" s="195">
        <v>30</v>
      </c>
      <c r="CQ9" s="195">
        <v>45</v>
      </c>
      <c r="CR9" s="151"/>
      <c r="CS9" s="110" t="b">
        <f>IFERROR(IF($G$1=2,$N$5,IF($G$1=4,$T$5,IF($G$1=6,$Z$5,IF($G$1=8,$AF$5,IF($G$1=10,$AL$5,IF($G$1=12,$AR$5,IF($G$1=14,$AX$5,IF($G$1=16,$BD$5,IF($G$1=18,$BJ$5,IF($G$1=20,$BP$5,IF($G$1=22,$BV$5,IF($G$1=24,$CB$5)))))))))))),"")</f>
        <v>0</v>
      </c>
      <c r="CT9" s="100" t="b">
        <f>IFERROR(IF($G$1=2,$J$20,IF($G$1=4,$J$22,IF($G$1=6,$J$24,IF($G$1=8,$J$26,IF($G$1=10,$J$28,IF($G$1=12,$J$30,IF($G$1=14,$J$32,IF($G$1=16,$J$34,IF($G$1=18,$JQ$36,IF($G$1=20,$J$38,IF($G$1=22,$J$40,IF($G$1=24,$J$42)))))))))))),"")</f>
        <v>0</v>
      </c>
      <c r="CU9" s="327" t="s">
        <v>360</v>
      </c>
      <c r="CV9" s="328"/>
      <c r="CX9" s="127" t="str">
        <f>'Rang Gewinner TV 1 '!F6</f>
        <v>Adde</v>
      </c>
      <c r="CY9" s="127">
        <f>'Rang Gewinner TV 1 '!G6</f>
        <v>0</v>
      </c>
      <c r="CZ9" s="94">
        <f t="shared" si="0"/>
        <v>301</v>
      </c>
      <c r="DA9" s="35" t="str">
        <f>$W$3</f>
        <v>Marco</v>
      </c>
      <c r="DB9" s="36">
        <f>$W$5</f>
        <v>0</v>
      </c>
      <c r="DC9" s="131" t="str">
        <f>'Rang was gewinnt wer TV 1'!AA6</f>
        <v>Rainer</v>
      </c>
      <c r="DE9" s="128">
        <f t="shared" si="2"/>
        <v>301</v>
      </c>
      <c r="DF9" s="35" t="e">
        <f t="shared" si="3"/>
        <v>#REF!</v>
      </c>
      <c r="DG9" s="36">
        <f>$AU$5</f>
        <v>0</v>
      </c>
      <c r="DH9" s="131" t="e">
        <f>'Rang was gewinnt wer TV 1'!#REF!</f>
        <v>#REF!</v>
      </c>
      <c r="DJ9" s="94">
        <f t="shared" si="4"/>
        <v>301</v>
      </c>
      <c r="DK9" s="91" t="e">
        <f t="shared" si="5"/>
        <v>#REF!</v>
      </c>
      <c r="DL9" s="36">
        <f>$BS$5</f>
        <v>0</v>
      </c>
      <c r="DO9" s="162" t="b">
        <f>IFERROR(IF($G$1=2,$N$3,IF($G$1=4,$T$3,IF($G$1=6,$Z$3,IF($G$1=8,$AF$3,IF($G$1=10,$AL$3,IF($G$1=12,$AR$3,IF($G$1=14,$AX$3,IF($G$1=16,$BD$3,IF($G$1=18,$BJ$3,IF($G$1=20,$BP$3,IF($G$1=22,$BV$3,IF($G$1=24,$CB$3)))))))))))),"")</f>
        <v>0</v>
      </c>
      <c r="DP9" s="341" t="s">
        <v>343</v>
      </c>
      <c r="DT9" s="344" t="str">
        <f>'Rang was gewinnt wer TV 1'!F3&amp;"  "&amp;'Rang was gewinnt wer TV 1'!G3&amp;" "&amp;",00€"&amp;"   "&amp;FA6</f>
        <v xml:space="preserve">Rainer  0 ,00€   </v>
      </c>
      <c r="DU9" s="345"/>
    </row>
    <row r="10" spans="1:127" ht="63" thickTop="1" thickBot="1">
      <c r="A10" s="208">
        <v>6</v>
      </c>
      <c r="B10" s="208">
        <v>12</v>
      </c>
      <c r="C10" s="208">
        <v>18</v>
      </c>
      <c r="D10" s="208">
        <v>16</v>
      </c>
      <c r="E10" s="208">
        <v>32</v>
      </c>
      <c r="F10" s="208">
        <v>48</v>
      </c>
      <c r="G10" s="185" t="s">
        <v>351</v>
      </c>
      <c r="H10" s="185" t="s">
        <v>316</v>
      </c>
      <c r="I10" s="185" t="s">
        <v>373</v>
      </c>
      <c r="K10" s="315"/>
      <c r="L10" s="286"/>
      <c r="M10" s="286"/>
      <c r="N10" s="317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/>
      <c r="AJ10" s="286"/>
      <c r="AK10" s="286"/>
      <c r="AL10" s="286"/>
      <c r="AM10" s="286"/>
      <c r="AN10" s="286"/>
      <c r="AO10" s="286"/>
      <c r="AP10" s="286"/>
      <c r="AQ10" s="286"/>
      <c r="AR10" s="286"/>
      <c r="AS10" s="286"/>
      <c r="AT10" s="286"/>
      <c r="AU10" s="286"/>
      <c r="AV10" s="286"/>
      <c r="AW10" s="286"/>
      <c r="AX10" s="286"/>
      <c r="AY10" s="286"/>
      <c r="AZ10" s="286"/>
      <c r="BA10" s="286"/>
      <c r="BB10" s="286"/>
      <c r="BC10" s="286"/>
      <c r="BD10" s="286"/>
      <c r="BE10" s="286"/>
      <c r="BF10" s="286"/>
      <c r="BG10" s="286"/>
      <c r="BH10" s="286"/>
      <c r="BI10" s="286"/>
      <c r="BJ10" s="286"/>
      <c r="BK10" s="286"/>
      <c r="BL10" s="286"/>
      <c r="BM10" s="286"/>
      <c r="BN10" s="286"/>
      <c r="BO10" s="286"/>
      <c r="BP10" s="286"/>
      <c r="BQ10" s="286"/>
      <c r="BR10" s="286"/>
      <c r="BS10" s="286"/>
      <c r="BT10" s="286"/>
      <c r="BU10" s="286"/>
      <c r="BV10" s="286"/>
      <c r="BW10" s="286"/>
      <c r="BX10" s="286"/>
      <c r="BY10" s="286"/>
      <c r="BZ10" s="286"/>
      <c r="CA10" s="286"/>
      <c r="CB10" s="286"/>
      <c r="CC10" s="286"/>
      <c r="CD10" s="286"/>
      <c r="CG10" s="187">
        <f>CH9</f>
        <v>3</v>
      </c>
      <c r="CH10" s="186" t="s">
        <v>356</v>
      </c>
      <c r="CL10" s="195">
        <v>6</v>
      </c>
      <c r="CM10" s="195">
        <v>12</v>
      </c>
      <c r="CN10" s="195">
        <v>18</v>
      </c>
      <c r="CO10" s="195">
        <v>16</v>
      </c>
      <c r="CP10" s="195">
        <v>32</v>
      </c>
      <c r="CQ10" s="195">
        <v>48</v>
      </c>
      <c r="CR10" s="112"/>
      <c r="CS10" s="119" t="b">
        <f>CT9</f>
        <v>0</v>
      </c>
      <c r="CT10" s="186" t="s">
        <v>356</v>
      </c>
      <c r="CX10" s="127" t="e">
        <f>'Rang Gewinner TV 1 '!#REF!</f>
        <v>#REF!</v>
      </c>
      <c r="CY10" s="127" t="e">
        <f>'Rang Gewinner TV 1 '!#REF!</f>
        <v>#REF!</v>
      </c>
      <c r="CZ10" s="94" t="e">
        <f t="shared" si="0"/>
        <v>#REF!</v>
      </c>
      <c r="DA10" s="35" t="e">
        <f>$Z$3</f>
        <v>#REF!</v>
      </c>
      <c r="DB10" s="36">
        <f>$Z$5</f>
        <v>0</v>
      </c>
      <c r="DC10" s="131" t="e">
        <f>'Rang was gewinnt wer TV 1'!#REF!</f>
        <v>#REF!</v>
      </c>
      <c r="DE10" s="128">
        <f t="shared" si="2"/>
        <v>301</v>
      </c>
      <c r="DF10" s="35" t="e">
        <f t="shared" si="3"/>
        <v>#REF!</v>
      </c>
      <c r="DG10" s="36">
        <f>$AX$5</f>
        <v>0</v>
      </c>
      <c r="DH10" s="131" t="e">
        <f>'Rang was gewinnt wer TV 1'!#REF!</f>
        <v>#REF!</v>
      </c>
      <c r="DJ10" s="94">
        <f t="shared" si="4"/>
        <v>301</v>
      </c>
      <c r="DK10" s="91" t="e">
        <f t="shared" si="5"/>
        <v>#REF!</v>
      </c>
      <c r="DL10" s="36">
        <f>$BV$5</f>
        <v>0</v>
      </c>
      <c r="DP10" s="342"/>
      <c r="DT10" s="344" t="str">
        <f>'Rang was gewinnt wer TV 1'!F4&amp;"  "&amp;'Rang was gewinnt wer TV 1'!G4&amp;" "&amp;",00€"&amp;"   "&amp;FA7</f>
        <v xml:space="preserve">Dieter   0 ,00€   </v>
      </c>
      <c r="DU10" s="345"/>
    </row>
    <row r="11" spans="1:127" ht="63" thickTop="1" thickBot="1">
      <c r="A11" s="208">
        <v>7</v>
      </c>
      <c r="B11" s="208">
        <v>14</v>
      </c>
      <c r="C11" s="208">
        <v>21</v>
      </c>
      <c r="D11" s="208">
        <v>17</v>
      </c>
      <c r="E11" s="208">
        <v>34</v>
      </c>
      <c r="F11" s="208">
        <v>51</v>
      </c>
      <c r="G11" s="86">
        <f>'Rang Gewinner TV 1 '!E2</f>
        <v>1</v>
      </c>
      <c r="H11" s="183" t="str">
        <f>'Rang Gewinner TV 1 '!F2</f>
        <v>Marco</v>
      </c>
      <c r="I11" s="184">
        <f>'Rang Gewinner TV 1 '!G2</f>
        <v>0</v>
      </c>
      <c r="J11" s="86" t="e">
        <f>'Rang Gewinner TV 1 '!#REF!</f>
        <v>#REF!</v>
      </c>
      <c r="K11" s="124">
        <f>COUNTIF($K$6,"0")</f>
        <v>0</v>
      </c>
      <c r="L11" s="14">
        <v>1</v>
      </c>
      <c r="M11" s="14">
        <v>2</v>
      </c>
      <c r="N11" s="42">
        <f>COUNTIF(N6,0)</f>
        <v>0</v>
      </c>
      <c r="O11" s="14">
        <v>0</v>
      </c>
      <c r="P11" s="14">
        <v>0</v>
      </c>
      <c r="Q11" s="14">
        <f>COUNTIF($Q$6,"0")</f>
        <v>0</v>
      </c>
      <c r="R11" s="14">
        <v>0</v>
      </c>
      <c r="S11" s="14">
        <v>0</v>
      </c>
      <c r="T11" s="14">
        <f>COUNTIF($T$6,"0")</f>
        <v>0</v>
      </c>
      <c r="U11" s="14">
        <v>0</v>
      </c>
      <c r="V11" s="14">
        <v>0</v>
      </c>
      <c r="W11" s="14">
        <f>COUNTIF($W$6,"0")</f>
        <v>0</v>
      </c>
      <c r="X11" s="14">
        <v>0</v>
      </c>
      <c r="Y11" s="14">
        <v>0</v>
      </c>
      <c r="Z11" s="14">
        <f>COUNTIF($Z$6,"0")</f>
        <v>0</v>
      </c>
      <c r="AA11" s="14">
        <v>0</v>
      </c>
      <c r="AB11" s="14">
        <v>0</v>
      </c>
      <c r="AC11" s="14">
        <f>COUNTIF($AC$6,"0")</f>
        <v>0</v>
      </c>
      <c r="AD11" s="14">
        <v>0</v>
      </c>
      <c r="AE11" s="14">
        <v>0</v>
      </c>
      <c r="AF11" s="14">
        <f>COUNTIF($AF$6,"0")</f>
        <v>0</v>
      </c>
      <c r="AG11" s="14">
        <v>0</v>
      </c>
      <c r="AH11" s="14">
        <v>0</v>
      </c>
      <c r="AI11" s="14">
        <f>COUNTIF($AC$6,"0")</f>
        <v>0</v>
      </c>
      <c r="AJ11" s="14">
        <v>0</v>
      </c>
      <c r="AK11" s="14">
        <v>0</v>
      </c>
      <c r="AL11" s="14">
        <f>COUNTIF($AF$6,"0")</f>
        <v>0</v>
      </c>
      <c r="AM11" s="14">
        <v>0</v>
      </c>
      <c r="AN11" s="14">
        <v>0</v>
      </c>
      <c r="AO11" s="14">
        <f>COUNTIF($AC$6,"0")</f>
        <v>0</v>
      </c>
      <c r="AP11" s="14">
        <v>0</v>
      </c>
      <c r="AQ11" s="14">
        <v>0</v>
      </c>
      <c r="AR11" s="14">
        <f>COUNTIF($AF$6,"0")</f>
        <v>0</v>
      </c>
      <c r="AS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R19:AT37,"60")</f>
        <v>0</v>
      </c>
      <c r="AT11" s="14">
        <v>0</v>
      </c>
      <c r="AU11" s="14">
        <f>COUNTIF($AC$6,"0")</f>
        <v>0</v>
      </c>
      <c r="AV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W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X11" s="14">
        <f>COUNTIF($AF$6,"0")</f>
        <v>0</v>
      </c>
      <c r="AY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X19:AZ37,"60")</f>
        <v>0</v>
      </c>
      <c r="AZ11" s="14">
        <v>0</v>
      </c>
      <c r="BA11" s="14">
        <f>COUNTIF($AC$6,"0")</f>
        <v>0</v>
      </c>
      <c r="BB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C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D11" s="14">
        <f>COUNTIF($AF$6,"0")</f>
        <v>0</v>
      </c>
      <c r="BE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D19:BF37,"60")</f>
        <v>0</v>
      </c>
      <c r="BF11" s="14">
        <v>0</v>
      </c>
      <c r="BG11" s="14">
        <f>COUNTIF($AC$6,"0")</f>
        <v>0</v>
      </c>
      <c r="BH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I11" s="14">
        <v>0</v>
      </c>
      <c r="BJ11" s="14">
        <f>COUNTIF($AF$6,"0")</f>
        <v>0</v>
      </c>
      <c r="BK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J19:BL37,"60")</f>
        <v>0</v>
      </c>
      <c r="BL11" s="14">
        <v>0</v>
      </c>
      <c r="BM11" s="14">
        <f>COUNTIF($AC$6,"0")</f>
        <v>0</v>
      </c>
      <c r="BN11" s="14">
        <v>0</v>
      </c>
      <c r="BO11" s="14">
        <v>0</v>
      </c>
      <c r="BP11" s="14">
        <f>COUNTIF($AF$6,"0")</f>
        <v>0</v>
      </c>
      <c r="BQ11" s="14">
        <v>0</v>
      </c>
      <c r="BR11" s="14">
        <v>0</v>
      </c>
      <c r="BS11" s="14">
        <f>COUNTIF($AC$6,"0")</f>
        <v>0</v>
      </c>
      <c r="BT11" s="14">
        <v>0</v>
      </c>
      <c r="BU11" s="14">
        <v>0</v>
      </c>
      <c r="BV11" s="14">
        <f>COUNTIF($AF$6,"0")</f>
        <v>0</v>
      </c>
      <c r="BW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V19:BX37,"60")</f>
        <v>0</v>
      </c>
      <c r="BX11" s="14">
        <v>0</v>
      </c>
      <c r="BY11" s="14">
        <f>COUNTIF($AC$6,"0")</f>
        <v>0</v>
      </c>
      <c r="BZ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CA11" s="14">
        <v>0</v>
      </c>
      <c r="CB11" s="14">
        <f>COUNTIF($AF$6,"0")</f>
        <v>0</v>
      </c>
      <c r="CC11" s="14">
        <v>0</v>
      </c>
      <c r="CD11" s="14">
        <v>0</v>
      </c>
      <c r="CG11" s="183" t="e">
        <f>'Rang Gewinner TV 1 '!#REF!</f>
        <v>#REF!</v>
      </c>
      <c r="CH11" s="184" t="e">
        <f>'Rang Gewinner TV 1 '!#REF!</f>
        <v>#REF!</v>
      </c>
      <c r="CL11" s="195">
        <v>7</v>
      </c>
      <c r="CM11" s="195">
        <v>14</v>
      </c>
      <c r="CN11" s="195">
        <v>21</v>
      </c>
      <c r="CO11" s="195">
        <v>17</v>
      </c>
      <c r="CP11" s="195">
        <v>34</v>
      </c>
      <c r="CQ11" s="195">
        <v>51</v>
      </c>
      <c r="CR11" s="90"/>
      <c r="CS11" s="104">
        <v>5</v>
      </c>
      <c r="CT11" s="90"/>
      <c r="CU11" s="331" t="s">
        <v>372</v>
      </c>
      <c r="CV11" s="332"/>
      <c r="CW11" s="47">
        <f t="shared" si="1"/>
        <v>301</v>
      </c>
      <c r="CX11" s="127" t="e">
        <f>'Rang Gewinner TV 1 '!#REF!</f>
        <v>#REF!</v>
      </c>
      <c r="CY11" s="127" t="e">
        <f>'Rang Gewinner TV 1 '!#REF!</f>
        <v>#REF!</v>
      </c>
      <c r="CZ11" s="94" t="e">
        <f t="shared" si="0"/>
        <v>#REF!</v>
      </c>
      <c r="DA11" s="35" t="e">
        <f>$AC$3</f>
        <v>#REF!</v>
      </c>
      <c r="DB11" s="36">
        <f>$AC$5</f>
        <v>0</v>
      </c>
      <c r="DC11" s="131" t="e">
        <f>'Rang was gewinnt wer TV 1'!#REF!</f>
        <v>#REF!</v>
      </c>
      <c r="DE11" s="128">
        <f t="shared" si="2"/>
        <v>301</v>
      </c>
      <c r="DF11" s="35" t="e">
        <f t="shared" si="3"/>
        <v>#REF!</v>
      </c>
      <c r="DG11" s="36">
        <f>$BA$5</f>
        <v>0</v>
      </c>
      <c r="DH11" s="131" t="e">
        <f>'Rang was gewinnt wer TV 1'!#REF!</f>
        <v>#REF!</v>
      </c>
      <c r="DJ11" s="94">
        <f t="shared" si="4"/>
        <v>301</v>
      </c>
      <c r="DK11" s="91" t="str">
        <f t="shared" si="5"/>
        <v>Adde</v>
      </c>
      <c r="DL11" s="36">
        <f>$BY$5</f>
        <v>0</v>
      </c>
      <c r="DP11" s="342"/>
      <c r="DT11" s="344" t="str">
        <f>'Rang was gewinnt wer TV 1'!F5&amp;"  "&amp;'Rang was gewinnt wer TV 1'!G5&amp;" "&amp;",00€"&amp;"   "&amp;FA8</f>
        <v xml:space="preserve">Rommet  0 ,00€   </v>
      </c>
      <c r="DU11" s="345"/>
    </row>
    <row r="12" spans="1:127" ht="63" thickTop="1" thickBot="1">
      <c r="A12" s="208">
        <v>8</v>
      </c>
      <c r="B12" s="208">
        <v>16</v>
      </c>
      <c r="C12" s="208">
        <v>24</v>
      </c>
      <c r="D12" s="208">
        <v>18</v>
      </c>
      <c r="E12" s="208">
        <v>36</v>
      </c>
      <c r="F12" s="208">
        <v>54</v>
      </c>
      <c r="G12" s="86">
        <f>'Rang Gewinner TV 1 '!E3</f>
        <v>1</v>
      </c>
      <c r="H12" s="183" t="str">
        <f>'Rang Gewinner TV 1 '!F3</f>
        <v>Rainer</v>
      </c>
      <c r="I12" s="184">
        <f>'Rang Gewinner TV 1 '!G3</f>
        <v>0</v>
      </c>
      <c r="J12" s="86" t="e">
        <f>'Rang Gewinner TV 1 '!#REF!</f>
        <v>#REF!</v>
      </c>
      <c r="K12" s="44"/>
      <c r="L12" s="281" t="s">
        <v>175</v>
      </c>
      <c r="M12" s="44"/>
      <c r="N12" s="45"/>
      <c r="O12" s="281" t="s">
        <v>175</v>
      </c>
      <c r="P12" s="45"/>
      <c r="Q12" s="44"/>
      <c r="R12" s="281" t="s">
        <v>175</v>
      </c>
      <c r="S12" s="44"/>
      <c r="T12" s="45"/>
      <c r="U12" s="281" t="s">
        <v>175</v>
      </c>
      <c r="V12" s="45"/>
      <c r="W12" s="44"/>
      <c r="X12" s="281" t="s">
        <v>175</v>
      </c>
      <c r="Y12" s="44"/>
      <c r="Z12" s="45"/>
      <c r="AA12" s="281" t="s">
        <v>175</v>
      </c>
      <c r="AB12" s="45"/>
      <c r="AC12" s="44"/>
      <c r="AD12" s="281" t="s">
        <v>175</v>
      </c>
      <c r="AE12" s="44"/>
      <c r="AF12" s="45"/>
      <c r="AG12" s="281" t="s">
        <v>175</v>
      </c>
      <c r="AH12" s="45"/>
      <c r="AI12" s="44"/>
      <c r="AJ12" s="281" t="s">
        <v>175</v>
      </c>
      <c r="AK12" s="44"/>
      <c r="AL12" s="45"/>
      <c r="AM12" s="281" t="s">
        <v>175</v>
      </c>
      <c r="AN12" s="45"/>
      <c r="AO12" s="44"/>
      <c r="AP12" s="281" t="s">
        <v>175</v>
      </c>
      <c r="AQ12" s="44"/>
      <c r="AR12" s="45"/>
      <c r="AS12" s="281" t="s">
        <v>175</v>
      </c>
      <c r="AT12" s="45"/>
      <c r="AU12" s="44"/>
      <c r="AV12" s="281" t="s">
        <v>175</v>
      </c>
      <c r="AW12" s="44"/>
      <c r="AX12" s="45"/>
      <c r="AY12" s="281" t="s">
        <v>175</v>
      </c>
      <c r="AZ12" s="45"/>
      <c r="BA12" s="44"/>
      <c r="BB12" s="281" t="s">
        <v>175</v>
      </c>
      <c r="BC12" s="44"/>
      <c r="BD12" s="45"/>
      <c r="BE12" s="281" t="s">
        <v>175</v>
      </c>
      <c r="BF12" s="45"/>
      <c r="BG12" s="44"/>
      <c r="BH12" s="281" t="s">
        <v>175</v>
      </c>
      <c r="BI12" s="44"/>
      <c r="BJ12" s="45"/>
      <c r="BK12" s="281" t="s">
        <v>175</v>
      </c>
      <c r="BL12" s="45"/>
      <c r="BM12" s="44"/>
      <c r="BN12" s="281" t="s">
        <v>175</v>
      </c>
      <c r="BO12" s="44"/>
      <c r="BP12" s="45"/>
      <c r="BQ12" s="281" t="s">
        <v>175</v>
      </c>
      <c r="BR12" s="45"/>
      <c r="BS12" s="44"/>
      <c r="BT12" s="281" t="s">
        <v>175</v>
      </c>
      <c r="BU12" s="44"/>
      <c r="BV12" s="45"/>
      <c r="BW12" s="281" t="s">
        <v>175</v>
      </c>
      <c r="BX12" s="45"/>
      <c r="BY12" s="44"/>
      <c r="BZ12" s="281" t="s">
        <v>175</v>
      </c>
      <c r="CA12" s="44"/>
      <c r="CB12" s="45"/>
      <c r="CC12" s="281" t="s">
        <v>175</v>
      </c>
      <c r="CD12" s="45"/>
      <c r="CE12" s="46"/>
      <c r="CF12" s="46"/>
      <c r="CG12" s="183" t="e">
        <f>'Rang Gewinner TV 1 '!#REF!</f>
        <v>#REF!</v>
      </c>
      <c r="CH12" s="184" t="e">
        <f>'Rang Gewinner TV 1 '!#REF!</f>
        <v>#REF!</v>
      </c>
      <c r="CL12" s="195">
        <v>8</v>
      </c>
      <c r="CM12" s="195">
        <v>16</v>
      </c>
      <c r="CN12" s="195">
        <v>24</v>
      </c>
      <c r="CO12" s="195">
        <v>18</v>
      </c>
      <c r="CP12" s="195">
        <v>36</v>
      </c>
      <c r="CQ12" s="195">
        <v>54</v>
      </c>
      <c r="CR12" s="167"/>
      <c r="CS12" s="168" t="s">
        <v>346</v>
      </c>
      <c r="CT12" s="169">
        <v>3</v>
      </c>
      <c r="CU12" s="325" t="s">
        <v>367</v>
      </c>
      <c r="CV12" s="326"/>
      <c r="CW12" s="47">
        <f t="shared" si="1"/>
        <v>301</v>
      </c>
      <c r="CX12" s="127" t="e">
        <f>'Rang Gewinner TV 1 '!#REF!</f>
        <v>#REF!</v>
      </c>
      <c r="CY12" s="127" t="e">
        <f>'Rang Gewinner TV 1 '!#REF!</f>
        <v>#REF!</v>
      </c>
      <c r="CZ12" s="94" t="e">
        <f t="shared" si="0"/>
        <v>#REF!</v>
      </c>
      <c r="DA12" s="35" t="e">
        <f>$AF$3</f>
        <v>#REF!</v>
      </c>
      <c r="DB12" s="36">
        <f>$AF$5</f>
        <v>0</v>
      </c>
      <c r="DC12" s="131" t="e">
        <f>'Rang was gewinnt wer TV 1'!#REF!</f>
        <v>#REF!</v>
      </c>
      <c r="DE12" s="128">
        <f t="shared" si="2"/>
        <v>301</v>
      </c>
      <c r="DF12" s="35" t="str">
        <f>DA5</f>
        <v>Adde</v>
      </c>
      <c r="DG12" s="36">
        <f>$BD$5</f>
        <v>0</v>
      </c>
      <c r="DH12" s="131" t="e">
        <f>'Rang was gewinnt wer TV 1'!#REF!</f>
        <v>#REF!</v>
      </c>
      <c r="DJ12" s="94">
        <f t="shared" si="4"/>
        <v>301</v>
      </c>
      <c r="DK12" s="91" t="str">
        <f>DF5</f>
        <v>Rommet</v>
      </c>
      <c r="DL12" s="36">
        <f>$CB$5</f>
        <v>0</v>
      </c>
      <c r="DP12" s="342"/>
      <c r="DT12" s="344" t="str">
        <f>'Rang was gewinnt wer TV 1'!F6&amp;"  "&amp;'Rang was gewinnt wer TV 1'!G6&amp;" "&amp;",00€"&amp;"   "&amp;FA9</f>
        <v xml:space="preserve">Adde  0 ,00€   </v>
      </c>
      <c r="DU12" s="345"/>
    </row>
    <row r="13" spans="1:127" ht="88.5" thickTop="1" thickBot="1">
      <c r="A13" s="208">
        <v>9</v>
      </c>
      <c r="B13" s="208">
        <v>18</v>
      </c>
      <c r="C13" s="208">
        <v>27</v>
      </c>
      <c r="D13" s="208">
        <v>19</v>
      </c>
      <c r="E13" s="208">
        <v>38</v>
      </c>
      <c r="F13" s="208">
        <v>57</v>
      </c>
      <c r="G13" s="86">
        <f>'Rang Gewinner TV 1 '!E4</f>
        <v>1</v>
      </c>
      <c r="H13" s="183" t="str">
        <f>'Rang Gewinner TV 1 '!F4</f>
        <v xml:space="preserve">Dieter </v>
      </c>
      <c r="I13" s="184">
        <f>'Rang Gewinner TV 1 '!G4</f>
        <v>0</v>
      </c>
      <c r="J13" s="86" t="e">
        <f>'Rang Gewinner TV 1 '!#REF!</f>
        <v>#REF!</v>
      </c>
      <c r="K13" s="44"/>
      <c r="L13" s="281"/>
      <c r="M13" s="44"/>
      <c r="N13" s="45"/>
      <c r="O13" s="281"/>
      <c r="P13" s="45"/>
      <c r="Q13" s="44"/>
      <c r="R13" s="281"/>
      <c r="S13" s="44"/>
      <c r="T13" s="45"/>
      <c r="U13" s="281"/>
      <c r="V13" s="45"/>
      <c r="W13" s="44"/>
      <c r="X13" s="281"/>
      <c r="Y13" s="44"/>
      <c r="Z13" s="45"/>
      <c r="AA13" s="281"/>
      <c r="AB13" s="45"/>
      <c r="AC13" s="44"/>
      <c r="AD13" s="281"/>
      <c r="AE13" s="44"/>
      <c r="AF13" s="45"/>
      <c r="AG13" s="281"/>
      <c r="AH13" s="45"/>
      <c r="AI13" s="44"/>
      <c r="AJ13" s="281"/>
      <c r="AK13" s="44"/>
      <c r="AL13" s="45"/>
      <c r="AM13" s="281"/>
      <c r="AN13" s="45"/>
      <c r="AO13" s="44"/>
      <c r="AP13" s="281"/>
      <c r="AQ13" s="44"/>
      <c r="AR13" s="45"/>
      <c r="AS13" s="281"/>
      <c r="AT13" s="45"/>
      <c r="AU13" s="44"/>
      <c r="AV13" s="281"/>
      <c r="AW13" s="44"/>
      <c r="AX13" s="45"/>
      <c r="AY13" s="281"/>
      <c r="AZ13" s="45"/>
      <c r="BA13" s="44"/>
      <c r="BB13" s="281"/>
      <c r="BC13" s="44"/>
      <c r="BD13" s="45"/>
      <c r="BE13" s="281"/>
      <c r="BF13" s="45"/>
      <c r="BG13" s="44"/>
      <c r="BH13" s="281"/>
      <c r="BI13" s="44"/>
      <c r="BJ13" s="45"/>
      <c r="BK13" s="281"/>
      <c r="BL13" s="45"/>
      <c r="BM13" s="44"/>
      <c r="BN13" s="281"/>
      <c r="BO13" s="44"/>
      <c r="BP13" s="45"/>
      <c r="BQ13" s="281"/>
      <c r="BR13" s="45"/>
      <c r="BS13" s="44"/>
      <c r="BT13" s="281"/>
      <c r="BU13" s="44"/>
      <c r="BV13" s="45"/>
      <c r="BW13" s="281"/>
      <c r="BX13" s="45"/>
      <c r="BY13" s="44"/>
      <c r="BZ13" s="281"/>
      <c r="CA13" s="44"/>
      <c r="CB13" s="45"/>
      <c r="CC13" s="281"/>
      <c r="CD13" s="45"/>
      <c r="CE13" s="46"/>
      <c r="CF13" s="46"/>
      <c r="CG13" s="183" t="e">
        <f>'Rang Gewinner TV 1 '!#REF!</f>
        <v>#REF!</v>
      </c>
      <c r="CH13" s="184" t="e">
        <f>'Rang Gewinner TV 1 '!#REF!</f>
        <v>#REF!</v>
      </c>
      <c r="CL13" s="195">
        <v>9</v>
      </c>
      <c r="CM13" s="195">
        <v>18</v>
      </c>
      <c r="CN13" s="195">
        <v>27</v>
      </c>
      <c r="CO13" s="195">
        <v>19</v>
      </c>
      <c r="CP13" s="195">
        <v>38</v>
      </c>
      <c r="CQ13" s="195">
        <v>57</v>
      </c>
      <c r="CS13" s="103" t="s">
        <v>359</v>
      </c>
      <c r="CW13" s="47">
        <f t="shared" si="1"/>
        <v>301</v>
      </c>
      <c r="CX13" s="28"/>
      <c r="CY13" s="28"/>
      <c r="DP13" s="342"/>
      <c r="DT13" s="344" t="e">
        <f>'Rang was gewinnt wer TV 1'!#REF!&amp;"  "&amp;'Rang was gewinnt wer TV 1'!#REF!&amp;" "&amp;",00€"&amp;"   "&amp;$FA$10</f>
        <v>#REF!</v>
      </c>
      <c r="DU13" s="345"/>
    </row>
    <row r="14" spans="1:127" ht="63" thickTop="1" thickBot="1">
      <c r="A14" s="208">
        <v>10</v>
      </c>
      <c r="B14" s="208">
        <v>20</v>
      </c>
      <c r="C14" s="208">
        <v>30</v>
      </c>
      <c r="D14" s="208">
        <v>20</v>
      </c>
      <c r="E14" s="208">
        <v>40</v>
      </c>
      <c r="F14" s="208">
        <v>60</v>
      </c>
      <c r="G14" s="86">
        <f>'Rang Gewinner TV 1 '!E5</f>
        <v>1</v>
      </c>
      <c r="H14" s="183" t="str">
        <f>'Rang Gewinner TV 1 '!F5</f>
        <v>Rommet</v>
      </c>
      <c r="I14" s="184">
        <f>'Rang Gewinner TV 1 '!G5</f>
        <v>0</v>
      </c>
      <c r="J14" s="185" t="s">
        <v>351</v>
      </c>
      <c r="K14" s="44"/>
      <c r="L14" s="43" t="str">
        <f>IFERROR(IF(K6=0,"OK",""),"")</f>
        <v/>
      </c>
      <c r="M14" s="15"/>
      <c r="N14" s="17"/>
      <c r="O14" s="43" t="str">
        <f>IFERROR(IF(N6=0,"OK",""),"")</f>
        <v/>
      </c>
      <c r="P14" s="18"/>
      <c r="Q14" s="16"/>
      <c r="R14" s="43" t="str">
        <f>IFERROR(IF(Q6=0,"OK",""),"")</f>
        <v/>
      </c>
      <c r="S14" s="15"/>
      <c r="T14" s="17"/>
      <c r="U14" s="43" t="str">
        <f>IFERROR(IF(T6=0,"OK",""),"")</f>
        <v/>
      </c>
      <c r="V14" s="18"/>
      <c r="W14" s="16"/>
      <c r="X14" s="43" t="str">
        <f>IFERROR(IF(W6=0,"OK",""),"")</f>
        <v/>
      </c>
      <c r="Y14" s="15"/>
      <c r="Z14" s="17"/>
      <c r="AA14" s="43" t="str">
        <f>IFERROR(IF(Z6=0,"OK",""),"")</f>
        <v/>
      </c>
      <c r="AB14" s="18"/>
      <c r="AC14" s="16"/>
      <c r="AD14" s="43" t="str">
        <f>IFERROR(IF(AC6=0,"OK",""),"")</f>
        <v/>
      </c>
      <c r="AE14" s="15"/>
      <c r="AF14" s="17"/>
      <c r="AG14" s="43" t="str">
        <f>IFERROR(IF(AF6=0,"OK",""),"")</f>
        <v/>
      </c>
      <c r="AH14" s="18"/>
      <c r="AI14" s="16"/>
      <c r="AJ14" s="43" t="str">
        <f>IFERROR(IF(AI6=0,"OK",""),"")</f>
        <v/>
      </c>
      <c r="AK14" s="15"/>
      <c r="AL14" s="17"/>
      <c r="AM14" s="43" t="str">
        <f>IFERROR(IF(AL6=0,"OK",""),"")</f>
        <v/>
      </c>
      <c r="AN14" s="18"/>
      <c r="AO14" s="16"/>
      <c r="AP14" s="43" t="str">
        <f>IFERROR(IF(AO6=0,"OK",""),"")</f>
        <v/>
      </c>
      <c r="AQ14" s="15"/>
      <c r="AR14" s="17"/>
      <c r="AS14" s="43" t="str">
        <f>IFERROR(IF(AR6=0,"OK",""),"")</f>
        <v/>
      </c>
      <c r="AT14" s="18"/>
      <c r="AU14" s="16"/>
      <c r="AV14" s="43" t="str">
        <f>IFERROR(IF(AU6=0,"OK",""),"")</f>
        <v/>
      </c>
      <c r="AW14" s="15"/>
      <c r="AX14" s="17"/>
      <c r="AY14" s="43" t="str">
        <f>IFERROR(IF(AX6=0,"OK",""),"")</f>
        <v/>
      </c>
      <c r="AZ14" s="18"/>
      <c r="BA14" s="16"/>
      <c r="BB14" s="43" t="str">
        <f>IFERROR(IF(BA6=0,"OK",""),"")</f>
        <v/>
      </c>
      <c r="BC14" s="15"/>
      <c r="BD14" s="17"/>
      <c r="BE14" s="43" t="str">
        <f>IFERROR(IF(BD6=0,"OK",""),"")</f>
        <v/>
      </c>
      <c r="BF14" s="18"/>
      <c r="BG14" s="16"/>
      <c r="BH14" s="43" t="str">
        <f>IFERROR(IF(BG6=0,"OK",""),"")</f>
        <v/>
      </c>
      <c r="BI14" s="15"/>
      <c r="BJ14" s="17"/>
      <c r="BK14" s="43" t="str">
        <f>IFERROR(IF(BJ6=0,"OK",""),"")</f>
        <v/>
      </c>
      <c r="BL14" s="18"/>
      <c r="BM14" s="16"/>
      <c r="BN14" s="43" t="str">
        <f>IFERROR(IF(BM6=0,"OK",""),"")</f>
        <v/>
      </c>
      <c r="BO14" s="15"/>
      <c r="BP14" s="17"/>
      <c r="BQ14" s="43" t="str">
        <f>IFERROR(IF(BP6=0,"OK",""),"")</f>
        <v/>
      </c>
      <c r="BR14" s="18"/>
      <c r="BS14" s="16"/>
      <c r="BT14" s="43" t="str">
        <f>IFERROR(IF(BS6=0,"OK",""),"")</f>
        <v/>
      </c>
      <c r="BU14" s="15"/>
      <c r="BV14" s="17"/>
      <c r="BW14" s="43" t="str">
        <f>IFERROR(IF(BV6=0,"OK",""),"")</f>
        <v/>
      </c>
      <c r="BX14" s="18"/>
      <c r="BY14" s="16"/>
      <c r="BZ14" s="43" t="str">
        <f>IFERROR(IF(BY6=0,"OK",""),"")</f>
        <v/>
      </c>
      <c r="CA14" s="15"/>
      <c r="CB14" s="17"/>
      <c r="CC14" s="43" t="str">
        <f>IFERROR(IF(CB6=0,"OK",""),"")</f>
        <v/>
      </c>
      <c r="CD14" s="18"/>
      <c r="CG14" s="201" t="s">
        <v>316</v>
      </c>
      <c r="CH14" s="185" t="s">
        <v>373</v>
      </c>
      <c r="CL14" s="195">
        <v>10</v>
      </c>
      <c r="CM14" s="195">
        <v>20</v>
      </c>
      <c r="CN14" s="195">
        <v>30</v>
      </c>
      <c r="CO14" s="195">
        <v>20</v>
      </c>
      <c r="CP14" s="195">
        <v>40</v>
      </c>
      <c r="CQ14" s="195">
        <v>60</v>
      </c>
      <c r="CW14" s="47">
        <f t="shared" si="1"/>
        <v>301</v>
      </c>
      <c r="CX14" s="28"/>
      <c r="CY14" s="28"/>
      <c r="DP14" s="342"/>
      <c r="DT14" s="344" t="e">
        <f>'Rang was gewinnt wer TV 1'!#REF!&amp;"  "&amp;'Rang was gewinnt wer TV 1'!#REF!&amp;" "&amp;",00€"&amp;"   "&amp;$FA$11</f>
        <v>#REF!</v>
      </c>
      <c r="DU14" s="345"/>
    </row>
    <row r="15" spans="1:127" ht="63" thickTop="1" thickBot="1">
      <c r="A15" s="283">
        <v>25</v>
      </c>
      <c r="B15" s="283"/>
      <c r="C15" s="283">
        <v>50</v>
      </c>
      <c r="D15" s="283"/>
      <c r="E15" s="284">
        <v>0</v>
      </c>
      <c r="F15" s="284"/>
      <c r="G15" s="86">
        <f>'Rang Gewinner TV 1 '!E6</f>
        <v>1</v>
      </c>
      <c r="H15" s="183" t="str">
        <f>'Rang Gewinner TV 1 '!F6</f>
        <v>Adde</v>
      </c>
      <c r="I15" s="184">
        <f>'Rang Gewinner TV 1 '!G6</f>
        <v>0</v>
      </c>
      <c r="K15" s="86" t="str">
        <f>'Rang Gewinner TV 1 '!I6</f>
        <v>Adde</v>
      </c>
      <c r="L15" s="183">
        <f>'Rang Gewinner TV 1 '!J6</f>
        <v>0</v>
      </c>
      <c r="M15" s="183"/>
      <c r="N15" s="184">
        <f>'Rang Gewinner TV 1 '!K6</f>
        <v>5</v>
      </c>
      <c r="O15" s="86" t="str">
        <f>'Rang Gewinner TV 1 '!M6</f>
        <v>Rommet</v>
      </c>
      <c r="P15" s="183">
        <f>'Rang Gewinner TV 1 '!N6</f>
        <v>0</v>
      </c>
      <c r="Q15" s="183"/>
      <c r="R15" s="184">
        <f>'Rang Gewinner TV 1 '!O6</f>
        <v>5.9999999999999995E-4</v>
      </c>
      <c r="S15" s="86">
        <f>'Rang Gewinner TV 1 '!Q6</f>
        <v>0</v>
      </c>
      <c r="T15" s="183">
        <f>'Rang Gewinner TV 1 '!R6</f>
        <v>5</v>
      </c>
      <c r="U15" s="183"/>
      <c r="V15" s="184">
        <f>'Rang Gewinner TV 1 '!S6</f>
        <v>1</v>
      </c>
      <c r="W15" s="86">
        <f>'Rang Gewinner TV 1 '!U6</f>
        <v>0</v>
      </c>
      <c r="X15" s="183">
        <f>'Rang Gewinner TV 1 '!V6</f>
        <v>5.9999999999999995E-4</v>
      </c>
      <c r="Y15" s="183"/>
      <c r="Z15" s="184" t="str">
        <f>'Rang Gewinner TV 1 '!W6</f>
        <v xml:space="preserve">Dieter </v>
      </c>
      <c r="AA15" s="86">
        <f>'Rang Gewinner TV 1 '!Y6</f>
        <v>5</v>
      </c>
      <c r="AB15" s="183">
        <f>'Rang Gewinner TV 1 '!Z6</f>
        <v>1</v>
      </c>
      <c r="AC15" s="183"/>
      <c r="AD15" s="184" t="str">
        <f>'Rang Gewinner TV 1 '!AA6</f>
        <v>Rainer</v>
      </c>
      <c r="AE15" s="86" t="e">
        <f>'Rang Gewinner TV 1 '!#REF!</f>
        <v>#REF!</v>
      </c>
      <c r="AF15" s="183" t="e">
        <f>'Rang Gewinner TV 1 '!#REF!</f>
        <v>#REF!</v>
      </c>
      <c r="AG15" s="183"/>
      <c r="AH15" s="184" t="e">
        <f>'Rang Gewinner TV 1 '!#REF!</f>
        <v>#REF!</v>
      </c>
      <c r="AI15" s="86" t="e">
        <f>'Rang Gewinner TV 1 '!#REF!</f>
        <v>#REF!</v>
      </c>
      <c r="AJ15" s="183" t="e">
        <f>'Rang Gewinner TV 1 '!#REF!</f>
        <v>#REF!</v>
      </c>
      <c r="AK15" s="183"/>
      <c r="AL15" s="184" t="e">
        <f>'Rang Gewinner TV 1 '!#REF!</f>
        <v>#REF!</v>
      </c>
      <c r="AM15" s="86" t="e">
        <f>'Rang Gewinner TV 1 '!#REF!</f>
        <v>#REF!</v>
      </c>
      <c r="AN15" s="183" t="e">
        <f>'Rang Gewinner TV 1 '!#REF!</f>
        <v>#REF!</v>
      </c>
      <c r="AO15" s="183"/>
      <c r="AP15" s="184" t="e">
        <f>'Rang Gewinner TV 1 '!#REF!</f>
        <v>#REF!</v>
      </c>
      <c r="AQ15" s="86" t="e">
        <f>'Rang Gewinner TV 1 '!#REF!</f>
        <v>#REF!</v>
      </c>
      <c r="AR15" s="183" t="e">
        <f>'Rang Gewinner TV 1 '!#REF!</f>
        <v>#REF!</v>
      </c>
      <c r="AS15" s="183"/>
      <c r="AT15" s="184" t="e">
        <f>'Rang Gewinner TV 1 '!#REF!</f>
        <v>#REF!</v>
      </c>
      <c r="AU15" s="86" t="e">
        <f>'Rang Gewinner TV 1 '!#REF!</f>
        <v>#REF!</v>
      </c>
      <c r="AV15" s="183" t="e">
        <f>'Rang Gewinner TV 1 '!#REF!</f>
        <v>#REF!</v>
      </c>
      <c r="AW15" s="183"/>
      <c r="AX15" s="184" t="e">
        <f>'Rang Gewinner TV 1 '!#REF!</f>
        <v>#REF!</v>
      </c>
      <c r="AY15" s="86" t="e">
        <f>'Rang Gewinner TV 1 '!#REF!</f>
        <v>#REF!</v>
      </c>
      <c r="AZ15" s="183" t="e">
        <f>'Rang Gewinner TV 1 '!#REF!</f>
        <v>#REF!</v>
      </c>
      <c r="BA15" s="183"/>
      <c r="BB15" s="184" t="e">
        <f>'Rang Gewinner TV 1 '!#REF!</f>
        <v>#REF!</v>
      </c>
      <c r="BC15" s="86" t="e">
        <f>'Rang Gewinner TV 1 '!#REF!</f>
        <v>#REF!</v>
      </c>
      <c r="BD15" s="183" t="e">
        <f>'Rang Gewinner TV 1 '!#REF!</f>
        <v>#REF!</v>
      </c>
      <c r="BE15" s="183"/>
      <c r="BF15" s="184" t="e">
        <f>'Rang Gewinner TV 1 '!#REF!</f>
        <v>#REF!</v>
      </c>
      <c r="BG15" s="86">
        <f>'Rang Gewinner TV 1 '!AC6</f>
        <v>0</v>
      </c>
      <c r="BH15" s="183">
        <f>'Rang Gewinner TV 1 '!AD6</f>
        <v>0</v>
      </c>
      <c r="BI15" s="183"/>
      <c r="BJ15" s="184">
        <f>'Rang Gewinner TV 1 '!AE6</f>
        <v>0</v>
      </c>
      <c r="BK15" s="86">
        <f>'Rang Gewinner TV 1 '!AG6</f>
        <v>0</v>
      </c>
      <c r="BL15" s="183">
        <f>'Rang Gewinner TV 1 '!AH6</f>
        <v>0</v>
      </c>
      <c r="BM15" s="183"/>
      <c r="BN15" s="184">
        <f>'Rang Gewinner TV 1 '!AI6</f>
        <v>0</v>
      </c>
      <c r="BO15" s="86">
        <f>'Rang Gewinner TV 1 '!AK6</f>
        <v>0</v>
      </c>
      <c r="BP15" s="183">
        <f>'Rang Gewinner TV 1 '!AL6</f>
        <v>0</v>
      </c>
      <c r="BQ15" s="183"/>
      <c r="BR15" s="184">
        <f>'Rang Gewinner TV 1 '!AM6</f>
        <v>0</v>
      </c>
      <c r="BS15" s="86">
        <f>'Rang Gewinner TV 1 '!AO6</f>
        <v>0</v>
      </c>
      <c r="BT15" s="183">
        <f>'Rang Gewinner TV 1 '!AP6</f>
        <v>0</v>
      </c>
      <c r="BU15" s="183"/>
      <c r="BV15" s="184">
        <f>'Rang Gewinner TV 1 '!AQ6</f>
        <v>0</v>
      </c>
      <c r="BW15" s="86">
        <f>'Rang Gewinner TV 1 '!AS6</f>
        <v>0</v>
      </c>
      <c r="BX15" s="183">
        <f>'Rang Gewinner TV 1 '!AT6</f>
        <v>0</v>
      </c>
      <c r="BY15" s="183"/>
      <c r="BZ15" s="184">
        <f>'Rang Gewinner TV 1 '!AU6</f>
        <v>0</v>
      </c>
      <c r="CA15" s="86">
        <f>'Rang Gewinner TV 1 '!AW6</f>
        <v>0</v>
      </c>
      <c r="CB15" s="183">
        <f>'Rang Gewinner TV 1 '!AX6</f>
        <v>0</v>
      </c>
      <c r="CC15" s="183"/>
      <c r="CD15" s="184">
        <f>'Rang Gewinner TV 1 '!AY6</f>
        <v>0</v>
      </c>
      <c r="CE15" s="86">
        <f>'Rang Gewinner TV 1 '!BA6</f>
        <v>0</v>
      </c>
      <c r="CF15" s="183">
        <f>'Rang Gewinner TV 1 '!BB6</f>
        <v>0</v>
      </c>
      <c r="CL15" s="356">
        <v>25</v>
      </c>
      <c r="CM15" s="357"/>
      <c r="CN15" s="356">
        <v>50</v>
      </c>
      <c r="CO15" s="357"/>
      <c r="CP15" s="356">
        <v>0</v>
      </c>
      <c r="CQ15" s="357"/>
      <c r="CW15" s="47">
        <f t="shared" si="1"/>
        <v>301</v>
      </c>
      <c r="DP15" s="343"/>
      <c r="DT15" s="344" t="e">
        <f>'Rang was gewinnt wer TV 1'!#REF!&amp;"  "&amp;'Rang was gewinnt wer TV 1'!#REF!&amp;" "&amp;",00€"&amp;"   "&amp;$FA$11</f>
        <v>#REF!</v>
      </c>
      <c r="DU15" s="346"/>
    </row>
    <row r="16" spans="1:127" ht="15.75" thickBot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86">
        <v>10</v>
      </c>
      <c r="K16" s="86">
        <v>11</v>
      </c>
      <c r="L16" s="86">
        <v>12</v>
      </c>
      <c r="M16" s="86">
        <v>13</v>
      </c>
      <c r="N16" s="86">
        <v>14</v>
      </c>
      <c r="O16" s="86">
        <v>15</v>
      </c>
      <c r="P16" s="86">
        <v>16</v>
      </c>
      <c r="Q16" s="86">
        <v>17</v>
      </c>
      <c r="R16" s="86">
        <v>18</v>
      </c>
      <c r="S16" s="86">
        <v>19</v>
      </c>
      <c r="T16" s="86">
        <v>20</v>
      </c>
      <c r="U16" s="86">
        <v>21</v>
      </c>
      <c r="V16" s="86">
        <v>22</v>
      </c>
      <c r="W16" s="86">
        <v>23</v>
      </c>
      <c r="X16" s="86">
        <v>24</v>
      </c>
      <c r="Y16" s="86">
        <v>25</v>
      </c>
      <c r="Z16" s="86">
        <v>26</v>
      </c>
      <c r="AA16" s="86">
        <v>27</v>
      </c>
      <c r="AB16" s="86">
        <v>28</v>
      </c>
      <c r="AC16" s="86">
        <v>29</v>
      </c>
      <c r="AD16" s="86">
        <v>30</v>
      </c>
      <c r="AE16" s="86">
        <v>31</v>
      </c>
      <c r="AF16" s="86">
        <v>32</v>
      </c>
      <c r="AG16" s="86">
        <v>33</v>
      </c>
      <c r="AH16" s="86">
        <v>34</v>
      </c>
      <c r="AI16" s="86">
        <v>35</v>
      </c>
      <c r="AJ16" s="86">
        <v>36</v>
      </c>
      <c r="AK16" s="86">
        <v>37</v>
      </c>
      <c r="AL16" s="86">
        <v>38</v>
      </c>
      <c r="AM16" s="86">
        <v>39</v>
      </c>
      <c r="AN16" s="86">
        <v>40</v>
      </c>
      <c r="AO16" s="86">
        <v>41</v>
      </c>
      <c r="AP16" s="86">
        <v>42</v>
      </c>
      <c r="AQ16" s="86">
        <v>43</v>
      </c>
      <c r="AR16" s="86">
        <v>44</v>
      </c>
      <c r="AS16" s="86">
        <v>45</v>
      </c>
      <c r="AT16" s="86">
        <v>46</v>
      </c>
      <c r="AU16" s="86">
        <v>47</v>
      </c>
      <c r="AV16" s="86">
        <v>48</v>
      </c>
      <c r="AW16" s="86">
        <v>49</v>
      </c>
      <c r="AX16" s="86">
        <v>50</v>
      </c>
      <c r="AY16" s="86">
        <v>51</v>
      </c>
      <c r="AZ16" s="86">
        <v>52</v>
      </c>
      <c r="BA16" s="86">
        <v>53</v>
      </c>
      <c r="BB16" s="86">
        <v>54</v>
      </c>
      <c r="BC16" s="86">
        <v>55</v>
      </c>
      <c r="BD16" s="86">
        <v>56</v>
      </c>
      <c r="BE16" s="86">
        <v>57</v>
      </c>
      <c r="BF16" s="86">
        <v>58</v>
      </c>
      <c r="BG16" s="86">
        <v>59</v>
      </c>
      <c r="BH16" s="86">
        <v>60</v>
      </c>
      <c r="BI16" s="86">
        <v>61</v>
      </c>
      <c r="BJ16" s="86">
        <v>62</v>
      </c>
      <c r="BK16" s="86">
        <v>63</v>
      </c>
      <c r="BL16" s="86">
        <v>64</v>
      </c>
      <c r="BM16" s="86">
        <v>65</v>
      </c>
      <c r="BN16" s="86">
        <v>66</v>
      </c>
      <c r="BO16" s="86">
        <v>67</v>
      </c>
      <c r="BP16" s="86">
        <v>68</v>
      </c>
      <c r="BQ16" s="86">
        <v>69</v>
      </c>
      <c r="BR16" s="86">
        <v>70</v>
      </c>
      <c r="BS16" s="86">
        <v>71</v>
      </c>
      <c r="BT16" s="86">
        <v>72</v>
      </c>
      <c r="BU16" s="86">
        <v>73</v>
      </c>
      <c r="BV16" s="86">
        <v>74</v>
      </c>
      <c r="BW16" s="86">
        <v>75</v>
      </c>
      <c r="BX16" s="86">
        <v>76</v>
      </c>
      <c r="BY16" s="86">
        <v>77</v>
      </c>
      <c r="BZ16" s="86">
        <v>78</v>
      </c>
      <c r="CA16" s="86">
        <v>79</v>
      </c>
      <c r="CB16" s="86">
        <v>80</v>
      </c>
      <c r="CC16" s="86">
        <v>81</v>
      </c>
      <c r="CD16" s="86">
        <v>82</v>
      </c>
      <c r="CW16" s="47">
        <f t="shared" si="1"/>
        <v>301</v>
      </c>
    </row>
    <row r="17" spans="1:101" ht="15.75" thickBot="1"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CW17" s="47">
        <f t="shared" si="1"/>
        <v>301</v>
      </c>
    </row>
    <row r="18" spans="1:101" ht="15.75" thickBot="1">
      <c r="C18" s="28"/>
      <c r="D18" s="28"/>
      <c r="E18" s="28"/>
      <c r="F18" s="28"/>
      <c r="G18" s="28"/>
      <c r="J18" s="86"/>
      <c r="K18" s="282" t="str">
        <f>K3</f>
        <v>Adde</v>
      </c>
      <c r="L18" s="282"/>
      <c r="M18" s="282"/>
      <c r="N18" s="282" t="str">
        <f>N3</f>
        <v>Rommet</v>
      </c>
      <c r="O18" s="282"/>
      <c r="P18" s="282"/>
      <c r="Q18" s="282" t="str">
        <f>Q3</f>
        <v xml:space="preserve">Dieter </v>
      </c>
      <c r="R18" s="282"/>
      <c r="S18" s="282"/>
      <c r="T18" s="282" t="str">
        <f>T3</f>
        <v>Rainer</v>
      </c>
      <c r="U18" s="282"/>
      <c r="V18" s="282"/>
      <c r="W18" s="282" t="str">
        <f>W3</f>
        <v>Marco</v>
      </c>
      <c r="X18" s="282"/>
      <c r="Y18" s="282"/>
      <c r="Z18" s="282" t="e">
        <f>Z3</f>
        <v>#REF!</v>
      </c>
      <c r="AA18" s="282"/>
      <c r="AB18" s="282"/>
      <c r="AC18" s="282" t="e">
        <f>AC3</f>
        <v>#REF!</v>
      </c>
      <c r="AD18" s="282"/>
      <c r="AE18" s="282"/>
      <c r="AF18" s="282" t="e">
        <f>AF3</f>
        <v>#REF!</v>
      </c>
      <c r="AG18" s="282"/>
      <c r="AH18" s="282"/>
      <c r="AI18" s="282" t="str">
        <f>AI3</f>
        <v>Rommet</v>
      </c>
      <c r="AJ18" s="282"/>
      <c r="AK18" s="282"/>
      <c r="AL18" s="282" t="str">
        <f>AL3</f>
        <v xml:space="preserve">Dieter </v>
      </c>
      <c r="AM18" s="282"/>
      <c r="AN18" s="282"/>
      <c r="AO18" s="282" t="str">
        <f>AO3</f>
        <v>Rainer</v>
      </c>
      <c r="AP18" s="282"/>
      <c r="AQ18" s="282"/>
      <c r="AR18" s="282" t="e">
        <f>AR3</f>
        <v>#REF!</v>
      </c>
      <c r="AS18" s="282"/>
      <c r="AT18" s="282"/>
      <c r="AU18" s="282" t="e">
        <f>AU3</f>
        <v>#REF!</v>
      </c>
      <c r="AV18" s="282"/>
      <c r="AW18" s="282"/>
      <c r="AX18" s="282" t="e">
        <f>AX3</f>
        <v>#REF!</v>
      </c>
      <c r="AY18" s="282"/>
      <c r="AZ18" s="282"/>
      <c r="BA18" s="282" t="str">
        <f>BA3</f>
        <v>Marco</v>
      </c>
      <c r="BB18" s="282"/>
      <c r="BC18" s="282"/>
      <c r="BD18" s="282" t="str">
        <f>BD3</f>
        <v>Adde</v>
      </c>
      <c r="BE18" s="282"/>
      <c r="BF18" s="282"/>
      <c r="BG18" s="282" t="str">
        <f>BG3</f>
        <v xml:space="preserve">Dieter </v>
      </c>
      <c r="BH18" s="282"/>
      <c r="BI18" s="282"/>
      <c r="BJ18" s="282" t="str">
        <f>BJ3</f>
        <v>Rainer</v>
      </c>
      <c r="BK18" s="282"/>
      <c r="BL18" s="282"/>
      <c r="BM18" s="282" t="e">
        <f>BM3</f>
        <v>#REF!</v>
      </c>
      <c r="BN18" s="282"/>
      <c r="BO18" s="282"/>
      <c r="BP18" s="282" t="e">
        <f>BP3</f>
        <v>#REF!</v>
      </c>
      <c r="BQ18" s="282"/>
      <c r="BR18" s="282"/>
      <c r="BS18" s="282" t="e">
        <f>BS3</f>
        <v>#REF!</v>
      </c>
      <c r="BT18" s="282"/>
      <c r="BU18" s="282"/>
      <c r="BV18" s="282" t="str">
        <f>BV3</f>
        <v>Marco</v>
      </c>
      <c r="BW18" s="282"/>
      <c r="BX18" s="282"/>
      <c r="BY18" s="282" t="str">
        <f>BY3</f>
        <v>Adde</v>
      </c>
      <c r="BZ18" s="282"/>
      <c r="CA18" s="282"/>
      <c r="CB18" s="282" t="str">
        <f>CB3</f>
        <v>Rommet</v>
      </c>
      <c r="CC18" s="282"/>
      <c r="CD18" s="282"/>
      <c r="CW18" s="47">
        <f t="shared" si="1"/>
        <v>301</v>
      </c>
    </row>
    <row r="19" spans="1:101" ht="27" thickBot="1">
      <c r="A19" s="21" t="s">
        <v>176</v>
      </c>
      <c r="B19" s="29">
        <v>3</v>
      </c>
      <c r="C19" s="19"/>
      <c r="D19" s="20"/>
      <c r="E19" s="21"/>
      <c r="F19" s="21"/>
      <c r="G19" s="21"/>
      <c r="H19" s="21"/>
      <c r="I19" s="21"/>
      <c r="J19" s="25">
        <f t="shared" ref="J19:J32" si="6">IFERROR(SUM(B19:I19),"")</f>
        <v>3</v>
      </c>
      <c r="K19" s="8">
        <v>54</v>
      </c>
      <c r="L19" s="8">
        <v>36</v>
      </c>
      <c r="M19" s="8">
        <v>60</v>
      </c>
      <c r="N19" s="9"/>
      <c r="O19" s="9"/>
      <c r="P19" s="9"/>
      <c r="Q19" s="8"/>
      <c r="R19" s="8"/>
      <c r="S19" s="8"/>
      <c r="T19" s="9"/>
      <c r="U19" s="9"/>
      <c r="V19" s="9"/>
      <c r="W19" s="8"/>
      <c r="X19" s="8"/>
      <c r="Y19" s="8"/>
      <c r="Z19" s="9"/>
      <c r="AA19" s="9"/>
      <c r="AB19" s="9"/>
      <c r="AC19" s="8"/>
      <c r="AD19" s="8"/>
      <c r="AE19" s="8"/>
      <c r="AF19" s="9"/>
      <c r="AG19" s="9"/>
      <c r="AH19" s="9"/>
      <c r="AI19" s="8"/>
      <c r="AJ19" s="8"/>
      <c r="AK19" s="8"/>
      <c r="AL19" s="9"/>
      <c r="AM19" s="9"/>
      <c r="AN19" s="9"/>
      <c r="AO19" s="8"/>
      <c r="AP19" s="8"/>
      <c r="AQ19" s="8"/>
      <c r="AR19" s="9"/>
      <c r="AS19" s="9"/>
      <c r="AT19" s="9"/>
      <c r="AU19" s="8"/>
      <c r="AV19" s="8"/>
      <c r="AW19" s="8"/>
      <c r="AX19" s="9"/>
      <c r="AY19" s="9"/>
      <c r="AZ19" s="9"/>
      <c r="BA19" s="8"/>
      <c r="BB19" s="8"/>
      <c r="BC19" s="8"/>
      <c r="BD19" s="9"/>
      <c r="BE19" s="9"/>
      <c r="BF19" s="9"/>
      <c r="BG19" s="8"/>
      <c r="BH19" s="8"/>
      <c r="BI19" s="8"/>
      <c r="BJ19" s="9"/>
      <c r="BK19" s="9"/>
      <c r="BL19" s="9"/>
      <c r="BM19" s="8"/>
      <c r="BN19" s="8"/>
      <c r="BO19" s="8"/>
      <c r="BP19" s="9"/>
      <c r="BQ19" s="9"/>
      <c r="BR19" s="9"/>
      <c r="BS19" s="8"/>
      <c r="BT19" s="8"/>
      <c r="BU19" s="8"/>
      <c r="BV19" s="9"/>
      <c r="BW19" s="9"/>
      <c r="BX19" s="9"/>
      <c r="BY19" s="8"/>
      <c r="BZ19" s="8"/>
      <c r="CA19" s="8"/>
      <c r="CB19" s="9"/>
      <c r="CC19" s="9"/>
      <c r="CD19" s="9"/>
      <c r="CW19" s="47">
        <f t="shared" si="1"/>
        <v>301</v>
      </c>
    </row>
    <row r="20" spans="1:101" ht="27" thickBot="1">
      <c r="A20" s="27" t="s">
        <v>177</v>
      </c>
      <c r="B20" s="24"/>
      <c r="C20" s="22"/>
      <c r="D20" s="23"/>
      <c r="E20" s="24"/>
      <c r="F20" s="24"/>
      <c r="G20" s="24"/>
      <c r="H20" s="24"/>
      <c r="I20" s="24"/>
      <c r="J20" s="25">
        <f t="shared" si="6"/>
        <v>0</v>
      </c>
      <c r="K20" s="8"/>
      <c r="L20" s="8"/>
      <c r="M20" s="8"/>
      <c r="N20" s="9"/>
      <c r="O20" s="9"/>
      <c r="P20" s="9"/>
      <c r="Q20" s="8"/>
      <c r="R20" s="8"/>
      <c r="S20" s="8"/>
      <c r="T20" s="9"/>
      <c r="U20" s="9"/>
      <c r="V20" s="9"/>
      <c r="W20" s="8"/>
      <c r="X20" s="8"/>
      <c r="Y20" s="8"/>
      <c r="Z20" s="9"/>
      <c r="AA20" s="9"/>
      <c r="AB20" s="9"/>
      <c r="AC20" s="8"/>
      <c r="AD20" s="8"/>
      <c r="AE20" s="8"/>
      <c r="AF20" s="9"/>
      <c r="AG20" s="9"/>
      <c r="AH20" s="9"/>
      <c r="AI20" s="8"/>
      <c r="AJ20" s="8"/>
      <c r="AK20" s="8"/>
      <c r="AL20" s="9"/>
      <c r="AM20" s="9"/>
      <c r="AN20" s="9"/>
      <c r="AO20" s="8"/>
      <c r="AP20" s="8"/>
      <c r="AQ20" s="8"/>
      <c r="AR20" s="9"/>
      <c r="AS20" s="9"/>
      <c r="AT20" s="9"/>
      <c r="AU20" s="8"/>
      <c r="AV20" s="8"/>
      <c r="AW20" s="8"/>
      <c r="AX20" s="9"/>
      <c r="AY20" s="9"/>
      <c r="AZ20" s="9"/>
      <c r="BA20" s="8"/>
      <c r="BB20" s="8"/>
      <c r="BC20" s="8"/>
      <c r="BD20" s="9"/>
      <c r="BE20" s="9"/>
      <c r="BF20" s="9"/>
      <c r="BG20" s="8"/>
      <c r="BH20" s="8"/>
      <c r="BI20" s="8"/>
      <c r="BJ20" s="9"/>
      <c r="BK20" s="9"/>
      <c r="BL20" s="9"/>
      <c r="BM20" s="8"/>
      <c r="BN20" s="8"/>
      <c r="BO20" s="8"/>
      <c r="BP20" s="9"/>
      <c r="BQ20" s="9"/>
      <c r="BR20" s="9"/>
      <c r="BS20" s="8"/>
      <c r="BT20" s="8"/>
      <c r="BU20" s="8"/>
      <c r="BV20" s="9"/>
      <c r="BW20" s="9"/>
      <c r="BX20" s="9"/>
      <c r="BY20" s="8"/>
      <c r="BZ20" s="8"/>
      <c r="CA20" s="8"/>
      <c r="CB20" s="9"/>
      <c r="CC20" s="9"/>
      <c r="CD20" s="9"/>
      <c r="CW20" s="47">
        <f t="shared" si="1"/>
        <v>301</v>
      </c>
    </row>
    <row r="21" spans="1:101" ht="27" thickBot="1">
      <c r="A21" s="27" t="s">
        <v>178</v>
      </c>
      <c r="B21" s="24"/>
      <c r="C21" s="22"/>
      <c r="D21" s="23"/>
      <c r="E21" s="24"/>
      <c r="F21" s="24"/>
      <c r="G21" s="24"/>
      <c r="H21" s="24"/>
      <c r="I21" s="24"/>
      <c r="J21" s="25">
        <f>IFERROR(SUM(B21:I21),"")</f>
        <v>0</v>
      </c>
      <c r="K21" s="8"/>
      <c r="L21" s="8"/>
      <c r="M21" s="8"/>
      <c r="N21" s="9"/>
      <c r="O21" s="9"/>
      <c r="P21" s="9"/>
      <c r="Q21" s="8"/>
      <c r="R21" s="8"/>
      <c r="S21" s="8"/>
      <c r="T21" s="9"/>
      <c r="U21" s="9"/>
      <c r="V21" s="9"/>
      <c r="W21" s="8"/>
      <c r="X21" s="8"/>
      <c r="Y21" s="8"/>
      <c r="Z21" s="9"/>
      <c r="AA21" s="9"/>
      <c r="AB21" s="9"/>
      <c r="AC21" s="8"/>
      <c r="AD21" s="8"/>
      <c r="AE21" s="8"/>
      <c r="AF21" s="9"/>
      <c r="AG21" s="9"/>
      <c r="AH21" s="9"/>
      <c r="AI21" s="8"/>
      <c r="AJ21" s="8"/>
      <c r="AK21" s="8"/>
      <c r="AL21" s="9"/>
      <c r="AM21" s="9"/>
      <c r="AN21" s="9"/>
      <c r="AO21" s="8"/>
      <c r="AP21" s="8"/>
      <c r="AQ21" s="8"/>
      <c r="AR21" s="9"/>
      <c r="AS21" s="9"/>
      <c r="AT21" s="9"/>
      <c r="AU21" s="8"/>
      <c r="AV21" s="8"/>
      <c r="AW21" s="8"/>
      <c r="AX21" s="9"/>
      <c r="AY21" s="9"/>
      <c r="AZ21" s="9"/>
      <c r="BA21" s="8"/>
      <c r="BB21" s="8"/>
      <c r="BC21" s="8"/>
      <c r="BD21" s="9"/>
      <c r="BE21" s="9"/>
      <c r="BF21" s="9"/>
      <c r="BG21" s="8"/>
      <c r="BH21" s="8"/>
      <c r="BI21" s="8"/>
      <c r="BJ21" s="9"/>
      <c r="BK21" s="9"/>
      <c r="BL21" s="9"/>
      <c r="BM21" s="8"/>
      <c r="BN21" s="8"/>
      <c r="BO21" s="8"/>
      <c r="BP21" s="9"/>
      <c r="BQ21" s="9"/>
      <c r="BR21" s="9"/>
      <c r="BS21" s="8"/>
      <c r="BT21" s="8"/>
      <c r="BU21" s="8"/>
      <c r="BV21" s="9"/>
      <c r="BW21" s="9"/>
      <c r="BX21" s="9"/>
      <c r="BY21" s="8"/>
      <c r="BZ21" s="8"/>
      <c r="CA21" s="8"/>
      <c r="CB21" s="9"/>
      <c r="CC21" s="9"/>
      <c r="CD21" s="9"/>
      <c r="CW21" s="47">
        <f t="shared" si="1"/>
        <v>301</v>
      </c>
    </row>
    <row r="22" spans="1:101" ht="27" thickBot="1">
      <c r="A22" s="27" t="s">
        <v>179</v>
      </c>
      <c r="B22" s="24"/>
      <c r="C22" s="22"/>
      <c r="D22" s="23"/>
      <c r="E22" s="24"/>
      <c r="F22" s="24"/>
      <c r="G22" s="24"/>
      <c r="H22" s="24"/>
      <c r="I22" s="24"/>
      <c r="J22" s="25">
        <f t="shared" si="6"/>
        <v>0</v>
      </c>
      <c r="K22" s="8"/>
      <c r="L22" s="8"/>
      <c r="M22" s="8"/>
      <c r="N22" s="9"/>
      <c r="O22" s="9"/>
      <c r="P22" s="9"/>
      <c r="Q22" s="8"/>
      <c r="R22" s="8"/>
      <c r="S22" s="8"/>
      <c r="T22" s="9"/>
      <c r="U22" s="9"/>
      <c r="V22" s="9"/>
      <c r="W22" s="8"/>
      <c r="X22" s="8"/>
      <c r="Y22" s="8"/>
      <c r="Z22" s="9"/>
      <c r="AA22" s="9"/>
      <c r="AB22" s="9"/>
      <c r="AC22" s="8"/>
      <c r="AD22" s="8"/>
      <c r="AE22" s="8"/>
      <c r="AF22" s="9"/>
      <c r="AG22" s="9"/>
      <c r="AH22" s="9"/>
      <c r="AI22" s="8"/>
      <c r="AJ22" s="8"/>
      <c r="AK22" s="8"/>
      <c r="AL22" s="9"/>
      <c r="AM22" s="9"/>
      <c r="AN22" s="9"/>
      <c r="AO22" s="8"/>
      <c r="AP22" s="8"/>
      <c r="AQ22" s="8"/>
      <c r="AR22" s="9"/>
      <c r="AS22" s="9"/>
      <c r="AT22" s="9"/>
      <c r="AU22" s="8"/>
      <c r="AV22" s="8"/>
      <c r="AW22" s="8"/>
      <c r="AX22" s="9"/>
      <c r="AY22" s="9"/>
      <c r="AZ22" s="9"/>
      <c r="BA22" s="8"/>
      <c r="BB22" s="8"/>
      <c r="BC22" s="8"/>
      <c r="BD22" s="9"/>
      <c r="BE22" s="9"/>
      <c r="BF22" s="9"/>
      <c r="BG22" s="8"/>
      <c r="BH22" s="8"/>
      <c r="BI22" s="8"/>
      <c r="BJ22" s="9"/>
      <c r="BK22" s="9"/>
      <c r="BL22" s="9"/>
      <c r="BM22" s="8"/>
      <c r="BN22" s="8"/>
      <c r="BO22" s="8"/>
      <c r="BP22" s="9"/>
      <c r="BQ22" s="9"/>
      <c r="BR22" s="9"/>
      <c r="BS22" s="8"/>
      <c r="BT22" s="8"/>
      <c r="BU22" s="8"/>
      <c r="BV22" s="9"/>
      <c r="BW22" s="9"/>
      <c r="BX22" s="9"/>
      <c r="BY22" s="8"/>
      <c r="BZ22" s="8"/>
      <c r="CA22" s="8"/>
      <c r="CB22" s="9"/>
      <c r="CC22" s="9"/>
      <c r="CD22" s="9"/>
      <c r="CW22" s="47">
        <f t="shared" si="1"/>
        <v>301</v>
      </c>
    </row>
    <row r="23" spans="1:101" ht="27" thickBot="1">
      <c r="A23" s="27" t="s">
        <v>180</v>
      </c>
      <c r="B23" s="24"/>
      <c r="C23" s="22"/>
      <c r="D23" s="23"/>
      <c r="E23" s="24"/>
      <c r="F23" s="24"/>
      <c r="G23" s="24"/>
      <c r="H23" s="24"/>
      <c r="I23" s="24"/>
      <c r="J23" s="26">
        <v>0</v>
      </c>
      <c r="K23" s="8"/>
      <c r="L23" s="8"/>
      <c r="M23" s="8"/>
      <c r="N23" s="9"/>
      <c r="O23" s="9"/>
      <c r="P23" s="9"/>
      <c r="Q23" s="8"/>
      <c r="R23" s="8"/>
      <c r="S23" s="8"/>
      <c r="T23" s="9"/>
      <c r="U23" s="9"/>
      <c r="V23" s="9"/>
      <c r="W23" s="8"/>
      <c r="X23" s="8"/>
      <c r="Y23" s="8"/>
      <c r="Z23" s="9"/>
      <c r="AA23" s="9"/>
      <c r="AB23" s="9"/>
      <c r="AC23" s="8"/>
      <c r="AD23" s="8"/>
      <c r="AE23" s="8"/>
      <c r="AF23" s="9"/>
      <c r="AG23" s="9"/>
      <c r="AH23" s="9"/>
      <c r="AI23" s="8"/>
      <c r="AJ23" s="8"/>
      <c r="AK23" s="8"/>
      <c r="AL23" s="9"/>
      <c r="AM23" s="9"/>
      <c r="AN23" s="9"/>
      <c r="AO23" s="8"/>
      <c r="AP23" s="8"/>
      <c r="AQ23" s="8"/>
      <c r="AR23" s="9"/>
      <c r="AS23" s="9"/>
      <c r="AT23" s="9"/>
      <c r="AU23" s="8"/>
      <c r="AV23" s="8"/>
      <c r="AW23" s="8"/>
      <c r="AX23" s="9"/>
      <c r="AY23" s="9"/>
      <c r="AZ23" s="9"/>
      <c r="BA23" s="8"/>
      <c r="BB23" s="8"/>
      <c r="BC23" s="8"/>
      <c r="BD23" s="9"/>
      <c r="BE23" s="9"/>
      <c r="BF23" s="9"/>
      <c r="BG23" s="8"/>
      <c r="BH23" s="8"/>
      <c r="BI23" s="8"/>
      <c r="BJ23" s="9"/>
      <c r="BK23" s="9"/>
      <c r="BL23" s="9"/>
      <c r="BM23" s="8"/>
      <c r="BN23" s="8"/>
      <c r="BO23" s="8"/>
      <c r="BP23" s="9"/>
      <c r="BQ23" s="9"/>
      <c r="BR23" s="9"/>
      <c r="BS23" s="8"/>
      <c r="BT23" s="8"/>
      <c r="BU23" s="8"/>
      <c r="BV23" s="9"/>
      <c r="BW23" s="9"/>
      <c r="BX23" s="9"/>
      <c r="BY23" s="8"/>
      <c r="BZ23" s="8"/>
      <c r="CA23" s="8"/>
      <c r="CB23" s="9"/>
      <c r="CC23" s="9"/>
      <c r="CD23" s="9"/>
      <c r="CW23" s="47">
        <f t="shared" si="1"/>
        <v>301</v>
      </c>
    </row>
    <row r="24" spans="1:101" ht="27" thickBot="1">
      <c r="A24" s="27" t="s">
        <v>181</v>
      </c>
      <c r="B24" s="24"/>
      <c r="C24" s="22"/>
      <c r="D24" s="23"/>
      <c r="E24" s="24"/>
      <c r="F24" s="24"/>
      <c r="G24" s="24"/>
      <c r="H24" s="24"/>
      <c r="I24" s="24"/>
      <c r="J24" s="26">
        <f t="shared" si="6"/>
        <v>0</v>
      </c>
      <c r="K24" s="8"/>
      <c r="L24" s="8"/>
      <c r="M24" s="8"/>
      <c r="N24" s="9"/>
      <c r="O24" s="9"/>
      <c r="P24" s="9"/>
      <c r="Q24" s="8"/>
      <c r="R24" s="8"/>
      <c r="S24" s="8"/>
      <c r="T24" s="9"/>
      <c r="U24" s="9"/>
      <c r="V24" s="9"/>
      <c r="W24" s="8"/>
      <c r="X24" s="8"/>
      <c r="Y24" s="8"/>
      <c r="Z24" s="9"/>
      <c r="AA24" s="9"/>
      <c r="AB24" s="9"/>
      <c r="AC24" s="8"/>
      <c r="AD24" s="8"/>
      <c r="AE24" s="8"/>
      <c r="AF24" s="9"/>
      <c r="AG24" s="9"/>
      <c r="AH24" s="9"/>
      <c r="AI24" s="8"/>
      <c r="AJ24" s="8"/>
      <c r="AK24" s="8"/>
      <c r="AL24" s="9"/>
      <c r="AM24" s="9"/>
      <c r="AN24" s="9"/>
      <c r="AO24" s="8"/>
      <c r="AP24" s="8"/>
      <c r="AQ24" s="8"/>
      <c r="AR24" s="9"/>
      <c r="AS24" s="9"/>
      <c r="AT24" s="9"/>
      <c r="AU24" s="8"/>
      <c r="AV24" s="8"/>
      <c r="AW24" s="8"/>
      <c r="AX24" s="9"/>
      <c r="AY24" s="9"/>
      <c r="AZ24" s="9"/>
      <c r="BA24" s="8"/>
      <c r="BB24" s="8"/>
      <c r="BC24" s="8"/>
      <c r="BD24" s="9"/>
      <c r="BE24" s="9"/>
      <c r="BF24" s="9"/>
      <c r="BG24" s="8"/>
      <c r="BH24" s="8"/>
      <c r="BI24" s="8"/>
      <c r="BJ24" s="9"/>
      <c r="BK24" s="9"/>
      <c r="BL24" s="9"/>
      <c r="BM24" s="8"/>
      <c r="BN24" s="8"/>
      <c r="BO24" s="8"/>
      <c r="BP24" s="9"/>
      <c r="BQ24" s="9"/>
      <c r="BR24" s="9"/>
      <c r="BS24" s="8"/>
      <c r="BT24" s="8"/>
      <c r="BU24" s="8"/>
      <c r="BV24" s="9"/>
      <c r="BW24" s="9"/>
      <c r="BX24" s="9"/>
      <c r="BY24" s="8"/>
      <c r="BZ24" s="8"/>
      <c r="CA24" s="8"/>
      <c r="CB24" s="9"/>
      <c r="CC24" s="9"/>
      <c r="CD24" s="9"/>
      <c r="CW24" s="47">
        <f t="shared" si="1"/>
        <v>301</v>
      </c>
    </row>
    <row r="25" spans="1:101" ht="27" thickBot="1">
      <c r="A25" s="27" t="s">
        <v>182</v>
      </c>
      <c r="B25" s="24"/>
      <c r="C25" s="22"/>
      <c r="D25" s="23"/>
      <c r="E25" s="24"/>
      <c r="F25" s="24"/>
      <c r="G25" s="24"/>
      <c r="H25" s="24"/>
      <c r="I25" s="24"/>
      <c r="J25" s="26">
        <f t="shared" si="6"/>
        <v>0</v>
      </c>
      <c r="K25" s="8"/>
      <c r="L25" s="8"/>
      <c r="M25" s="8"/>
      <c r="N25" s="9"/>
      <c r="O25" s="9"/>
      <c r="P25" s="9"/>
      <c r="Q25" s="8"/>
      <c r="R25" s="8"/>
      <c r="S25" s="8"/>
      <c r="T25" s="9"/>
      <c r="U25" s="9"/>
      <c r="V25" s="9"/>
      <c r="W25" s="8"/>
      <c r="X25" s="8"/>
      <c r="Y25" s="8"/>
      <c r="Z25" s="9"/>
      <c r="AA25" s="9"/>
      <c r="AB25" s="9"/>
      <c r="AC25" s="8"/>
      <c r="AD25" s="8"/>
      <c r="AE25" s="8"/>
      <c r="AF25" s="9"/>
      <c r="AG25" s="9"/>
      <c r="AH25" s="9"/>
      <c r="AI25" s="8"/>
      <c r="AJ25" s="8"/>
      <c r="AK25" s="8"/>
      <c r="AL25" s="9"/>
      <c r="AM25" s="9"/>
      <c r="AN25" s="9"/>
      <c r="AO25" s="8"/>
      <c r="AP25" s="8"/>
      <c r="AQ25" s="8"/>
      <c r="AR25" s="9"/>
      <c r="AS25" s="9"/>
      <c r="AT25" s="9"/>
      <c r="AU25" s="8"/>
      <c r="AV25" s="8"/>
      <c r="AW25" s="8"/>
      <c r="AX25" s="9"/>
      <c r="AY25" s="9"/>
      <c r="AZ25" s="9"/>
      <c r="BA25" s="8"/>
      <c r="BB25" s="8"/>
      <c r="BC25" s="8"/>
      <c r="BD25" s="9"/>
      <c r="BE25" s="9"/>
      <c r="BF25" s="9"/>
      <c r="BG25" s="8"/>
      <c r="BH25" s="8"/>
      <c r="BI25" s="8"/>
      <c r="BJ25" s="9"/>
      <c r="BK25" s="9"/>
      <c r="BL25" s="9"/>
      <c r="BM25" s="8"/>
      <c r="BN25" s="8"/>
      <c r="BO25" s="8"/>
      <c r="BP25" s="9"/>
      <c r="BQ25" s="9"/>
      <c r="BR25" s="9"/>
      <c r="BS25" s="8"/>
      <c r="BT25" s="8"/>
      <c r="BU25" s="8"/>
      <c r="BV25" s="9"/>
      <c r="BW25" s="9"/>
      <c r="BX25" s="9"/>
      <c r="BY25" s="8"/>
      <c r="BZ25" s="8"/>
      <c r="CA25" s="8"/>
      <c r="CB25" s="9"/>
      <c r="CC25" s="9"/>
      <c r="CD25" s="9"/>
      <c r="CW25" s="47">
        <f t="shared" si="1"/>
        <v>301</v>
      </c>
    </row>
    <row r="26" spans="1:101" ht="27" thickBot="1">
      <c r="A26" s="27" t="s">
        <v>183</v>
      </c>
      <c r="B26" s="24"/>
      <c r="C26" s="22"/>
      <c r="D26" s="23"/>
      <c r="E26" s="24"/>
      <c r="F26" s="24"/>
      <c r="G26" s="24"/>
      <c r="H26" s="24"/>
      <c r="I26" s="24"/>
      <c r="J26" s="26">
        <f t="shared" si="6"/>
        <v>0</v>
      </c>
      <c r="K26" s="8"/>
      <c r="L26" s="8"/>
      <c r="M26" s="8"/>
      <c r="N26" s="9"/>
      <c r="O26" s="9"/>
      <c r="P26" s="9"/>
      <c r="Q26" s="8"/>
      <c r="R26" s="8"/>
      <c r="S26" s="8"/>
      <c r="T26" s="9"/>
      <c r="U26" s="9"/>
      <c r="V26" s="9"/>
      <c r="W26" s="8"/>
      <c r="X26" s="8"/>
      <c r="Y26" s="8"/>
      <c r="Z26" s="9"/>
      <c r="AA26" s="9"/>
      <c r="AB26" s="9"/>
      <c r="AC26" s="8"/>
      <c r="AD26" s="8"/>
      <c r="AE26" s="8"/>
      <c r="AF26" s="9"/>
      <c r="AG26" s="9"/>
      <c r="AH26" s="9"/>
      <c r="AI26" s="8"/>
      <c r="AJ26" s="8"/>
      <c r="AK26" s="8"/>
      <c r="AL26" s="9"/>
      <c r="AM26" s="9"/>
      <c r="AN26" s="9"/>
      <c r="AO26" s="8"/>
      <c r="AP26" s="8"/>
      <c r="AQ26" s="8"/>
      <c r="AR26" s="9"/>
      <c r="AS26" s="9"/>
      <c r="AT26" s="9"/>
      <c r="AU26" s="8"/>
      <c r="AV26" s="8"/>
      <c r="AW26" s="8"/>
      <c r="AX26" s="9"/>
      <c r="AY26" s="9"/>
      <c r="AZ26" s="9"/>
      <c r="BA26" s="8"/>
      <c r="BB26" s="8"/>
      <c r="BC26" s="8"/>
      <c r="BD26" s="9"/>
      <c r="BE26" s="9"/>
      <c r="BF26" s="9"/>
      <c r="BG26" s="8"/>
      <c r="BH26" s="8"/>
      <c r="BI26" s="8"/>
      <c r="BJ26" s="9"/>
      <c r="BK26" s="9"/>
      <c r="BL26" s="9"/>
      <c r="BM26" s="8"/>
      <c r="BN26" s="8"/>
      <c r="BO26" s="8"/>
      <c r="BP26" s="9"/>
      <c r="BQ26" s="9"/>
      <c r="BR26" s="9"/>
      <c r="BS26" s="8"/>
      <c r="BT26" s="8"/>
      <c r="BU26" s="8"/>
      <c r="BV26" s="9"/>
      <c r="BW26" s="9"/>
      <c r="BX26" s="9"/>
      <c r="BY26" s="8"/>
      <c r="BZ26" s="8"/>
      <c r="CA26" s="8"/>
      <c r="CB26" s="9"/>
      <c r="CC26" s="9"/>
      <c r="CD26" s="9"/>
      <c r="CW26" s="47">
        <f t="shared" si="1"/>
        <v>301</v>
      </c>
    </row>
    <row r="27" spans="1:101" ht="27" thickBot="1">
      <c r="A27" s="27" t="s">
        <v>184</v>
      </c>
      <c r="B27" s="24"/>
      <c r="C27" s="22"/>
      <c r="D27" s="23"/>
      <c r="E27" s="24"/>
      <c r="F27" s="24"/>
      <c r="G27" s="24"/>
      <c r="H27" s="24"/>
      <c r="I27" s="24"/>
      <c r="J27" s="26">
        <f t="shared" si="6"/>
        <v>0</v>
      </c>
      <c r="K27" s="8"/>
      <c r="L27" s="8"/>
      <c r="M27" s="8"/>
      <c r="N27" s="9"/>
      <c r="O27" s="9"/>
      <c r="P27" s="9"/>
      <c r="Q27" s="8"/>
      <c r="R27" s="8"/>
      <c r="S27" s="8"/>
      <c r="T27" s="9"/>
      <c r="U27" s="9"/>
      <c r="V27" s="9"/>
      <c r="W27" s="8"/>
      <c r="X27" s="8"/>
      <c r="Y27" s="8"/>
      <c r="Z27" s="9"/>
      <c r="AA27" s="9"/>
      <c r="AB27" s="9"/>
      <c r="AC27" s="8"/>
      <c r="AD27" s="8"/>
      <c r="AE27" s="8"/>
      <c r="AF27" s="9"/>
      <c r="AG27" s="9"/>
      <c r="AH27" s="9"/>
      <c r="AI27" s="8"/>
      <c r="AJ27" s="8"/>
      <c r="AK27" s="8"/>
      <c r="AL27" s="9"/>
      <c r="AM27" s="9"/>
      <c r="AN27" s="9"/>
      <c r="AO27" s="8"/>
      <c r="AP27" s="8"/>
      <c r="AQ27" s="8"/>
      <c r="AR27" s="9"/>
      <c r="AS27" s="9"/>
      <c r="AT27" s="9"/>
      <c r="AU27" s="8"/>
      <c r="AV27" s="8"/>
      <c r="AW27" s="8"/>
      <c r="AX27" s="9"/>
      <c r="AY27" s="9"/>
      <c r="AZ27" s="9"/>
      <c r="BA27" s="8"/>
      <c r="BB27" s="8"/>
      <c r="BC27" s="8"/>
      <c r="BD27" s="9"/>
      <c r="BE27" s="9"/>
      <c r="BF27" s="9"/>
      <c r="BG27" s="8"/>
      <c r="BH27" s="8"/>
      <c r="BI27" s="8"/>
      <c r="BJ27" s="9"/>
      <c r="BK27" s="9"/>
      <c r="BL27" s="9"/>
      <c r="BM27" s="8"/>
      <c r="BN27" s="8"/>
      <c r="BO27" s="8"/>
      <c r="BP27" s="9"/>
      <c r="BQ27" s="9"/>
      <c r="BR27" s="9"/>
      <c r="BS27" s="8"/>
      <c r="BT27" s="8"/>
      <c r="BU27" s="8"/>
      <c r="BV27" s="9"/>
      <c r="BW27" s="9"/>
      <c r="BX27" s="9"/>
      <c r="BY27" s="8"/>
      <c r="BZ27" s="8"/>
      <c r="CA27" s="8"/>
      <c r="CB27" s="9"/>
      <c r="CC27" s="9"/>
      <c r="CD27" s="9"/>
      <c r="CW27" s="47">
        <f t="shared" si="1"/>
        <v>301</v>
      </c>
    </row>
    <row r="28" spans="1:101" ht="27" thickBot="1">
      <c r="A28" s="27" t="s">
        <v>185</v>
      </c>
      <c r="B28" s="24"/>
      <c r="C28" s="22"/>
      <c r="D28" s="23"/>
      <c r="E28" s="24"/>
      <c r="F28" s="24"/>
      <c r="G28" s="24"/>
      <c r="H28" s="24"/>
      <c r="I28" s="24"/>
      <c r="J28" s="26">
        <f t="shared" si="6"/>
        <v>0</v>
      </c>
      <c r="K28" s="8"/>
      <c r="L28" s="8"/>
      <c r="M28" s="8"/>
      <c r="N28" s="9"/>
      <c r="O28" s="9"/>
      <c r="P28" s="9"/>
      <c r="Q28" s="8"/>
      <c r="R28" s="8"/>
      <c r="S28" s="8"/>
      <c r="T28" s="9"/>
      <c r="U28" s="9"/>
      <c r="V28" s="9"/>
      <c r="W28" s="8"/>
      <c r="X28" s="8"/>
      <c r="Y28" s="8"/>
      <c r="Z28" s="9"/>
      <c r="AA28" s="9"/>
      <c r="AB28" s="9"/>
      <c r="AC28" s="8"/>
      <c r="AD28" s="8"/>
      <c r="AE28" s="8"/>
      <c r="AF28" s="9"/>
      <c r="AG28" s="9"/>
      <c r="AH28" s="9"/>
      <c r="AI28" s="8"/>
      <c r="AJ28" s="8"/>
      <c r="AK28" s="8"/>
      <c r="AL28" s="9"/>
      <c r="AM28" s="9"/>
      <c r="AN28" s="9"/>
      <c r="AO28" s="8"/>
      <c r="AP28" s="8"/>
      <c r="AQ28" s="8"/>
      <c r="AR28" s="9"/>
      <c r="AS28" s="9"/>
      <c r="AT28" s="9"/>
      <c r="AU28" s="8"/>
      <c r="AV28" s="8"/>
      <c r="AW28" s="8"/>
      <c r="AX28" s="9"/>
      <c r="AY28" s="9"/>
      <c r="AZ28" s="9"/>
      <c r="BA28" s="8"/>
      <c r="BB28" s="8"/>
      <c r="BC28" s="8"/>
      <c r="BD28" s="9"/>
      <c r="BE28" s="9"/>
      <c r="BF28" s="9"/>
      <c r="BG28" s="8"/>
      <c r="BH28" s="8"/>
      <c r="BI28" s="8"/>
      <c r="BJ28" s="9"/>
      <c r="BK28" s="9"/>
      <c r="BL28" s="9"/>
      <c r="BM28" s="8"/>
      <c r="BN28" s="8"/>
      <c r="BO28" s="8"/>
      <c r="BP28" s="9"/>
      <c r="BQ28" s="9"/>
      <c r="BR28" s="9"/>
      <c r="BS28" s="8"/>
      <c r="BT28" s="8"/>
      <c r="BU28" s="8"/>
      <c r="BV28" s="9"/>
      <c r="BW28" s="9"/>
      <c r="BX28" s="9"/>
      <c r="BY28" s="8"/>
      <c r="BZ28" s="8"/>
      <c r="CA28" s="8"/>
      <c r="CB28" s="9"/>
      <c r="CC28" s="9"/>
      <c r="CD28" s="9"/>
      <c r="CW28" s="47">
        <f t="shared" si="1"/>
        <v>301</v>
      </c>
    </row>
    <row r="29" spans="1:101" ht="26.25">
      <c r="A29" s="27" t="s">
        <v>186</v>
      </c>
      <c r="B29" s="24"/>
      <c r="C29" s="22"/>
      <c r="D29" s="23"/>
      <c r="E29" s="24"/>
      <c r="F29" s="24"/>
      <c r="G29" s="24"/>
      <c r="H29" s="24"/>
      <c r="I29" s="24"/>
      <c r="J29" s="25">
        <f t="shared" si="6"/>
        <v>0</v>
      </c>
      <c r="K29" s="8"/>
      <c r="L29" s="8"/>
      <c r="M29" s="8"/>
      <c r="N29" s="9"/>
      <c r="O29" s="9"/>
      <c r="P29" s="9"/>
      <c r="Q29" s="8"/>
      <c r="R29" s="8"/>
      <c r="S29" s="8"/>
      <c r="T29" s="9"/>
      <c r="U29" s="9"/>
      <c r="V29" s="9"/>
      <c r="W29" s="8"/>
      <c r="X29" s="8"/>
      <c r="Y29" s="8"/>
      <c r="Z29" s="9"/>
      <c r="AA29" s="9"/>
      <c r="AB29" s="9"/>
      <c r="AC29" s="8"/>
      <c r="AD29" s="8"/>
      <c r="AE29" s="8"/>
      <c r="AF29" s="9"/>
      <c r="AG29" s="9"/>
      <c r="AH29" s="9"/>
      <c r="AI29" s="8"/>
      <c r="AJ29" s="8"/>
      <c r="AK29" s="8"/>
      <c r="AL29" s="9"/>
      <c r="AM29" s="9"/>
      <c r="AN29" s="9"/>
      <c r="AO29" s="8"/>
      <c r="AP29" s="8"/>
      <c r="AQ29" s="8"/>
      <c r="AR29" s="9"/>
      <c r="AS29" s="9"/>
      <c r="AT29" s="9"/>
      <c r="AU29" s="8"/>
      <c r="AV29" s="8"/>
      <c r="AW29" s="8"/>
      <c r="AX29" s="9"/>
      <c r="AY29" s="9"/>
      <c r="AZ29" s="9"/>
      <c r="BA29" s="8"/>
      <c r="BB29" s="8"/>
      <c r="BC29" s="8"/>
      <c r="BD29" s="9"/>
      <c r="BE29" s="9"/>
      <c r="BF29" s="9"/>
      <c r="BG29" s="8"/>
      <c r="BH29" s="8"/>
      <c r="BI29" s="8"/>
      <c r="BJ29" s="9"/>
      <c r="BK29" s="9"/>
      <c r="BL29" s="9"/>
      <c r="BM29" s="8"/>
      <c r="BN29" s="8"/>
      <c r="BO29" s="8"/>
      <c r="BP29" s="9"/>
      <c r="BQ29" s="9"/>
      <c r="BR29" s="9"/>
      <c r="BS29" s="8"/>
      <c r="BT29" s="8"/>
      <c r="BU29" s="8"/>
      <c r="BV29" s="9"/>
      <c r="BW29" s="9"/>
      <c r="BX29" s="9"/>
      <c r="BY29" s="8"/>
      <c r="BZ29" s="8"/>
      <c r="CA29" s="8"/>
      <c r="CB29" s="9"/>
      <c r="CC29" s="9"/>
      <c r="CD29" s="9"/>
    </row>
    <row r="30" spans="1:101" ht="26.25">
      <c r="A30" s="27" t="s">
        <v>187</v>
      </c>
      <c r="B30" s="24"/>
      <c r="C30" s="22"/>
      <c r="D30" s="23"/>
      <c r="E30" s="24"/>
      <c r="F30" s="24"/>
      <c r="G30" s="24"/>
      <c r="H30" s="24"/>
      <c r="I30" s="24"/>
      <c r="J30" s="25">
        <f t="shared" si="6"/>
        <v>0</v>
      </c>
      <c r="K30" s="8"/>
      <c r="L30" s="8"/>
      <c r="M30" s="8"/>
      <c r="N30" s="9"/>
      <c r="O30" s="9"/>
      <c r="P30" s="9"/>
      <c r="Q30" s="8"/>
      <c r="R30" s="8"/>
      <c r="S30" s="8"/>
      <c r="T30" s="9"/>
      <c r="U30" s="9"/>
      <c r="V30" s="9"/>
      <c r="W30" s="8"/>
      <c r="X30" s="8"/>
      <c r="Y30" s="8"/>
      <c r="Z30" s="9"/>
      <c r="AA30" s="9"/>
      <c r="AB30" s="9"/>
      <c r="AC30" s="8"/>
      <c r="AD30" s="8"/>
      <c r="AE30" s="8"/>
      <c r="AF30" s="9"/>
      <c r="AG30" s="9"/>
      <c r="AH30" s="9"/>
      <c r="AI30" s="8"/>
      <c r="AJ30" s="8"/>
      <c r="AK30" s="8"/>
      <c r="AL30" s="9"/>
      <c r="AM30" s="9"/>
      <c r="AN30" s="9"/>
      <c r="AO30" s="8"/>
      <c r="AP30" s="8"/>
      <c r="AQ30" s="8"/>
      <c r="AR30" s="9"/>
      <c r="AS30" s="9"/>
      <c r="AT30" s="9"/>
      <c r="AU30" s="8"/>
      <c r="AV30" s="8"/>
      <c r="AW30" s="8"/>
      <c r="AX30" s="9"/>
      <c r="AY30" s="9"/>
      <c r="AZ30" s="9"/>
      <c r="BA30" s="8"/>
      <c r="BB30" s="8"/>
      <c r="BC30" s="8"/>
      <c r="BD30" s="9"/>
      <c r="BE30" s="9"/>
      <c r="BF30" s="9"/>
      <c r="BG30" s="8"/>
      <c r="BH30" s="8"/>
      <c r="BI30" s="8"/>
      <c r="BJ30" s="9"/>
      <c r="BK30" s="9"/>
      <c r="BL30" s="9"/>
      <c r="BM30" s="8"/>
      <c r="BN30" s="8"/>
      <c r="BO30" s="8"/>
      <c r="BP30" s="9"/>
      <c r="BQ30" s="9"/>
      <c r="BR30" s="9"/>
      <c r="BS30" s="8"/>
      <c r="BT30" s="8"/>
      <c r="BU30" s="8"/>
      <c r="BV30" s="9"/>
      <c r="BW30" s="9"/>
      <c r="BX30" s="9"/>
      <c r="BY30" s="8"/>
      <c r="BZ30" s="8"/>
      <c r="CA30" s="8"/>
      <c r="CB30" s="9"/>
      <c r="CC30" s="9"/>
      <c r="CD30" s="9"/>
    </row>
    <row r="31" spans="1:101" ht="26.25">
      <c r="A31" s="27" t="s">
        <v>188</v>
      </c>
      <c r="B31" s="24"/>
      <c r="C31" s="22"/>
      <c r="D31" s="23"/>
      <c r="E31" s="24"/>
      <c r="F31" s="24"/>
      <c r="G31" s="24"/>
      <c r="H31" s="24"/>
      <c r="I31" s="24"/>
      <c r="J31" s="25">
        <f t="shared" si="6"/>
        <v>0</v>
      </c>
      <c r="K31" s="8"/>
      <c r="L31" s="8"/>
      <c r="M31" s="8"/>
      <c r="N31" s="9"/>
      <c r="O31" s="9"/>
      <c r="P31" s="9"/>
      <c r="Q31" s="8"/>
      <c r="R31" s="8"/>
      <c r="S31" s="8"/>
      <c r="T31" s="9"/>
      <c r="U31" s="9"/>
      <c r="V31" s="9"/>
      <c r="W31" s="8"/>
      <c r="X31" s="8"/>
      <c r="Y31" s="8"/>
      <c r="Z31" s="9"/>
      <c r="AA31" s="9"/>
      <c r="AB31" s="9"/>
      <c r="AC31" s="8"/>
      <c r="AD31" s="8"/>
      <c r="AE31" s="8"/>
      <c r="AF31" s="9"/>
      <c r="AG31" s="9"/>
      <c r="AH31" s="9"/>
      <c r="AI31" s="8"/>
      <c r="AJ31" s="8"/>
      <c r="AK31" s="8"/>
      <c r="AL31" s="9"/>
      <c r="AM31" s="9"/>
      <c r="AN31" s="9"/>
      <c r="AO31" s="8"/>
      <c r="AP31" s="8"/>
      <c r="AQ31" s="8"/>
      <c r="AR31" s="9"/>
      <c r="AS31" s="9"/>
      <c r="AT31" s="9"/>
      <c r="AU31" s="8"/>
      <c r="AV31" s="8"/>
      <c r="AW31" s="8"/>
      <c r="AX31" s="9"/>
      <c r="AY31" s="9"/>
      <c r="AZ31" s="9"/>
      <c r="BA31" s="8"/>
      <c r="BB31" s="8"/>
      <c r="BC31" s="8"/>
      <c r="BD31" s="9"/>
      <c r="BE31" s="9"/>
      <c r="BF31" s="9"/>
      <c r="BG31" s="8"/>
      <c r="BH31" s="8"/>
      <c r="BI31" s="8"/>
      <c r="BJ31" s="9"/>
      <c r="BK31" s="9"/>
      <c r="BL31" s="9"/>
      <c r="BM31" s="8"/>
      <c r="BN31" s="8"/>
      <c r="BO31" s="8"/>
      <c r="BP31" s="9"/>
      <c r="BQ31" s="9"/>
      <c r="BR31" s="9"/>
      <c r="BS31" s="8"/>
      <c r="BT31" s="8"/>
      <c r="BU31" s="8"/>
      <c r="BV31" s="9"/>
      <c r="BW31" s="9"/>
      <c r="BX31" s="9"/>
      <c r="BY31" s="8"/>
      <c r="BZ31" s="8"/>
      <c r="CA31" s="8"/>
      <c r="CB31" s="9"/>
      <c r="CC31" s="9"/>
      <c r="CD31" s="9"/>
    </row>
    <row r="32" spans="1:101" ht="26.25">
      <c r="A32" s="27" t="s">
        <v>189</v>
      </c>
      <c r="B32" s="24"/>
      <c r="C32" s="22"/>
      <c r="D32" s="23"/>
      <c r="E32" s="24"/>
      <c r="F32" s="24"/>
      <c r="G32" s="24"/>
      <c r="H32" s="24"/>
      <c r="I32" s="24"/>
      <c r="J32" s="25">
        <f t="shared" si="6"/>
        <v>0</v>
      </c>
      <c r="K32" s="8"/>
      <c r="L32" s="8"/>
      <c r="M32" s="8"/>
      <c r="N32" s="9"/>
      <c r="O32" s="9"/>
      <c r="P32" s="9"/>
      <c r="Q32" s="8"/>
      <c r="R32" s="8"/>
      <c r="S32" s="8"/>
      <c r="T32" s="9"/>
      <c r="U32" s="9"/>
      <c r="V32" s="9"/>
      <c r="W32" s="8"/>
      <c r="X32" s="8"/>
      <c r="Y32" s="8"/>
      <c r="Z32" s="9"/>
      <c r="AA32" s="9"/>
      <c r="AB32" s="9"/>
      <c r="AC32" s="8"/>
      <c r="AD32" s="8"/>
      <c r="AE32" s="8"/>
      <c r="AF32" s="9"/>
      <c r="AG32" s="9"/>
      <c r="AH32" s="9"/>
      <c r="AI32" s="8"/>
      <c r="AJ32" s="8"/>
      <c r="AK32" s="8"/>
      <c r="AL32" s="9"/>
      <c r="AM32" s="9"/>
      <c r="AN32" s="9"/>
      <c r="AO32" s="8"/>
      <c r="AP32" s="8"/>
      <c r="AQ32" s="8"/>
      <c r="AR32" s="9"/>
      <c r="AS32" s="9"/>
      <c r="AT32" s="9"/>
      <c r="AU32" s="8"/>
      <c r="AV32" s="8"/>
      <c r="AW32" s="8"/>
      <c r="AX32" s="9"/>
      <c r="AY32" s="9"/>
      <c r="AZ32" s="9"/>
      <c r="BA32" s="8"/>
      <c r="BB32" s="8"/>
      <c r="BC32" s="8"/>
      <c r="BD32" s="9"/>
      <c r="BE32" s="9"/>
      <c r="BF32" s="9"/>
      <c r="BG32" s="8"/>
      <c r="BH32" s="8"/>
      <c r="BI32" s="8"/>
      <c r="BJ32" s="9"/>
      <c r="BK32" s="9"/>
      <c r="BL32" s="9"/>
      <c r="BM32" s="8"/>
      <c r="BN32" s="8"/>
      <c r="BO32" s="8"/>
      <c r="BP32" s="9"/>
      <c r="BQ32" s="9"/>
      <c r="BR32" s="9"/>
      <c r="BS32" s="8"/>
      <c r="BT32" s="8"/>
      <c r="BU32" s="8"/>
      <c r="BV32" s="9"/>
      <c r="BW32" s="9"/>
      <c r="BX32" s="9"/>
      <c r="BY32" s="8"/>
      <c r="BZ32" s="8"/>
      <c r="CA32" s="8"/>
      <c r="CB32" s="9"/>
      <c r="CC32" s="9"/>
      <c r="CD32" s="9"/>
    </row>
    <row r="33" spans="1:82" ht="26.25">
      <c r="A33" s="27" t="s">
        <v>190</v>
      </c>
      <c r="B33" s="24"/>
      <c r="C33" s="22"/>
      <c r="D33" s="23"/>
      <c r="E33" s="24"/>
      <c r="F33" s="24"/>
      <c r="G33" s="24"/>
      <c r="H33" s="24"/>
      <c r="I33" s="24"/>
      <c r="J33" s="25">
        <f t="shared" ref="J33:J96" si="7">IFERROR(SUM(B33:I33),"")</f>
        <v>0</v>
      </c>
      <c r="K33" s="8"/>
      <c r="L33" s="8"/>
      <c r="M33" s="8"/>
      <c r="N33" s="9"/>
      <c r="O33" s="9"/>
      <c r="P33" s="9"/>
      <c r="Q33" s="8"/>
      <c r="R33" s="8"/>
      <c r="S33" s="8"/>
      <c r="T33" s="9"/>
      <c r="U33" s="9"/>
      <c r="V33" s="9"/>
      <c r="W33" s="8"/>
      <c r="X33" s="8"/>
      <c r="Y33" s="8"/>
      <c r="Z33" s="9"/>
      <c r="AA33" s="9"/>
      <c r="AB33" s="9"/>
      <c r="AC33" s="8"/>
      <c r="AD33" s="8"/>
      <c r="AE33" s="8"/>
      <c r="AF33" s="9"/>
      <c r="AG33" s="9"/>
      <c r="AH33" s="9"/>
      <c r="AI33" s="8"/>
      <c r="AJ33" s="8"/>
      <c r="AK33" s="8"/>
      <c r="AL33" s="9"/>
      <c r="AM33" s="9"/>
      <c r="AN33" s="9"/>
      <c r="AO33" s="8"/>
      <c r="AP33" s="8"/>
      <c r="AQ33" s="8"/>
      <c r="AR33" s="9"/>
      <c r="AS33" s="9"/>
      <c r="AT33" s="9"/>
      <c r="AU33" s="8"/>
      <c r="AV33" s="8"/>
      <c r="AW33" s="8"/>
      <c r="AX33" s="9"/>
      <c r="AY33" s="9"/>
      <c r="AZ33" s="9"/>
      <c r="BA33" s="8"/>
      <c r="BB33" s="8"/>
      <c r="BC33" s="8"/>
      <c r="BD33" s="9"/>
      <c r="BE33" s="9"/>
      <c r="BF33" s="9"/>
      <c r="BG33" s="8"/>
      <c r="BH33" s="8"/>
      <c r="BI33" s="8"/>
      <c r="BJ33" s="9"/>
      <c r="BK33" s="9"/>
      <c r="BL33" s="9"/>
      <c r="BM33" s="8"/>
      <c r="BN33" s="8"/>
      <c r="BO33" s="8"/>
      <c r="BP33" s="9"/>
      <c r="BQ33" s="9"/>
      <c r="BR33" s="9"/>
      <c r="BS33" s="8"/>
      <c r="BT33" s="8"/>
      <c r="BU33" s="8"/>
      <c r="BV33" s="9"/>
      <c r="BW33" s="9"/>
      <c r="BX33" s="9"/>
      <c r="BY33" s="8"/>
      <c r="BZ33" s="8"/>
      <c r="CA33" s="8"/>
      <c r="CB33" s="9"/>
      <c r="CC33" s="9"/>
      <c r="CD33" s="9"/>
    </row>
    <row r="34" spans="1:82" ht="26.25">
      <c r="A34" s="27" t="s">
        <v>191</v>
      </c>
      <c r="B34" s="24"/>
      <c r="C34" s="22"/>
      <c r="D34" s="23"/>
      <c r="E34" s="24"/>
      <c r="F34" s="24"/>
      <c r="G34" s="24"/>
      <c r="H34" s="24"/>
      <c r="I34" s="24"/>
      <c r="J34" s="25">
        <f t="shared" si="7"/>
        <v>0</v>
      </c>
      <c r="K34" s="8"/>
      <c r="L34" s="8"/>
      <c r="M34" s="8"/>
      <c r="N34" s="9"/>
      <c r="O34" s="9"/>
      <c r="P34" s="9"/>
      <c r="Q34" s="8"/>
      <c r="R34" s="8"/>
      <c r="S34" s="8"/>
      <c r="T34" s="9"/>
      <c r="U34" s="9"/>
      <c r="V34" s="9"/>
      <c r="W34" s="8"/>
      <c r="X34" s="8"/>
      <c r="Y34" s="8"/>
      <c r="Z34" s="9"/>
      <c r="AA34" s="9"/>
      <c r="AB34" s="9"/>
      <c r="AC34" s="8"/>
      <c r="AD34" s="8"/>
      <c r="AE34" s="8"/>
      <c r="AF34" s="9"/>
      <c r="AG34" s="9"/>
      <c r="AH34" s="9"/>
      <c r="AI34" s="8"/>
      <c r="AJ34" s="8"/>
      <c r="AK34" s="8"/>
      <c r="AL34" s="9"/>
      <c r="AM34" s="9"/>
      <c r="AN34" s="9"/>
      <c r="AO34" s="8"/>
      <c r="AP34" s="8"/>
      <c r="AQ34" s="8"/>
      <c r="AR34" s="9"/>
      <c r="AS34" s="9"/>
      <c r="AT34" s="9"/>
      <c r="AU34" s="8"/>
      <c r="AV34" s="8"/>
      <c r="AW34" s="8"/>
      <c r="AX34" s="9"/>
      <c r="AY34" s="9"/>
      <c r="AZ34" s="9"/>
      <c r="BA34" s="8"/>
      <c r="BB34" s="8"/>
      <c r="BC34" s="8"/>
      <c r="BD34" s="9"/>
      <c r="BE34" s="9"/>
      <c r="BF34" s="9"/>
      <c r="BG34" s="8"/>
      <c r="BH34" s="8"/>
      <c r="BI34" s="8"/>
      <c r="BJ34" s="9"/>
      <c r="BK34" s="9"/>
      <c r="BL34" s="9"/>
      <c r="BM34" s="8"/>
      <c r="BN34" s="8"/>
      <c r="BO34" s="8"/>
      <c r="BP34" s="9"/>
      <c r="BQ34" s="9"/>
      <c r="BR34" s="9"/>
      <c r="BS34" s="8"/>
      <c r="BT34" s="8"/>
      <c r="BU34" s="8"/>
      <c r="BV34" s="9"/>
      <c r="BW34" s="9"/>
      <c r="BX34" s="9"/>
      <c r="BY34" s="8"/>
      <c r="BZ34" s="8"/>
      <c r="CA34" s="8"/>
      <c r="CB34" s="9"/>
      <c r="CC34" s="9"/>
      <c r="CD34" s="9"/>
    </row>
    <row r="35" spans="1:82" ht="26.25">
      <c r="A35" s="27" t="s">
        <v>192</v>
      </c>
      <c r="B35" s="24"/>
      <c r="C35" s="22"/>
      <c r="D35" s="23"/>
      <c r="E35" s="24"/>
      <c r="F35" s="24"/>
      <c r="G35" s="24"/>
      <c r="H35" s="24"/>
      <c r="I35" s="24"/>
      <c r="J35" s="25">
        <f t="shared" si="7"/>
        <v>0</v>
      </c>
      <c r="K35" s="8"/>
      <c r="L35" s="8"/>
      <c r="M35" s="8"/>
      <c r="N35" s="9"/>
      <c r="O35" s="9"/>
      <c r="P35" s="9"/>
      <c r="Q35" s="8"/>
      <c r="R35" s="8"/>
      <c r="S35" s="8"/>
      <c r="T35" s="9"/>
      <c r="U35" s="9"/>
      <c r="V35" s="9"/>
      <c r="W35" s="8"/>
      <c r="X35" s="8"/>
      <c r="Y35" s="8"/>
      <c r="Z35" s="9"/>
      <c r="AA35" s="9"/>
      <c r="AB35" s="9"/>
      <c r="AC35" s="8"/>
      <c r="AD35" s="8"/>
      <c r="AE35" s="8"/>
      <c r="AF35" s="9"/>
      <c r="AG35" s="9"/>
      <c r="AH35" s="9"/>
      <c r="AI35" s="8"/>
      <c r="AJ35" s="8"/>
      <c r="AK35" s="8"/>
      <c r="AL35" s="9"/>
      <c r="AM35" s="9"/>
      <c r="AN35" s="9"/>
      <c r="AO35" s="8"/>
      <c r="AP35" s="8"/>
      <c r="AQ35" s="8"/>
      <c r="AR35" s="9"/>
      <c r="AS35" s="9"/>
      <c r="AT35" s="9"/>
      <c r="AU35" s="8"/>
      <c r="AV35" s="8"/>
      <c r="AW35" s="8"/>
      <c r="AX35" s="9"/>
      <c r="AY35" s="9"/>
      <c r="AZ35" s="9"/>
      <c r="BA35" s="8"/>
      <c r="BB35" s="8"/>
      <c r="BC35" s="8"/>
      <c r="BD35" s="9"/>
      <c r="BE35" s="9"/>
      <c r="BF35" s="9"/>
      <c r="BG35" s="8"/>
      <c r="BH35" s="8"/>
      <c r="BI35" s="8"/>
      <c r="BJ35" s="9"/>
      <c r="BK35" s="9"/>
      <c r="BL35" s="9"/>
      <c r="BM35" s="8"/>
      <c r="BN35" s="8"/>
      <c r="BO35" s="8"/>
      <c r="BP35" s="9"/>
      <c r="BQ35" s="9"/>
      <c r="BR35" s="9"/>
      <c r="BS35" s="8"/>
      <c r="BT35" s="8"/>
      <c r="BU35" s="8"/>
      <c r="BV35" s="9"/>
      <c r="BW35" s="9"/>
      <c r="BX35" s="9"/>
      <c r="BY35" s="8"/>
      <c r="BZ35" s="8"/>
      <c r="CA35" s="8"/>
      <c r="CB35" s="9"/>
      <c r="CC35" s="9"/>
      <c r="CD35" s="9"/>
    </row>
    <row r="36" spans="1:82" ht="26.25">
      <c r="A36" s="27" t="s">
        <v>193</v>
      </c>
      <c r="B36" s="24"/>
      <c r="C36" s="22"/>
      <c r="D36" s="23"/>
      <c r="E36" s="24"/>
      <c r="F36" s="24"/>
      <c r="G36" s="24"/>
      <c r="H36" s="24"/>
      <c r="I36" s="24"/>
      <c r="J36" s="25">
        <f t="shared" si="7"/>
        <v>0</v>
      </c>
      <c r="K36" s="8"/>
      <c r="L36" s="8"/>
      <c r="M36" s="8"/>
      <c r="N36" s="9"/>
      <c r="O36" s="9"/>
      <c r="P36" s="9"/>
      <c r="Q36" s="8"/>
      <c r="R36" s="8"/>
      <c r="S36" s="8"/>
      <c r="T36" s="9"/>
      <c r="U36" s="9"/>
      <c r="V36" s="9"/>
      <c r="W36" s="8"/>
      <c r="X36" s="8"/>
      <c r="Y36" s="8"/>
      <c r="Z36" s="9"/>
      <c r="AA36" s="9"/>
      <c r="AB36" s="9"/>
      <c r="AC36" s="8"/>
      <c r="AD36" s="8"/>
      <c r="AE36" s="8"/>
      <c r="AF36" s="9"/>
      <c r="AG36" s="9"/>
      <c r="AH36" s="9"/>
      <c r="AI36" s="8"/>
      <c r="AJ36" s="8"/>
      <c r="AK36" s="8"/>
      <c r="AL36" s="9"/>
      <c r="AM36" s="9"/>
      <c r="AN36" s="9"/>
      <c r="AO36" s="8"/>
      <c r="AP36" s="8"/>
      <c r="AQ36" s="8"/>
      <c r="AR36" s="9"/>
      <c r="AS36" s="9"/>
      <c r="AT36" s="9"/>
      <c r="AU36" s="8"/>
      <c r="AV36" s="8"/>
      <c r="AW36" s="8"/>
      <c r="AX36" s="9"/>
      <c r="AY36" s="9"/>
      <c r="AZ36" s="9"/>
      <c r="BA36" s="8"/>
      <c r="BB36" s="8"/>
      <c r="BC36" s="8"/>
      <c r="BD36" s="9"/>
      <c r="BE36" s="9"/>
      <c r="BF36" s="9"/>
      <c r="BG36" s="8"/>
      <c r="BH36" s="8"/>
      <c r="BI36" s="8"/>
      <c r="BJ36" s="9"/>
      <c r="BK36" s="9"/>
      <c r="BL36" s="9"/>
      <c r="BM36" s="8"/>
      <c r="BN36" s="8"/>
      <c r="BO36" s="8"/>
      <c r="BP36" s="9"/>
      <c r="BQ36" s="9"/>
      <c r="BR36" s="9"/>
      <c r="BS36" s="8"/>
      <c r="BT36" s="8"/>
      <c r="BU36" s="8"/>
      <c r="BV36" s="9"/>
      <c r="BW36" s="9"/>
      <c r="BX36" s="9"/>
      <c r="BY36" s="8"/>
      <c r="BZ36" s="8"/>
      <c r="CA36" s="8"/>
      <c r="CB36" s="9"/>
      <c r="CC36" s="9"/>
      <c r="CD36" s="9"/>
    </row>
    <row r="37" spans="1:82" ht="26.25">
      <c r="A37" s="27" t="s">
        <v>194</v>
      </c>
      <c r="B37" s="24"/>
      <c r="C37" s="22"/>
      <c r="D37" s="23"/>
      <c r="E37" s="24"/>
      <c r="F37" s="24"/>
      <c r="G37" s="24"/>
      <c r="H37" s="24"/>
      <c r="I37" s="24"/>
      <c r="J37" s="25">
        <f t="shared" si="7"/>
        <v>0</v>
      </c>
      <c r="K37" s="8"/>
      <c r="L37" s="8"/>
      <c r="M37" s="8"/>
      <c r="N37" s="9"/>
      <c r="O37" s="9"/>
      <c r="P37" s="9"/>
      <c r="Q37" s="8"/>
      <c r="R37" s="8"/>
      <c r="S37" s="8"/>
      <c r="T37" s="9"/>
      <c r="U37" s="9"/>
      <c r="V37" s="9"/>
      <c r="W37" s="8"/>
      <c r="X37" s="8"/>
      <c r="Y37" s="8"/>
      <c r="Z37" s="9"/>
      <c r="AA37" s="9"/>
      <c r="AB37" s="9"/>
      <c r="AC37" s="8"/>
      <c r="AD37" s="8"/>
      <c r="AE37" s="8"/>
      <c r="AF37" s="9"/>
      <c r="AG37" s="9"/>
      <c r="AH37" s="9"/>
      <c r="AI37" s="8"/>
      <c r="AJ37" s="8"/>
      <c r="AK37" s="8"/>
      <c r="AL37" s="9"/>
      <c r="AM37" s="9"/>
      <c r="AN37" s="9"/>
      <c r="AO37" s="8"/>
      <c r="AP37" s="8"/>
      <c r="AQ37" s="8"/>
      <c r="AR37" s="9"/>
      <c r="AS37" s="9"/>
      <c r="AT37" s="9"/>
      <c r="AU37" s="8"/>
      <c r="AV37" s="8"/>
      <c r="AW37" s="8"/>
      <c r="AX37" s="9"/>
      <c r="AY37" s="9"/>
      <c r="AZ37" s="9"/>
      <c r="BA37" s="8"/>
      <c r="BB37" s="8"/>
      <c r="BC37" s="8"/>
      <c r="BD37" s="9"/>
      <c r="BE37" s="9"/>
      <c r="BF37" s="9"/>
      <c r="BG37" s="8"/>
      <c r="BH37" s="8"/>
      <c r="BI37" s="8"/>
      <c r="BJ37" s="9"/>
      <c r="BK37" s="9"/>
      <c r="BL37" s="9"/>
      <c r="BM37" s="8"/>
      <c r="BN37" s="8"/>
      <c r="BO37" s="8"/>
      <c r="BP37" s="9"/>
      <c r="BQ37" s="9"/>
      <c r="BR37" s="9"/>
      <c r="BS37" s="8"/>
      <c r="BT37" s="8"/>
      <c r="BU37" s="8"/>
      <c r="BV37" s="9"/>
      <c r="BW37" s="9"/>
      <c r="BX37" s="9"/>
      <c r="BY37" s="8"/>
      <c r="BZ37" s="8"/>
      <c r="CA37" s="8"/>
      <c r="CB37" s="9"/>
      <c r="CC37" s="9"/>
      <c r="CD37" s="9"/>
    </row>
    <row r="38" spans="1:82" ht="26.25">
      <c r="A38" s="27" t="s">
        <v>195</v>
      </c>
      <c r="B38" s="24"/>
      <c r="C38" s="22"/>
      <c r="D38" s="23"/>
      <c r="E38" s="24"/>
      <c r="F38" s="24"/>
      <c r="G38" s="24"/>
      <c r="H38" s="24"/>
      <c r="I38" s="24"/>
      <c r="J38" s="25">
        <f t="shared" si="7"/>
        <v>0</v>
      </c>
      <c r="K38" s="8"/>
      <c r="L38" s="8"/>
      <c r="M38" s="8"/>
      <c r="N38" s="9"/>
      <c r="O38" s="9"/>
      <c r="P38" s="9"/>
      <c r="Q38" s="8"/>
      <c r="R38" s="8"/>
      <c r="S38" s="8"/>
      <c r="T38" s="9"/>
      <c r="U38" s="9"/>
      <c r="V38" s="9"/>
      <c r="W38" s="8"/>
      <c r="X38" s="8"/>
      <c r="Y38" s="8"/>
      <c r="Z38" s="9"/>
      <c r="AA38" s="9"/>
      <c r="AB38" s="9"/>
      <c r="AC38" s="8"/>
      <c r="AD38" s="8"/>
      <c r="AE38" s="8"/>
      <c r="AF38" s="9"/>
      <c r="AG38" s="9"/>
      <c r="AH38" s="9"/>
      <c r="AI38" s="8"/>
      <c r="AJ38" s="8"/>
      <c r="AK38" s="8"/>
      <c r="AL38" s="9"/>
      <c r="AM38" s="9"/>
      <c r="AN38" s="9"/>
      <c r="AO38" s="8"/>
      <c r="AP38" s="8"/>
      <c r="AQ38" s="8"/>
      <c r="AR38" s="9"/>
      <c r="AS38" s="9"/>
      <c r="AT38" s="9"/>
      <c r="AU38" s="8"/>
      <c r="AV38" s="8"/>
      <c r="AW38" s="8"/>
      <c r="AX38" s="9"/>
      <c r="AY38" s="9"/>
      <c r="AZ38" s="9"/>
      <c r="BA38" s="8"/>
      <c r="BB38" s="8"/>
      <c r="BC38" s="8"/>
      <c r="BD38" s="9"/>
      <c r="BE38" s="9"/>
      <c r="BF38" s="9"/>
      <c r="BG38" s="8"/>
      <c r="BH38" s="8"/>
      <c r="BI38" s="8"/>
      <c r="BJ38" s="9"/>
      <c r="BK38" s="9"/>
      <c r="BL38" s="9"/>
      <c r="BM38" s="8"/>
      <c r="BN38" s="8"/>
      <c r="BO38" s="8"/>
      <c r="BP38" s="9"/>
      <c r="BQ38" s="9"/>
      <c r="BR38" s="9"/>
      <c r="BS38" s="8"/>
      <c r="BT38" s="8"/>
      <c r="BU38" s="8"/>
      <c r="BV38" s="9"/>
      <c r="BW38" s="9"/>
      <c r="BX38" s="9"/>
      <c r="BY38" s="8"/>
      <c r="BZ38" s="8"/>
      <c r="CA38" s="8"/>
      <c r="CB38" s="9"/>
      <c r="CC38" s="9"/>
      <c r="CD38" s="9"/>
    </row>
    <row r="39" spans="1:82" ht="26.25">
      <c r="A39" s="27" t="s">
        <v>196</v>
      </c>
      <c r="B39" s="24"/>
      <c r="C39" s="22"/>
      <c r="D39" s="23"/>
      <c r="E39" s="24"/>
      <c r="F39" s="24"/>
      <c r="G39" s="24"/>
      <c r="H39" s="24"/>
      <c r="I39" s="24"/>
      <c r="J39" s="25">
        <f t="shared" si="7"/>
        <v>0</v>
      </c>
      <c r="K39" s="8"/>
      <c r="L39" s="8"/>
      <c r="M39" s="8"/>
      <c r="N39" s="9"/>
      <c r="O39" s="9"/>
      <c r="P39" s="9"/>
      <c r="Q39" s="8"/>
      <c r="R39" s="8"/>
      <c r="S39" s="8"/>
      <c r="T39" s="9"/>
      <c r="U39" s="9"/>
      <c r="V39" s="9"/>
      <c r="W39" s="8"/>
      <c r="X39" s="8"/>
      <c r="Y39" s="8"/>
      <c r="Z39" s="9"/>
      <c r="AA39" s="9"/>
      <c r="AB39" s="9"/>
      <c r="AC39" s="8"/>
      <c r="AD39" s="8"/>
      <c r="AE39" s="8"/>
      <c r="AF39" s="9"/>
      <c r="AG39" s="9"/>
      <c r="AH39" s="9"/>
      <c r="AI39" s="8"/>
      <c r="AJ39" s="8"/>
      <c r="AK39" s="8"/>
      <c r="AL39" s="9"/>
      <c r="AM39" s="9"/>
      <c r="AN39" s="9"/>
      <c r="AO39" s="8"/>
      <c r="AP39" s="8"/>
      <c r="AQ39" s="8"/>
      <c r="AR39" s="9"/>
      <c r="AS39" s="9"/>
      <c r="AT39" s="9"/>
      <c r="AU39" s="8"/>
      <c r="AV39" s="8"/>
      <c r="AW39" s="8"/>
      <c r="AX39" s="9"/>
      <c r="AY39" s="9"/>
      <c r="AZ39" s="9"/>
      <c r="BA39" s="8"/>
      <c r="BB39" s="8"/>
      <c r="BC39" s="8"/>
      <c r="BD39" s="9"/>
      <c r="BE39" s="9"/>
      <c r="BF39" s="9"/>
      <c r="BG39" s="8"/>
      <c r="BH39" s="8"/>
      <c r="BI39" s="8"/>
      <c r="BJ39" s="9"/>
      <c r="BK39" s="9"/>
      <c r="BL39" s="9"/>
      <c r="BM39" s="8"/>
      <c r="BN39" s="8"/>
      <c r="BO39" s="8"/>
      <c r="BP39" s="9"/>
      <c r="BQ39" s="9"/>
      <c r="BR39" s="9"/>
      <c r="BS39" s="8"/>
      <c r="BT39" s="8"/>
      <c r="BU39" s="8"/>
      <c r="BV39" s="9"/>
      <c r="BW39" s="9"/>
      <c r="BX39" s="9"/>
      <c r="BY39" s="8"/>
      <c r="BZ39" s="8"/>
      <c r="CA39" s="8"/>
      <c r="CB39" s="9"/>
      <c r="CC39" s="9"/>
      <c r="CD39" s="9"/>
    </row>
    <row r="40" spans="1:82" ht="26.25">
      <c r="A40" s="27" t="s">
        <v>197</v>
      </c>
      <c r="B40" s="24"/>
      <c r="C40" s="22"/>
      <c r="D40" s="23"/>
      <c r="E40" s="24"/>
      <c r="F40" s="24"/>
      <c r="G40" s="24"/>
      <c r="H40" s="24"/>
      <c r="I40" s="24"/>
      <c r="J40" s="25">
        <f t="shared" si="7"/>
        <v>0</v>
      </c>
      <c r="K40" s="8"/>
      <c r="L40" s="8"/>
      <c r="M40" s="8"/>
      <c r="N40" s="9"/>
      <c r="O40" s="9"/>
      <c r="P40" s="9"/>
      <c r="Q40" s="8"/>
      <c r="R40" s="8"/>
      <c r="S40" s="8"/>
      <c r="T40" s="9"/>
      <c r="U40" s="9"/>
      <c r="V40" s="9"/>
      <c r="W40" s="8"/>
      <c r="X40" s="8"/>
      <c r="Y40" s="8"/>
      <c r="Z40" s="9"/>
      <c r="AA40" s="9"/>
      <c r="AB40" s="9"/>
      <c r="AC40" s="8"/>
      <c r="AD40" s="8"/>
      <c r="AE40" s="8"/>
      <c r="AF40" s="9"/>
      <c r="AG40" s="9"/>
      <c r="AH40" s="9"/>
      <c r="AI40" s="8"/>
      <c r="AJ40" s="8"/>
      <c r="AK40" s="8"/>
      <c r="AL40" s="9"/>
      <c r="AM40" s="9"/>
      <c r="AN40" s="9"/>
      <c r="AO40" s="8"/>
      <c r="AP40" s="8"/>
      <c r="AQ40" s="8"/>
      <c r="AR40" s="9"/>
      <c r="AS40" s="9"/>
      <c r="AT40" s="9"/>
      <c r="AU40" s="8"/>
      <c r="AV40" s="8"/>
      <c r="AW40" s="8"/>
      <c r="AX40" s="9"/>
      <c r="AY40" s="9"/>
      <c r="AZ40" s="9"/>
      <c r="BA40" s="8"/>
      <c r="BB40" s="8"/>
      <c r="BC40" s="8"/>
      <c r="BD40" s="9"/>
      <c r="BE40" s="9"/>
      <c r="BF40" s="9"/>
      <c r="BG40" s="8"/>
      <c r="BH40" s="8"/>
      <c r="BI40" s="8"/>
      <c r="BJ40" s="9"/>
      <c r="BK40" s="9"/>
      <c r="BL40" s="9"/>
      <c r="BM40" s="8"/>
      <c r="BN40" s="8"/>
      <c r="BO40" s="8"/>
      <c r="BP40" s="9"/>
      <c r="BQ40" s="9"/>
      <c r="BR40" s="9"/>
      <c r="BS40" s="8"/>
      <c r="BT40" s="8"/>
      <c r="BU40" s="8"/>
      <c r="BV40" s="9"/>
      <c r="BW40" s="9"/>
      <c r="BX40" s="9"/>
      <c r="BY40" s="8"/>
      <c r="BZ40" s="8"/>
      <c r="CA40" s="8"/>
      <c r="CB40" s="9"/>
      <c r="CC40" s="9"/>
      <c r="CD40" s="9"/>
    </row>
    <row r="41" spans="1:82" ht="26.25">
      <c r="A41" s="27" t="s">
        <v>198</v>
      </c>
      <c r="B41" s="24"/>
      <c r="C41" s="22"/>
      <c r="D41" s="23"/>
      <c r="E41" s="24"/>
      <c r="F41" s="24"/>
      <c r="G41" s="24"/>
      <c r="H41" s="24"/>
      <c r="I41" s="24"/>
      <c r="J41" s="25">
        <f t="shared" si="7"/>
        <v>0</v>
      </c>
      <c r="K41" s="8"/>
      <c r="L41" s="8"/>
      <c r="M41" s="8"/>
      <c r="N41" s="9"/>
      <c r="O41" s="9"/>
      <c r="P41" s="9"/>
      <c r="Q41" s="8"/>
      <c r="R41" s="8"/>
      <c r="S41" s="8"/>
      <c r="T41" s="9"/>
      <c r="U41" s="9"/>
      <c r="V41" s="9"/>
      <c r="W41" s="8"/>
      <c r="X41" s="8"/>
      <c r="Y41" s="8"/>
      <c r="Z41" s="9"/>
      <c r="AA41" s="9"/>
      <c r="AB41" s="9"/>
      <c r="AC41" s="8"/>
      <c r="AD41" s="8"/>
      <c r="AE41" s="8"/>
      <c r="AF41" s="9"/>
      <c r="AG41" s="9"/>
      <c r="AH41" s="9"/>
      <c r="AI41" s="8"/>
      <c r="AJ41" s="8"/>
      <c r="AK41" s="8"/>
      <c r="AL41" s="9"/>
      <c r="AM41" s="9"/>
      <c r="AN41" s="9"/>
      <c r="AO41" s="8"/>
      <c r="AP41" s="8"/>
      <c r="AQ41" s="8"/>
      <c r="AR41" s="9"/>
      <c r="AS41" s="9"/>
      <c r="AT41" s="9"/>
      <c r="AU41" s="8"/>
      <c r="AV41" s="8"/>
      <c r="AW41" s="8"/>
      <c r="AX41" s="9"/>
      <c r="AY41" s="9"/>
      <c r="AZ41" s="9"/>
      <c r="BA41" s="8"/>
      <c r="BB41" s="8"/>
      <c r="BC41" s="8"/>
      <c r="BD41" s="9"/>
      <c r="BE41" s="9"/>
      <c r="BF41" s="9"/>
      <c r="BG41" s="8"/>
      <c r="BH41" s="8"/>
      <c r="BI41" s="8"/>
      <c r="BJ41" s="9"/>
      <c r="BK41" s="9"/>
      <c r="BL41" s="9"/>
      <c r="BM41" s="8"/>
      <c r="BN41" s="8"/>
      <c r="BO41" s="8"/>
      <c r="BP41" s="9"/>
      <c r="BQ41" s="9"/>
      <c r="BR41" s="9"/>
      <c r="BS41" s="8"/>
      <c r="BT41" s="8"/>
      <c r="BU41" s="8"/>
      <c r="BV41" s="9"/>
      <c r="BW41" s="9"/>
      <c r="BX41" s="9"/>
      <c r="BY41" s="8"/>
      <c r="BZ41" s="8"/>
      <c r="CA41" s="8"/>
      <c r="CB41" s="9"/>
      <c r="CC41" s="9"/>
      <c r="CD41" s="9"/>
    </row>
    <row r="42" spans="1:82" ht="26.25">
      <c r="A42" s="27" t="s">
        <v>199</v>
      </c>
      <c r="B42" s="24"/>
      <c r="C42" s="22"/>
      <c r="D42" s="23"/>
      <c r="E42" s="24"/>
      <c r="F42" s="24"/>
      <c r="G42" s="24"/>
      <c r="H42" s="24"/>
      <c r="I42" s="24"/>
      <c r="J42" s="25">
        <f t="shared" si="7"/>
        <v>0</v>
      </c>
      <c r="K42" s="8"/>
      <c r="L42" s="8"/>
      <c r="M42" s="8"/>
      <c r="N42" s="9"/>
      <c r="O42" s="9"/>
      <c r="P42" s="9"/>
      <c r="Q42" s="8"/>
      <c r="R42" s="8"/>
      <c r="S42" s="8"/>
      <c r="T42" s="9"/>
      <c r="U42" s="9"/>
      <c r="V42" s="9"/>
      <c r="W42" s="8"/>
      <c r="X42" s="8"/>
      <c r="Y42" s="8"/>
      <c r="Z42" s="9"/>
      <c r="AA42" s="9"/>
      <c r="AB42" s="9"/>
      <c r="AC42" s="8"/>
      <c r="AD42" s="8"/>
      <c r="AE42" s="8"/>
      <c r="AF42" s="9"/>
      <c r="AG42" s="9"/>
      <c r="AH42" s="9"/>
      <c r="AI42" s="8"/>
      <c r="AJ42" s="8"/>
      <c r="AK42" s="8"/>
      <c r="AL42" s="9"/>
      <c r="AM42" s="9"/>
      <c r="AN42" s="9"/>
      <c r="AO42" s="8"/>
      <c r="AP42" s="8"/>
      <c r="AQ42" s="8"/>
      <c r="AR42" s="9"/>
      <c r="AS42" s="9"/>
      <c r="AT42" s="9"/>
      <c r="AU42" s="8"/>
      <c r="AV42" s="8"/>
      <c r="AW42" s="8"/>
      <c r="AX42" s="9"/>
      <c r="AY42" s="9"/>
      <c r="AZ42" s="9"/>
      <c r="BA42" s="8"/>
      <c r="BB42" s="8"/>
      <c r="BC42" s="8"/>
      <c r="BD42" s="9"/>
      <c r="BE42" s="9"/>
      <c r="BF42" s="9"/>
      <c r="BG42" s="8"/>
      <c r="BH42" s="8"/>
      <c r="BI42" s="8"/>
      <c r="BJ42" s="9"/>
      <c r="BK42" s="9"/>
      <c r="BL42" s="9"/>
      <c r="BM42" s="8"/>
      <c r="BN42" s="8"/>
      <c r="BO42" s="8"/>
      <c r="BP42" s="9"/>
      <c r="BQ42" s="9"/>
      <c r="BR42" s="9"/>
      <c r="BS42" s="8"/>
      <c r="BT42" s="8"/>
      <c r="BU42" s="8"/>
      <c r="BV42" s="9"/>
      <c r="BW42" s="9"/>
      <c r="BX42" s="9"/>
      <c r="BY42" s="8"/>
      <c r="BZ42" s="8"/>
      <c r="CA42" s="8"/>
      <c r="CB42" s="9"/>
      <c r="CC42" s="9"/>
      <c r="CD42" s="9"/>
    </row>
    <row r="43" spans="1:82" ht="26.25">
      <c r="A43" s="27" t="s">
        <v>200</v>
      </c>
      <c r="B43" s="24"/>
      <c r="C43" s="22"/>
      <c r="D43" s="23"/>
      <c r="E43" s="24"/>
      <c r="F43" s="24"/>
      <c r="G43" s="24"/>
      <c r="H43" s="24"/>
      <c r="I43" s="24"/>
      <c r="J43" s="25">
        <f t="shared" si="7"/>
        <v>0</v>
      </c>
      <c r="K43" s="8"/>
      <c r="L43" s="8"/>
      <c r="M43" s="8"/>
      <c r="N43" s="9"/>
      <c r="O43" s="9"/>
      <c r="P43" s="9"/>
      <c r="Q43" s="8"/>
      <c r="R43" s="8"/>
      <c r="S43" s="8"/>
      <c r="T43" s="9"/>
      <c r="U43" s="9"/>
      <c r="V43" s="9"/>
      <c r="W43" s="8"/>
      <c r="X43" s="8"/>
      <c r="Y43" s="8"/>
      <c r="Z43" s="9"/>
      <c r="AA43" s="9"/>
      <c r="AB43" s="9"/>
      <c r="AC43" s="8"/>
      <c r="AD43" s="8"/>
      <c r="AE43" s="8"/>
      <c r="AF43" s="9"/>
      <c r="AG43" s="9"/>
      <c r="AH43" s="9"/>
      <c r="AI43" s="8"/>
      <c r="AJ43" s="8"/>
      <c r="AK43" s="8"/>
      <c r="AL43" s="9"/>
      <c r="AM43" s="9"/>
      <c r="AN43" s="9"/>
      <c r="AO43" s="8"/>
      <c r="AP43" s="8"/>
      <c r="AQ43" s="8"/>
      <c r="AR43" s="9"/>
      <c r="AS43" s="9"/>
      <c r="AT43" s="9"/>
      <c r="AU43" s="8"/>
      <c r="AV43" s="8"/>
      <c r="AW43" s="8"/>
      <c r="AX43" s="9"/>
      <c r="AY43" s="9"/>
      <c r="AZ43" s="9"/>
      <c r="BA43" s="8"/>
      <c r="BB43" s="8"/>
      <c r="BC43" s="8"/>
      <c r="BD43" s="9"/>
      <c r="BE43" s="9"/>
      <c r="BF43" s="9"/>
      <c r="BG43" s="8"/>
      <c r="BH43" s="8"/>
      <c r="BI43" s="8"/>
      <c r="BJ43" s="9"/>
      <c r="BK43" s="9"/>
      <c r="BL43" s="9"/>
      <c r="BM43" s="8"/>
      <c r="BN43" s="8"/>
      <c r="BO43" s="8"/>
      <c r="BP43" s="9"/>
      <c r="BQ43" s="9"/>
      <c r="BR43" s="9"/>
      <c r="BS43" s="8"/>
      <c r="BT43" s="8"/>
      <c r="BU43" s="8"/>
      <c r="BV43" s="9"/>
      <c r="BW43" s="9"/>
      <c r="BX43" s="9"/>
      <c r="BY43" s="8"/>
      <c r="BZ43" s="8"/>
      <c r="CA43" s="8"/>
      <c r="CB43" s="9"/>
      <c r="CC43" s="9"/>
      <c r="CD43" s="9"/>
    </row>
    <row r="44" spans="1:82" ht="26.25">
      <c r="A44" s="27" t="s">
        <v>201</v>
      </c>
      <c r="B44" s="24"/>
      <c r="C44" s="22"/>
      <c r="D44" s="23"/>
      <c r="E44" s="24"/>
      <c r="F44" s="24"/>
      <c r="G44" s="24"/>
      <c r="H44" s="24"/>
      <c r="I44" s="24"/>
      <c r="J44" s="25">
        <f t="shared" si="7"/>
        <v>0</v>
      </c>
      <c r="K44" s="8"/>
      <c r="L44" s="8"/>
      <c r="M44" s="8"/>
      <c r="N44" s="9"/>
      <c r="O44" s="9"/>
      <c r="P44" s="9"/>
      <c r="Q44" s="8"/>
      <c r="R44" s="8"/>
      <c r="S44" s="8"/>
      <c r="T44" s="9"/>
      <c r="U44" s="9"/>
      <c r="V44" s="9"/>
      <c r="W44" s="8"/>
      <c r="X44" s="8"/>
      <c r="Y44" s="8"/>
      <c r="Z44" s="9"/>
      <c r="AA44" s="9"/>
      <c r="AB44" s="9"/>
      <c r="AC44" s="8"/>
      <c r="AD44" s="8"/>
      <c r="AE44" s="8"/>
      <c r="AF44" s="9"/>
      <c r="AG44" s="9"/>
      <c r="AH44" s="9"/>
      <c r="AI44" s="8"/>
      <c r="AJ44" s="8"/>
      <c r="AK44" s="8"/>
      <c r="AL44" s="9"/>
      <c r="AM44" s="9"/>
      <c r="AN44" s="9"/>
      <c r="AO44" s="8"/>
      <c r="AP44" s="8"/>
      <c r="AQ44" s="8"/>
      <c r="AR44" s="9"/>
      <c r="AS44" s="9"/>
      <c r="AT44" s="9"/>
      <c r="AU44" s="8"/>
      <c r="AV44" s="8"/>
      <c r="AW44" s="8"/>
      <c r="AX44" s="9"/>
      <c r="AY44" s="9"/>
      <c r="AZ44" s="9"/>
      <c r="BA44" s="8"/>
      <c r="BB44" s="8"/>
      <c r="BC44" s="8"/>
      <c r="BD44" s="9"/>
      <c r="BE44" s="9"/>
      <c r="BF44" s="9"/>
      <c r="BG44" s="8"/>
      <c r="BH44" s="8"/>
      <c r="BI44" s="8"/>
      <c r="BJ44" s="9"/>
      <c r="BK44" s="9"/>
      <c r="BL44" s="9"/>
      <c r="BM44" s="8"/>
      <c r="BN44" s="8"/>
      <c r="BO44" s="8"/>
      <c r="BP44" s="9"/>
      <c r="BQ44" s="9"/>
      <c r="BR44" s="9"/>
      <c r="BS44" s="8"/>
      <c r="BT44" s="8"/>
      <c r="BU44" s="8"/>
      <c r="BV44" s="9"/>
      <c r="BW44" s="9"/>
      <c r="BX44" s="9"/>
      <c r="BY44" s="8"/>
      <c r="BZ44" s="8"/>
      <c r="CA44" s="8"/>
      <c r="CB44" s="9"/>
      <c r="CC44" s="9"/>
      <c r="CD44" s="9"/>
    </row>
    <row r="45" spans="1:82" ht="26.25">
      <c r="A45" s="27" t="s">
        <v>202</v>
      </c>
      <c r="B45" s="24"/>
      <c r="C45" s="22"/>
      <c r="D45" s="23"/>
      <c r="E45" s="24"/>
      <c r="F45" s="24"/>
      <c r="G45" s="24"/>
      <c r="H45" s="24"/>
      <c r="I45" s="24"/>
      <c r="J45" s="25">
        <f t="shared" si="7"/>
        <v>0</v>
      </c>
      <c r="K45" s="8"/>
      <c r="L45" s="8"/>
      <c r="M45" s="8"/>
      <c r="N45" s="9"/>
      <c r="O45" s="9"/>
      <c r="P45" s="9"/>
      <c r="Q45" s="8"/>
      <c r="R45" s="8"/>
      <c r="S45" s="8"/>
      <c r="T45" s="9"/>
      <c r="U45" s="9"/>
      <c r="V45" s="9"/>
      <c r="W45" s="8"/>
      <c r="X45" s="8"/>
      <c r="Y45" s="8"/>
      <c r="Z45" s="9"/>
      <c r="AA45" s="9"/>
      <c r="AB45" s="9"/>
      <c r="AC45" s="8"/>
      <c r="AD45" s="8"/>
      <c r="AE45" s="8"/>
      <c r="AF45" s="9"/>
      <c r="AG45" s="9"/>
      <c r="AH45" s="9"/>
      <c r="AI45" s="8"/>
      <c r="AJ45" s="8"/>
      <c r="AK45" s="8"/>
      <c r="AL45" s="9"/>
      <c r="AM45" s="9"/>
      <c r="AN45" s="9"/>
      <c r="AO45" s="8"/>
      <c r="AP45" s="8"/>
      <c r="AQ45" s="8"/>
      <c r="AR45" s="9"/>
      <c r="AS45" s="9"/>
      <c r="AT45" s="9"/>
      <c r="AU45" s="8"/>
      <c r="AV45" s="8"/>
      <c r="AW45" s="8"/>
      <c r="AX45" s="9"/>
      <c r="AY45" s="9"/>
      <c r="AZ45" s="9"/>
      <c r="BA45" s="8"/>
      <c r="BB45" s="8"/>
      <c r="BC45" s="8"/>
      <c r="BD45" s="9"/>
      <c r="BE45" s="9"/>
      <c r="BF45" s="9"/>
      <c r="BG45" s="8"/>
      <c r="BH45" s="8"/>
      <c r="BI45" s="8"/>
      <c r="BJ45" s="9"/>
      <c r="BK45" s="9"/>
      <c r="BL45" s="9"/>
      <c r="BM45" s="8"/>
      <c r="BN45" s="8"/>
      <c r="BO45" s="8"/>
      <c r="BP45" s="9"/>
      <c r="BQ45" s="9"/>
      <c r="BR45" s="9"/>
      <c r="BS45" s="8"/>
      <c r="BT45" s="8"/>
      <c r="BU45" s="8"/>
      <c r="BV45" s="9"/>
      <c r="BW45" s="9"/>
      <c r="BX45" s="9"/>
      <c r="BY45" s="8"/>
      <c r="BZ45" s="8"/>
      <c r="CA45" s="8"/>
      <c r="CB45" s="9"/>
      <c r="CC45" s="9"/>
      <c r="CD45" s="9"/>
    </row>
    <row r="46" spans="1:82" ht="26.25">
      <c r="A46" s="27" t="s">
        <v>203</v>
      </c>
      <c r="B46" s="24"/>
      <c r="C46" s="22"/>
      <c r="D46" s="23"/>
      <c r="E46" s="24"/>
      <c r="F46" s="24"/>
      <c r="G46" s="24"/>
      <c r="H46" s="24"/>
      <c r="I46" s="24"/>
      <c r="J46" s="25">
        <f t="shared" si="7"/>
        <v>0</v>
      </c>
      <c r="K46" s="8"/>
      <c r="L46" s="8"/>
      <c r="M46" s="8"/>
      <c r="N46" s="9"/>
      <c r="O46" s="9"/>
      <c r="P46" s="9"/>
      <c r="Q46" s="8"/>
      <c r="R46" s="8"/>
      <c r="S46" s="8"/>
      <c r="T46" s="9"/>
      <c r="U46" s="9"/>
      <c r="V46" s="9"/>
      <c r="W46" s="8"/>
      <c r="X46" s="8"/>
      <c r="Y46" s="8"/>
      <c r="Z46" s="9"/>
      <c r="AA46" s="9"/>
      <c r="AB46" s="9"/>
      <c r="AC46" s="8"/>
      <c r="AD46" s="8"/>
      <c r="AE46" s="8"/>
      <c r="AF46" s="9"/>
      <c r="AG46" s="9"/>
      <c r="AH46" s="9"/>
      <c r="AI46" s="8"/>
      <c r="AJ46" s="8"/>
      <c r="AK46" s="8"/>
      <c r="AL46" s="9"/>
      <c r="AM46" s="9"/>
      <c r="AN46" s="9"/>
      <c r="AO46" s="8"/>
      <c r="AP46" s="8"/>
      <c r="AQ46" s="8"/>
      <c r="AR46" s="9"/>
      <c r="AS46" s="9"/>
      <c r="AT46" s="9"/>
      <c r="AU46" s="8"/>
      <c r="AV46" s="8"/>
      <c r="AW46" s="8"/>
      <c r="AX46" s="9"/>
      <c r="AY46" s="9"/>
      <c r="AZ46" s="9"/>
      <c r="BA46" s="8"/>
      <c r="BB46" s="8"/>
      <c r="BC46" s="8"/>
      <c r="BD46" s="9"/>
      <c r="BE46" s="9"/>
      <c r="BF46" s="9"/>
      <c r="BG46" s="8"/>
      <c r="BH46" s="8"/>
      <c r="BI46" s="8"/>
      <c r="BJ46" s="9"/>
      <c r="BK46" s="9"/>
      <c r="BL46" s="9"/>
      <c r="BM46" s="8"/>
      <c r="BN46" s="8"/>
      <c r="BO46" s="8"/>
      <c r="BP46" s="9"/>
      <c r="BQ46" s="9"/>
      <c r="BR46" s="9"/>
      <c r="BS46" s="8"/>
      <c r="BT46" s="8"/>
      <c r="BU46" s="8"/>
      <c r="BV46" s="9"/>
      <c r="BW46" s="9"/>
      <c r="BX46" s="9"/>
      <c r="BY46" s="8"/>
      <c r="BZ46" s="8"/>
      <c r="CA46" s="8"/>
      <c r="CB46" s="9"/>
      <c r="CC46" s="9"/>
      <c r="CD46" s="9"/>
    </row>
    <row r="47" spans="1:82" ht="26.25">
      <c r="A47" s="27" t="s">
        <v>204</v>
      </c>
      <c r="B47" s="24"/>
      <c r="C47" s="22"/>
      <c r="D47" s="23"/>
      <c r="E47" s="24"/>
      <c r="F47" s="24"/>
      <c r="G47" s="24"/>
      <c r="H47" s="24"/>
      <c r="I47" s="24"/>
      <c r="J47" s="25">
        <f t="shared" si="7"/>
        <v>0</v>
      </c>
      <c r="K47" s="8"/>
      <c r="L47" s="8"/>
      <c r="M47" s="8"/>
      <c r="N47" s="9"/>
      <c r="O47" s="9"/>
      <c r="P47" s="9"/>
      <c r="Q47" s="8"/>
      <c r="R47" s="8"/>
      <c r="S47" s="8"/>
      <c r="T47" s="9"/>
      <c r="U47" s="9"/>
      <c r="V47" s="9"/>
      <c r="W47" s="8"/>
      <c r="X47" s="8"/>
      <c r="Y47" s="8"/>
      <c r="Z47" s="9"/>
      <c r="AA47" s="9"/>
      <c r="AB47" s="9"/>
      <c r="AC47" s="8"/>
      <c r="AD47" s="8"/>
      <c r="AE47" s="8"/>
      <c r="AF47" s="9"/>
      <c r="AG47" s="9"/>
      <c r="AH47" s="9"/>
      <c r="AI47" s="8"/>
      <c r="AJ47" s="8"/>
      <c r="AK47" s="8"/>
      <c r="AL47" s="9"/>
      <c r="AM47" s="9"/>
      <c r="AN47" s="9"/>
      <c r="AO47" s="8"/>
      <c r="AP47" s="8"/>
      <c r="AQ47" s="8"/>
      <c r="AR47" s="9"/>
      <c r="AS47" s="9"/>
      <c r="AT47" s="9"/>
      <c r="AU47" s="8"/>
      <c r="AV47" s="8"/>
      <c r="AW47" s="8"/>
      <c r="AX47" s="9"/>
      <c r="AY47" s="9"/>
      <c r="AZ47" s="9"/>
      <c r="BA47" s="8"/>
      <c r="BB47" s="8"/>
      <c r="BC47" s="8"/>
      <c r="BD47" s="9"/>
      <c r="BE47" s="9"/>
      <c r="BF47" s="9"/>
      <c r="BG47" s="8"/>
      <c r="BH47" s="8"/>
      <c r="BI47" s="8"/>
      <c r="BJ47" s="9"/>
      <c r="BK47" s="9"/>
      <c r="BL47" s="9"/>
      <c r="BM47" s="8"/>
      <c r="BN47" s="8"/>
      <c r="BO47" s="8"/>
      <c r="BP47" s="9"/>
      <c r="BQ47" s="9"/>
      <c r="BR47" s="9"/>
      <c r="BS47" s="8"/>
      <c r="BT47" s="8"/>
      <c r="BU47" s="8"/>
      <c r="BV47" s="9"/>
      <c r="BW47" s="9"/>
      <c r="BX47" s="9"/>
      <c r="BY47" s="8"/>
      <c r="BZ47" s="8"/>
      <c r="CA47" s="8"/>
      <c r="CB47" s="9"/>
      <c r="CC47" s="9"/>
      <c r="CD47" s="9"/>
    </row>
    <row r="48" spans="1:82" ht="26.25">
      <c r="A48" s="27" t="s">
        <v>205</v>
      </c>
      <c r="B48" s="24"/>
      <c r="C48" s="22"/>
      <c r="D48" s="23"/>
      <c r="E48" s="24"/>
      <c r="F48" s="24"/>
      <c r="G48" s="24"/>
      <c r="H48" s="24"/>
      <c r="I48" s="24"/>
      <c r="J48" s="25">
        <f t="shared" si="7"/>
        <v>0</v>
      </c>
      <c r="K48" s="8"/>
      <c r="L48" s="8"/>
      <c r="M48" s="8"/>
      <c r="N48" s="9"/>
      <c r="O48" s="9"/>
      <c r="P48" s="9"/>
      <c r="Q48" s="8"/>
      <c r="R48" s="8"/>
      <c r="S48" s="8"/>
      <c r="T48" s="9"/>
      <c r="U48" s="9"/>
      <c r="V48" s="9"/>
      <c r="W48" s="8"/>
      <c r="X48" s="8"/>
      <c r="Y48" s="8"/>
      <c r="Z48" s="9"/>
      <c r="AA48" s="9"/>
      <c r="AB48" s="9"/>
      <c r="AC48" s="8"/>
      <c r="AD48" s="8"/>
      <c r="AE48" s="8"/>
      <c r="AF48" s="9"/>
      <c r="AG48" s="9"/>
      <c r="AH48" s="9"/>
      <c r="AI48" s="8"/>
      <c r="AJ48" s="8"/>
      <c r="AK48" s="8"/>
      <c r="AL48" s="9"/>
      <c r="AM48" s="9"/>
      <c r="AN48" s="9"/>
      <c r="AO48" s="8"/>
      <c r="AP48" s="8"/>
      <c r="AQ48" s="8"/>
      <c r="AR48" s="9"/>
      <c r="AS48" s="9"/>
      <c r="AT48" s="9"/>
      <c r="AU48" s="8"/>
      <c r="AV48" s="8"/>
      <c r="AW48" s="8"/>
      <c r="AX48" s="9"/>
      <c r="AY48" s="9"/>
      <c r="AZ48" s="9"/>
      <c r="BA48" s="8"/>
      <c r="BB48" s="8"/>
      <c r="BC48" s="8"/>
      <c r="BD48" s="9"/>
      <c r="BE48" s="9"/>
      <c r="BF48" s="9"/>
      <c r="BG48" s="8"/>
      <c r="BH48" s="8"/>
      <c r="BI48" s="8"/>
      <c r="BJ48" s="9"/>
      <c r="BK48" s="9"/>
      <c r="BL48" s="9"/>
      <c r="BM48" s="8"/>
      <c r="BN48" s="8"/>
      <c r="BO48" s="8"/>
      <c r="BP48" s="9"/>
      <c r="BQ48" s="9"/>
      <c r="BR48" s="9"/>
      <c r="BS48" s="8"/>
      <c r="BT48" s="8"/>
      <c r="BU48" s="8"/>
      <c r="BV48" s="9"/>
      <c r="BW48" s="9"/>
      <c r="BX48" s="9"/>
      <c r="BY48" s="8"/>
      <c r="BZ48" s="8"/>
      <c r="CA48" s="8"/>
      <c r="CB48" s="9"/>
      <c r="CC48" s="9"/>
      <c r="CD48" s="9"/>
    </row>
    <row r="49" spans="1:82" ht="26.25">
      <c r="A49" s="27" t="s">
        <v>206</v>
      </c>
      <c r="B49" s="24"/>
      <c r="C49" s="22"/>
      <c r="D49" s="23"/>
      <c r="E49" s="24"/>
      <c r="F49" s="24"/>
      <c r="G49" s="24"/>
      <c r="H49" s="24"/>
      <c r="I49" s="24"/>
      <c r="J49" s="25">
        <f t="shared" si="7"/>
        <v>0</v>
      </c>
      <c r="K49" s="8"/>
      <c r="L49" s="8"/>
      <c r="M49" s="8"/>
      <c r="N49" s="9"/>
      <c r="O49" s="9"/>
      <c r="P49" s="9"/>
      <c r="Q49" s="8"/>
      <c r="R49" s="8"/>
      <c r="S49" s="8"/>
      <c r="T49" s="9"/>
      <c r="U49" s="9"/>
      <c r="V49" s="9"/>
      <c r="W49" s="8"/>
      <c r="X49" s="8"/>
      <c r="Y49" s="8"/>
      <c r="Z49" s="9"/>
      <c r="AA49" s="9"/>
      <c r="AB49" s="9"/>
      <c r="AC49" s="8"/>
      <c r="AD49" s="8"/>
      <c r="AE49" s="8"/>
      <c r="AF49" s="9"/>
      <c r="AG49" s="9"/>
      <c r="AH49" s="9"/>
      <c r="AI49" s="8"/>
      <c r="AJ49" s="8"/>
      <c r="AK49" s="8"/>
      <c r="AL49" s="9"/>
      <c r="AM49" s="9"/>
      <c r="AN49" s="9"/>
      <c r="AO49" s="8"/>
      <c r="AP49" s="8"/>
      <c r="AQ49" s="8"/>
      <c r="AR49" s="9"/>
      <c r="AS49" s="9"/>
      <c r="AT49" s="9"/>
      <c r="AU49" s="8"/>
      <c r="AV49" s="8"/>
      <c r="AW49" s="8"/>
      <c r="AX49" s="9"/>
      <c r="AY49" s="9"/>
      <c r="AZ49" s="9"/>
      <c r="BA49" s="8"/>
      <c r="BB49" s="8"/>
      <c r="BC49" s="8"/>
      <c r="BD49" s="9"/>
      <c r="BE49" s="9"/>
      <c r="BF49" s="9"/>
      <c r="BG49" s="8"/>
      <c r="BH49" s="8"/>
      <c r="BI49" s="8"/>
      <c r="BJ49" s="9"/>
      <c r="BK49" s="9"/>
      <c r="BL49" s="9"/>
      <c r="BM49" s="8"/>
      <c r="BN49" s="8"/>
      <c r="BO49" s="8"/>
      <c r="BP49" s="9"/>
      <c r="BQ49" s="9"/>
      <c r="BR49" s="9"/>
      <c r="BS49" s="8"/>
      <c r="BT49" s="8"/>
      <c r="BU49" s="8"/>
      <c r="BV49" s="9"/>
      <c r="BW49" s="9"/>
      <c r="BX49" s="9"/>
      <c r="BY49" s="8"/>
      <c r="BZ49" s="8"/>
      <c r="CA49" s="8"/>
      <c r="CB49" s="9"/>
      <c r="CC49" s="9"/>
      <c r="CD49" s="9"/>
    </row>
    <row r="50" spans="1:82" ht="26.25">
      <c r="A50" s="27" t="s">
        <v>207</v>
      </c>
      <c r="B50" s="24"/>
      <c r="C50" s="22"/>
      <c r="D50" s="23"/>
      <c r="E50" s="24"/>
      <c r="F50" s="24"/>
      <c r="G50" s="24"/>
      <c r="H50" s="24"/>
      <c r="I50" s="24"/>
      <c r="J50" s="25">
        <f t="shared" si="7"/>
        <v>0</v>
      </c>
      <c r="K50" s="8"/>
      <c r="L50" s="8"/>
      <c r="M50" s="8"/>
      <c r="N50" s="9"/>
      <c r="O50" s="9"/>
      <c r="P50" s="9"/>
      <c r="Q50" s="8"/>
      <c r="R50" s="8"/>
      <c r="S50" s="8"/>
      <c r="T50" s="9"/>
      <c r="U50" s="9"/>
      <c r="V50" s="9"/>
      <c r="W50" s="8"/>
      <c r="X50" s="8"/>
      <c r="Y50" s="8"/>
      <c r="Z50" s="9"/>
      <c r="AA50" s="9"/>
      <c r="AB50" s="9"/>
      <c r="AC50" s="8"/>
      <c r="AD50" s="8"/>
      <c r="AE50" s="8"/>
      <c r="AF50" s="9"/>
      <c r="AG50" s="9"/>
      <c r="AH50" s="9"/>
      <c r="AI50" s="8"/>
      <c r="AJ50" s="8"/>
      <c r="AK50" s="8"/>
      <c r="AL50" s="9"/>
      <c r="AM50" s="9"/>
      <c r="AN50" s="9"/>
      <c r="AO50" s="8"/>
      <c r="AP50" s="8"/>
      <c r="AQ50" s="8"/>
      <c r="AR50" s="9"/>
      <c r="AS50" s="9"/>
      <c r="AT50" s="9"/>
      <c r="AU50" s="8"/>
      <c r="AV50" s="8"/>
      <c r="AW50" s="8"/>
      <c r="AX50" s="9"/>
      <c r="AY50" s="9"/>
      <c r="AZ50" s="9"/>
      <c r="BA50" s="8"/>
      <c r="BB50" s="8"/>
      <c r="BC50" s="8"/>
      <c r="BD50" s="9"/>
      <c r="BE50" s="9"/>
      <c r="BF50" s="9"/>
      <c r="BG50" s="8"/>
      <c r="BH50" s="8"/>
      <c r="BI50" s="8"/>
      <c r="BJ50" s="9"/>
      <c r="BK50" s="9"/>
      <c r="BL50" s="9"/>
      <c r="BM50" s="8"/>
      <c r="BN50" s="8"/>
      <c r="BO50" s="8"/>
      <c r="BP50" s="9"/>
      <c r="BQ50" s="9"/>
      <c r="BR50" s="9"/>
      <c r="BS50" s="8"/>
      <c r="BT50" s="8"/>
      <c r="BU50" s="8"/>
      <c r="BV50" s="9"/>
      <c r="BW50" s="9"/>
      <c r="BX50" s="9"/>
      <c r="BY50" s="8"/>
      <c r="BZ50" s="8"/>
      <c r="CA50" s="8"/>
      <c r="CB50" s="9"/>
      <c r="CC50" s="9"/>
      <c r="CD50" s="9"/>
    </row>
    <row r="51" spans="1:82" ht="26.25">
      <c r="A51" s="27" t="s">
        <v>208</v>
      </c>
      <c r="B51" s="24"/>
      <c r="C51" s="22"/>
      <c r="D51" s="23"/>
      <c r="E51" s="24"/>
      <c r="F51" s="24"/>
      <c r="G51" s="24"/>
      <c r="H51" s="24"/>
      <c r="I51" s="24"/>
      <c r="J51" s="25">
        <f t="shared" si="7"/>
        <v>0</v>
      </c>
      <c r="K51" s="8"/>
      <c r="L51" s="8"/>
      <c r="M51" s="8"/>
      <c r="N51" s="9"/>
      <c r="O51" s="9"/>
      <c r="P51" s="9"/>
      <c r="Q51" s="8"/>
      <c r="R51" s="8"/>
      <c r="S51" s="8"/>
      <c r="T51" s="9"/>
      <c r="U51" s="9"/>
      <c r="V51" s="9"/>
      <c r="W51" s="8"/>
      <c r="X51" s="8"/>
      <c r="Y51" s="8"/>
      <c r="Z51" s="9"/>
      <c r="AA51" s="9"/>
      <c r="AB51" s="9"/>
      <c r="AC51" s="8"/>
      <c r="AD51" s="8"/>
      <c r="AE51" s="8"/>
      <c r="AF51" s="9"/>
      <c r="AG51" s="9"/>
      <c r="AH51" s="9"/>
      <c r="AI51" s="8"/>
      <c r="AJ51" s="8"/>
      <c r="AK51" s="8"/>
      <c r="AL51" s="9"/>
      <c r="AM51" s="9"/>
      <c r="AN51" s="9"/>
      <c r="AO51" s="8"/>
      <c r="AP51" s="8"/>
      <c r="AQ51" s="8"/>
      <c r="AR51" s="9"/>
      <c r="AS51" s="9"/>
      <c r="AT51" s="9"/>
      <c r="AU51" s="8"/>
      <c r="AV51" s="8"/>
      <c r="AW51" s="8"/>
      <c r="AX51" s="9"/>
      <c r="AY51" s="9"/>
      <c r="AZ51" s="9"/>
      <c r="BA51" s="8"/>
      <c r="BB51" s="8"/>
      <c r="BC51" s="8"/>
      <c r="BD51" s="9"/>
      <c r="BE51" s="9"/>
      <c r="BF51" s="9"/>
      <c r="BG51" s="8"/>
      <c r="BH51" s="8"/>
      <c r="BI51" s="8"/>
      <c r="BJ51" s="9"/>
      <c r="BK51" s="9"/>
      <c r="BL51" s="9"/>
      <c r="BM51" s="8"/>
      <c r="BN51" s="8"/>
      <c r="BO51" s="8"/>
      <c r="BP51" s="9"/>
      <c r="BQ51" s="9"/>
      <c r="BR51" s="9"/>
      <c r="BS51" s="8"/>
      <c r="BT51" s="8"/>
      <c r="BU51" s="8"/>
      <c r="BV51" s="9"/>
      <c r="BW51" s="9"/>
      <c r="BX51" s="9"/>
      <c r="BY51" s="8"/>
      <c r="BZ51" s="8"/>
      <c r="CA51" s="8"/>
      <c r="CB51" s="9"/>
      <c r="CC51" s="9"/>
      <c r="CD51" s="9"/>
    </row>
    <row r="52" spans="1:82" ht="26.25">
      <c r="A52" s="27" t="s">
        <v>209</v>
      </c>
      <c r="B52" s="24"/>
      <c r="C52" s="22"/>
      <c r="D52" s="23"/>
      <c r="E52" s="24"/>
      <c r="F52" s="24"/>
      <c r="G52" s="24"/>
      <c r="H52" s="24"/>
      <c r="I52" s="24"/>
      <c r="J52" s="25">
        <f t="shared" si="7"/>
        <v>0</v>
      </c>
      <c r="K52" s="8"/>
      <c r="L52" s="8"/>
      <c r="M52" s="8"/>
      <c r="N52" s="9"/>
      <c r="O52" s="9"/>
      <c r="P52" s="9"/>
      <c r="Q52" s="8"/>
      <c r="R52" s="8"/>
      <c r="S52" s="8"/>
      <c r="T52" s="9"/>
      <c r="U52" s="9"/>
      <c r="V52" s="9"/>
      <c r="W52" s="8"/>
      <c r="X52" s="8"/>
      <c r="Y52" s="8"/>
      <c r="Z52" s="9"/>
      <c r="AA52" s="9"/>
      <c r="AB52" s="9"/>
      <c r="AC52" s="8"/>
      <c r="AD52" s="8"/>
      <c r="AE52" s="8"/>
      <c r="AF52" s="9"/>
      <c r="AG52" s="9"/>
      <c r="AH52" s="9"/>
      <c r="AI52" s="8"/>
      <c r="AJ52" s="8"/>
      <c r="AK52" s="8"/>
      <c r="AL52" s="9"/>
      <c r="AM52" s="9"/>
      <c r="AN52" s="9"/>
      <c r="AO52" s="8"/>
      <c r="AP52" s="8"/>
      <c r="AQ52" s="8"/>
      <c r="AR52" s="9"/>
      <c r="AS52" s="9"/>
      <c r="AT52" s="9"/>
      <c r="AU52" s="8"/>
      <c r="AV52" s="8"/>
      <c r="AW52" s="8"/>
      <c r="AX52" s="9"/>
      <c r="AY52" s="9"/>
      <c r="AZ52" s="9"/>
      <c r="BA52" s="8"/>
      <c r="BB52" s="8"/>
      <c r="BC52" s="8"/>
      <c r="BD52" s="9"/>
      <c r="BE52" s="9"/>
      <c r="BF52" s="9"/>
      <c r="BG52" s="8"/>
      <c r="BH52" s="8"/>
      <c r="BI52" s="8"/>
      <c r="BJ52" s="9"/>
      <c r="BK52" s="9"/>
      <c r="BL52" s="9"/>
      <c r="BM52" s="8"/>
      <c r="BN52" s="8"/>
      <c r="BO52" s="8"/>
      <c r="BP52" s="9"/>
      <c r="BQ52" s="9"/>
      <c r="BR52" s="9"/>
      <c r="BS52" s="8"/>
      <c r="BT52" s="8"/>
      <c r="BU52" s="8"/>
      <c r="BV52" s="9"/>
      <c r="BW52" s="9"/>
      <c r="BX52" s="9"/>
      <c r="BY52" s="8"/>
      <c r="BZ52" s="8"/>
      <c r="CA52" s="8"/>
      <c r="CB52" s="9"/>
      <c r="CC52" s="9"/>
      <c r="CD52" s="9"/>
    </row>
    <row r="53" spans="1:82" ht="26.25">
      <c r="A53" s="27" t="s">
        <v>210</v>
      </c>
      <c r="B53" s="24"/>
      <c r="C53" s="22"/>
      <c r="D53" s="23"/>
      <c r="E53" s="24"/>
      <c r="F53" s="24"/>
      <c r="G53" s="24"/>
      <c r="H53" s="24"/>
      <c r="I53" s="24"/>
      <c r="J53" s="25">
        <f t="shared" si="7"/>
        <v>0</v>
      </c>
      <c r="K53" s="8"/>
      <c r="L53" s="8"/>
      <c r="M53" s="8"/>
      <c r="N53" s="9"/>
      <c r="O53" s="9"/>
      <c r="P53" s="9"/>
      <c r="Q53" s="8"/>
      <c r="R53" s="8"/>
      <c r="S53" s="8"/>
      <c r="T53" s="9"/>
      <c r="U53" s="9"/>
      <c r="V53" s="9"/>
      <c r="W53" s="8"/>
      <c r="X53" s="8"/>
      <c r="Y53" s="8"/>
      <c r="Z53" s="9"/>
      <c r="AA53" s="9"/>
      <c r="AB53" s="9"/>
      <c r="AC53" s="8"/>
      <c r="AD53" s="8"/>
      <c r="AE53" s="8"/>
      <c r="AF53" s="9"/>
      <c r="AG53" s="9"/>
      <c r="AH53" s="9"/>
      <c r="AI53" s="8"/>
      <c r="AJ53" s="8"/>
      <c r="AK53" s="8"/>
      <c r="AL53" s="9"/>
      <c r="AM53" s="9"/>
      <c r="AN53" s="9"/>
      <c r="AO53" s="8"/>
      <c r="AP53" s="8"/>
      <c r="AQ53" s="8"/>
      <c r="AR53" s="9"/>
      <c r="AS53" s="9"/>
      <c r="AT53" s="9"/>
      <c r="AU53" s="8"/>
      <c r="AV53" s="8"/>
      <c r="AW53" s="8"/>
      <c r="AX53" s="9"/>
      <c r="AY53" s="9"/>
      <c r="AZ53" s="9"/>
      <c r="BA53" s="8"/>
      <c r="BB53" s="8"/>
      <c r="BC53" s="8"/>
      <c r="BD53" s="9"/>
      <c r="BE53" s="9"/>
      <c r="BF53" s="9"/>
      <c r="BG53" s="8"/>
      <c r="BH53" s="8"/>
      <c r="BI53" s="8"/>
      <c r="BJ53" s="9"/>
      <c r="BK53" s="9"/>
      <c r="BL53" s="9"/>
      <c r="BM53" s="8"/>
      <c r="BN53" s="8"/>
      <c r="BO53" s="8"/>
      <c r="BP53" s="9"/>
      <c r="BQ53" s="9"/>
      <c r="BR53" s="9"/>
      <c r="BS53" s="8"/>
      <c r="BT53" s="8"/>
      <c r="BU53" s="8"/>
      <c r="BV53" s="9"/>
      <c r="BW53" s="9"/>
      <c r="BX53" s="9"/>
      <c r="BY53" s="8"/>
      <c r="BZ53" s="8"/>
      <c r="CA53" s="8"/>
      <c r="CB53" s="9"/>
      <c r="CC53" s="9"/>
      <c r="CD53" s="9"/>
    </row>
    <row r="54" spans="1:82" ht="26.25">
      <c r="A54" s="27" t="s">
        <v>211</v>
      </c>
      <c r="B54" s="24"/>
      <c r="C54" s="22"/>
      <c r="D54" s="23"/>
      <c r="E54" s="24"/>
      <c r="F54" s="24"/>
      <c r="G54" s="24"/>
      <c r="H54" s="24"/>
      <c r="I54" s="24"/>
      <c r="J54" s="25">
        <f t="shared" si="7"/>
        <v>0</v>
      </c>
      <c r="K54" s="8"/>
      <c r="L54" s="8"/>
      <c r="M54" s="8"/>
      <c r="N54" s="9"/>
      <c r="O54" s="9"/>
      <c r="P54" s="9"/>
      <c r="Q54" s="8"/>
      <c r="R54" s="8"/>
      <c r="S54" s="8"/>
      <c r="T54" s="9"/>
      <c r="U54" s="9"/>
      <c r="V54" s="9"/>
      <c r="W54" s="8"/>
      <c r="X54" s="8"/>
      <c r="Y54" s="8"/>
      <c r="Z54" s="9"/>
      <c r="AA54" s="9"/>
      <c r="AB54" s="9"/>
      <c r="AC54" s="8"/>
      <c r="AD54" s="8"/>
      <c r="AE54" s="8"/>
      <c r="AF54" s="9"/>
      <c r="AG54" s="9"/>
      <c r="AH54" s="9"/>
      <c r="AI54" s="8"/>
      <c r="AJ54" s="8"/>
      <c r="AK54" s="8"/>
      <c r="AL54" s="9"/>
      <c r="AM54" s="9"/>
      <c r="AN54" s="9"/>
      <c r="AO54" s="8"/>
      <c r="AP54" s="8"/>
      <c r="AQ54" s="8"/>
      <c r="AR54" s="9"/>
      <c r="AS54" s="9"/>
      <c r="AT54" s="9"/>
      <c r="AU54" s="8"/>
      <c r="AV54" s="8"/>
      <c r="AW54" s="8"/>
      <c r="AX54" s="9"/>
      <c r="AY54" s="9"/>
      <c r="AZ54" s="9"/>
      <c r="BA54" s="8"/>
      <c r="BB54" s="8"/>
      <c r="BC54" s="8"/>
      <c r="BD54" s="9"/>
      <c r="BE54" s="9"/>
      <c r="BF54" s="9"/>
      <c r="BG54" s="8"/>
      <c r="BH54" s="8"/>
      <c r="BI54" s="8"/>
      <c r="BJ54" s="9"/>
      <c r="BK54" s="9"/>
      <c r="BL54" s="9"/>
      <c r="BM54" s="8"/>
      <c r="BN54" s="8"/>
      <c r="BO54" s="8"/>
      <c r="BP54" s="9"/>
      <c r="BQ54" s="9"/>
      <c r="BR54" s="9"/>
      <c r="BS54" s="8"/>
      <c r="BT54" s="8"/>
      <c r="BU54" s="8"/>
      <c r="BV54" s="9"/>
      <c r="BW54" s="9"/>
      <c r="BX54" s="9"/>
      <c r="BY54" s="8"/>
      <c r="BZ54" s="8"/>
      <c r="CA54" s="8"/>
      <c r="CB54" s="9"/>
      <c r="CC54" s="9"/>
      <c r="CD54" s="9"/>
    </row>
    <row r="55" spans="1:82" ht="26.25">
      <c r="A55" s="27" t="s">
        <v>212</v>
      </c>
      <c r="B55" s="24"/>
      <c r="C55" s="22"/>
      <c r="D55" s="23"/>
      <c r="E55" s="24"/>
      <c r="F55" s="24"/>
      <c r="G55" s="24"/>
      <c r="H55" s="24"/>
      <c r="I55" s="24"/>
      <c r="J55" s="25">
        <f t="shared" si="7"/>
        <v>0</v>
      </c>
      <c r="K55" s="8"/>
      <c r="L55" s="8"/>
      <c r="M55" s="8"/>
      <c r="N55" s="9"/>
      <c r="O55" s="9"/>
      <c r="P55" s="9"/>
      <c r="Q55" s="8"/>
      <c r="R55" s="8"/>
      <c r="S55" s="8"/>
      <c r="T55" s="9"/>
      <c r="U55" s="9"/>
      <c r="V55" s="9"/>
      <c r="W55" s="8"/>
      <c r="X55" s="8"/>
      <c r="Y55" s="8"/>
      <c r="Z55" s="9"/>
      <c r="AA55" s="9"/>
      <c r="AB55" s="9"/>
      <c r="AC55" s="8"/>
      <c r="AD55" s="8"/>
      <c r="AE55" s="8"/>
      <c r="AF55" s="9"/>
      <c r="AG55" s="9"/>
      <c r="AH55" s="9"/>
      <c r="AI55" s="8"/>
      <c r="AJ55" s="8"/>
      <c r="AK55" s="8"/>
      <c r="AL55" s="9"/>
      <c r="AM55" s="9"/>
      <c r="AN55" s="9"/>
      <c r="AO55" s="8"/>
      <c r="AP55" s="8"/>
      <c r="AQ55" s="8"/>
      <c r="AR55" s="9"/>
      <c r="AS55" s="9"/>
      <c r="AT55" s="9"/>
      <c r="AU55" s="8"/>
      <c r="AV55" s="8"/>
      <c r="AW55" s="8"/>
      <c r="AX55" s="9"/>
      <c r="AY55" s="9"/>
      <c r="AZ55" s="9"/>
      <c r="BA55" s="8"/>
      <c r="BB55" s="8"/>
      <c r="BC55" s="8"/>
      <c r="BD55" s="9"/>
      <c r="BE55" s="9"/>
      <c r="BF55" s="9"/>
      <c r="BG55" s="8"/>
      <c r="BH55" s="8"/>
      <c r="BI55" s="8"/>
      <c r="BJ55" s="9"/>
      <c r="BK55" s="9"/>
      <c r="BL55" s="9"/>
      <c r="BM55" s="8"/>
      <c r="BN55" s="8"/>
      <c r="BO55" s="8"/>
      <c r="BP55" s="9"/>
      <c r="BQ55" s="9"/>
      <c r="BR55" s="9"/>
      <c r="BS55" s="8"/>
      <c r="BT55" s="8"/>
      <c r="BU55" s="8"/>
      <c r="BV55" s="9"/>
      <c r="BW55" s="9"/>
      <c r="BX55" s="9"/>
      <c r="BY55" s="8"/>
      <c r="BZ55" s="8"/>
      <c r="CA55" s="8"/>
      <c r="CB55" s="9"/>
      <c r="CC55" s="9"/>
      <c r="CD55" s="9"/>
    </row>
    <row r="56" spans="1:82" ht="26.25">
      <c r="A56" s="27" t="s">
        <v>213</v>
      </c>
      <c r="B56" s="24"/>
      <c r="C56" s="22"/>
      <c r="D56" s="23"/>
      <c r="E56" s="24"/>
      <c r="F56" s="24"/>
      <c r="G56" s="24"/>
      <c r="H56" s="24"/>
      <c r="I56" s="24"/>
      <c r="J56" s="25">
        <f t="shared" si="7"/>
        <v>0</v>
      </c>
      <c r="K56" s="8"/>
      <c r="L56" s="8"/>
      <c r="M56" s="8"/>
      <c r="N56" s="9"/>
      <c r="O56" s="9"/>
      <c r="P56" s="9"/>
      <c r="Q56" s="8"/>
      <c r="R56" s="8"/>
      <c r="S56" s="8"/>
      <c r="T56" s="9"/>
      <c r="U56" s="9"/>
      <c r="V56" s="9"/>
      <c r="W56" s="8"/>
      <c r="X56" s="8"/>
      <c r="Y56" s="8"/>
      <c r="Z56" s="9"/>
      <c r="AA56" s="9"/>
      <c r="AB56" s="9"/>
      <c r="AC56" s="8"/>
      <c r="AD56" s="8"/>
      <c r="AE56" s="8"/>
      <c r="AF56" s="9"/>
      <c r="AG56" s="9"/>
      <c r="AH56" s="9"/>
      <c r="AI56" s="8"/>
      <c r="AJ56" s="8"/>
      <c r="AK56" s="8"/>
      <c r="AL56" s="9"/>
      <c r="AM56" s="9"/>
      <c r="AN56" s="9"/>
      <c r="AO56" s="8"/>
      <c r="AP56" s="8"/>
      <c r="AQ56" s="8"/>
      <c r="AR56" s="9"/>
      <c r="AS56" s="9"/>
      <c r="AT56" s="9"/>
      <c r="AU56" s="8"/>
      <c r="AV56" s="8"/>
      <c r="AW56" s="8"/>
      <c r="AX56" s="9"/>
      <c r="AY56" s="9"/>
      <c r="AZ56" s="9"/>
      <c r="BA56" s="8"/>
      <c r="BB56" s="8"/>
      <c r="BC56" s="8"/>
      <c r="BD56" s="9"/>
      <c r="BE56" s="9"/>
      <c r="BF56" s="9"/>
      <c r="BG56" s="8"/>
      <c r="BH56" s="8"/>
      <c r="BI56" s="8"/>
      <c r="BJ56" s="9"/>
      <c r="BK56" s="9"/>
      <c r="BL56" s="9"/>
      <c r="BM56" s="8"/>
      <c r="BN56" s="8"/>
      <c r="BO56" s="8"/>
      <c r="BP56" s="9"/>
      <c r="BQ56" s="9"/>
      <c r="BR56" s="9"/>
      <c r="BS56" s="8"/>
      <c r="BT56" s="8"/>
      <c r="BU56" s="8"/>
      <c r="BV56" s="9"/>
      <c r="BW56" s="9"/>
      <c r="BX56" s="9"/>
      <c r="BY56" s="8"/>
      <c r="BZ56" s="8"/>
      <c r="CA56" s="8"/>
      <c r="CB56" s="9"/>
      <c r="CC56" s="9"/>
      <c r="CD56" s="9"/>
    </row>
    <row r="57" spans="1:82" ht="26.25">
      <c r="A57" s="27" t="s">
        <v>214</v>
      </c>
      <c r="B57" s="24"/>
      <c r="C57" s="22"/>
      <c r="D57" s="23"/>
      <c r="E57" s="24"/>
      <c r="F57" s="24"/>
      <c r="G57" s="24"/>
      <c r="H57" s="24"/>
      <c r="I57" s="24"/>
      <c r="J57" s="25">
        <f t="shared" si="7"/>
        <v>0</v>
      </c>
      <c r="K57" s="8"/>
      <c r="L57" s="8"/>
      <c r="M57" s="8"/>
      <c r="N57" s="9"/>
      <c r="O57" s="9"/>
      <c r="P57" s="9"/>
      <c r="Q57" s="8"/>
      <c r="R57" s="8"/>
      <c r="S57" s="8"/>
      <c r="T57" s="9"/>
      <c r="U57" s="9"/>
      <c r="V57" s="9"/>
      <c r="W57" s="8"/>
      <c r="X57" s="8"/>
      <c r="Y57" s="8"/>
      <c r="Z57" s="9"/>
      <c r="AA57" s="9"/>
      <c r="AB57" s="9"/>
      <c r="AC57" s="8"/>
      <c r="AD57" s="8"/>
      <c r="AE57" s="8"/>
      <c r="AF57" s="9"/>
      <c r="AG57" s="9"/>
      <c r="AH57" s="9"/>
      <c r="AI57" s="8"/>
      <c r="AJ57" s="8"/>
      <c r="AK57" s="8"/>
      <c r="AL57" s="9"/>
      <c r="AM57" s="9"/>
      <c r="AN57" s="9"/>
      <c r="AO57" s="8"/>
      <c r="AP57" s="8"/>
      <c r="AQ57" s="8"/>
      <c r="AR57" s="9"/>
      <c r="AS57" s="9"/>
      <c r="AT57" s="9"/>
      <c r="AU57" s="8"/>
      <c r="AV57" s="8"/>
      <c r="AW57" s="8"/>
      <c r="AX57" s="9"/>
      <c r="AY57" s="9"/>
      <c r="AZ57" s="9"/>
      <c r="BA57" s="8"/>
      <c r="BB57" s="8"/>
      <c r="BC57" s="8"/>
      <c r="BD57" s="9"/>
      <c r="BE57" s="9"/>
      <c r="BF57" s="9"/>
      <c r="BG57" s="8"/>
      <c r="BH57" s="8"/>
      <c r="BI57" s="8"/>
      <c r="BJ57" s="9"/>
      <c r="BK57" s="9"/>
      <c r="BL57" s="9"/>
      <c r="BM57" s="8"/>
      <c r="BN57" s="8"/>
      <c r="BO57" s="8"/>
      <c r="BP57" s="9"/>
      <c r="BQ57" s="9"/>
      <c r="BR57" s="9"/>
      <c r="BS57" s="8"/>
      <c r="BT57" s="8"/>
      <c r="BU57" s="8"/>
      <c r="BV57" s="9"/>
      <c r="BW57" s="9"/>
      <c r="BX57" s="9"/>
      <c r="BY57" s="8"/>
      <c r="BZ57" s="8"/>
      <c r="CA57" s="8"/>
      <c r="CB57" s="9"/>
      <c r="CC57" s="9"/>
      <c r="CD57" s="9"/>
    </row>
    <row r="58" spans="1:82" ht="26.25">
      <c r="A58" s="27" t="s">
        <v>215</v>
      </c>
      <c r="B58" s="24"/>
      <c r="C58" s="22"/>
      <c r="D58" s="23"/>
      <c r="E58" s="24"/>
      <c r="F58" s="24"/>
      <c r="G58" s="24"/>
      <c r="H58" s="24"/>
      <c r="I58" s="24"/>
      <c r="J58" s="25">
        <f t="shared" si="7"/>
        <v>0</v>
      </c>
      <c r="K58" s="8"/>
      <c r="L58" s="8"/>
      <c r="M58" s="8"/>
      <c r="N58" s="9"/>
      <c r="O58" s="9"/>
      <c r="P58" s="9"/>
      <c r="Q58" s="8"/>
      <c r="R58" s="8"/>
      <c r="S58" s="8"/>
      <c r="T58" s="9"/>
      <c r="U58" s="9"/>
      <c r="V58" s="9"/>
      <c r="W58" s="8"/>
      <c r="X58" s="8"/>
      <c r="Y58" s="8"/>
      <c r="Z58" s="9"/>
      <c r="AA58" s="9"/>
      <c r="AB58" s="9"/>
      <c r="AC58" s="8"/>
      <c r="AD58" s="8"/>
      <c r="AE58" s="8"/>
      <c r="AF58" s="9"/>
      <c r="AG58" s="9"/>
      <c r="AH58" s="9"/>
      <c r="AI58" s="8"/>
      <c r="AJ58" s="8"/>
      <c r="AK58" s="8"/>
      <c r="AL58" s="9"/>
      <c r="AM58" s="9"/>
      <c r="AN58" s="9"/>
      <c r="AO58" s="8"/>
      <c r="AP58" s="8"/>
      <c r="AQ58" s="8"/>
      <c r="AR58" s="9"/>
      <c r="AS58" s="9"/>
      <c r="AT58" s="9"/>
      <c r="AU58" s="8"/>
      <c r="AV58" s="8"/>
      <c r="AW58" s="8"/>
      <c r="AX58" s="9"/>
      <c r="AY58" s="9"/>
      <c r="AZ58" s="9"/>
      <c r="BA58" s="8"/>
      <c r="BB58" s="8"/>
      <c r="BC58" s="8"/>
      <c r="BD58" s="9"/>
      <c r="BE58" s="9"/>
      <c r="BF58" s="9"/>
      <c r="BG58" s="8"/>
      <c r="BH58" s="8"/>
      <c r="BI58" s="8"/>
      <c r="BJ58" s="9"/>
      <c r="BK58" s="9"/>
      <c r="BL58" s="9"/>
      <c r="BM58" s="8"/>
      <c r="BN58" s="8"/>
      <c r="BO58" s="8"/>
      <c r="BP58" s="9"/>
      <c r="BQ58" s="9"/>
      <c r="BR58" s="9"/>
      <c r="BS58" s="8"/>
      <c r="BT58" s="8"/>
      <c r="BU58" s="8"/>
      <c r="BV58" s="9"/>
      <c r="BW58" s="9"/>
      <c r="BX58" s="9"/>
      <c r="BY58" s="8"/>
      <c r="BZ58" s="8"/>
      <c r="CA58" s="8"/>
      <c r="CB58" s="9"/>
      <c r="CC58" s="9"/>
      <c r="CD58" s="9"/>
    </row>
    <row r="59" spans="1:82" ht="26.25">
      <c r="A59" s="27" t="s">
        <v>216</v>
      </c>
      <c r="B59" s="24"/>
      <c r="C59" s="22"/>
      <c r="D59" s="23"/>
      <c r="E59" s="24"/>
      <c r="F59" s="24"/>
      <c r="G59" s="24"/>
      <c r="H59" s="24"/>
      <c r="I59" s="24"/>
      <c r="J59" s="25">
        <f t="shared" si="7"/>
        <v>0</v>
      </c>
      <c r="K59" s="8"/>
      <c r="L59" s="8"/>
      <c r="M59" s="8"/>
      <c r="N59" s="9"/>
      <c r="O59" s="9"/>
      <c r="P59" s="9"/>
      <c r="Q59" s="8"/>
      <c r="R59" s="8"/>
      <c r="S59" s="8"/>
      <c r="T59" s="9"/>
      <c r="U59" s="9"/>
      <c r="V59" s="9"/>
      <c r="W59" s="8"/>
      <c r="X59" s="8"/>
      <c r="Y59" s="8"/>
      <c r="Z59" s="9"/>
      <c r="AA59" s="9"/>
      <c r="AB59" s="9"/>
      <c r="AC59" s="8"/>
      <c r="AD59" s="8"/>
      <c r="AE59" s="8"/>
      <c r="AF59" s="9"/>
      <c r="AG59" s="9"/>
      <c r="AH59" s="9"/>
      <c r="AI59" s="8"/>
      <c r="AJ59" s="8"/>
      <c r="AK59" s="8"/>
      <c r="AL59" s="9"/>
      <c r="AM59" s="9"/>
      <c r="AN59" s="9"/>
      <c r="AO59" s="8"/>
      <c r="AP59" s="8"/>
      <c r="AQ59" s="8"/>
      <c r="AR59" s="9"/>
      <c r="AS59" s="9"/>
      <c r="AT59" s="9"/>
      <c r="AU59" s="8"/>
      <c r="AV59" s="8"/>
      <c r="AW59" s="8"/>
      <c r="AX59" s="9"/>
      <c r="AY59" s="9"/>
      <c r="AZ59" s="9"/>
      <c r="BA59" s="8"/>
      <c r="BB59" s="8"/>
      <c r="BC59" s="8"/>
      <c r="BD59" s="9"/>
      <c r="BE59" s="9"/>
      <c r="BF59" s="9"/>
      <c r="BG59" s="8"/>
      <c r="BH59" s="8"/>
      <c r="BI59" s="8"/>
      <c r="BJ59" s="9"/>
      <c r="BK59" s="9"/>
      <c r="BL59" s="9"/>
      <c r="BM59" s="8"/>
      <c r="BN59" s="8"/>
      <c r="BO59" s="8"/>
      <c r="BP59" s="9"/>
      <c r="BQ59" s="9"/>
      <c r="BR59" s="9"/>
      <c r="BS59" s="8"/>
      <c r="BT59" s="8"/>
      <c r="BU59" s="8"/>
      <c r="BV59" s="9"/>
      <c r="BW59" s="9"/>
      <c r="BX59" s="9"/>
      <c r="BY59" s="8"/>
      <c r="BZ59" s="8"/>
      <c r="CA59" s="8"/>
      <c r="CB59" s="9"/>
      <c r="CC59" s="9"/>
      <c r="CD59" s="9"/>
    </row>
    <row r="60" spans="1:82" ht="26.25">
      <c r="A60" s="27" t="s">
        <v>217</v>
      </c>
      <c r="B60" s="24"/>
      <c r="C60" s="22"/>
      <c r="D60" s="23"/>
      <c r="E60" s="24"/>
      <c r="F60" s="24"/>
      <c r="G60" s="24"/>
      <c r="H60" s="24"/>
      <c r="I60" s="24"/>
      <c r="J60" s="25">
        <f t="shared" si="7"/>
        <v>0</v>
      </c>
      <c r="K60" s="8"/>
      <c r="L60" s="8"/>
      <c r="M60" s="8"/>
      <c r="N60" s="9"/>
      <c r="O60" s="9"/>
      <c r="P60" s="9"/>
      <c r="Q60" s="8"/>
      <c r="R60" s="8"/>
      <c r="S60" s="8"/>
      <c r="T60" s="9"/>
      <c r="U60" s="9"/>
      <c r="V60" s="9"/>
      <c r="W60" s="8"/>
      <c r="X60" s="8"/>
      <c r="Y60" s="8"/>
      <c r="Z60" s="9"/>
      <c r="AA60" s="9"/>
      <c r="AB60" s="9"/>
      <c r="AC60" s="8"/>
      <c r="AD60" s="8"/>
      <c r="AE60" s="8"/>
      <c r="AF60" s="9"/>
      <c r="AG60" s="9"/>
      <c r="AH60" s="9"/>
      <c r="AI60" s="8"/>
      <c r="AJ60" s="8"/>
      <c r="AK60" s="8"/>
      <c r="AL60" s="9"/>
      <c r="AM60" s="9"/>
      <c r="AN60" s="9"/>
      <c r="AO60" s="8"/>
      <c r="AP60" s="8"/>
      <c r="AQ60" s="8"/>
      <c r="AR60" s="9"/>
      <c r="AS60" s="9"/>
      <c r="AT60" s="9"/>
      <c r="AU60" s="8"/>
      <c r="AV60" s="8"/>
      <c r="AW60" s="8"/>
      <c r="AX60" s="9"/>
      <c r="AY60" s="9"/>
      <c r="AZ60" s="9"/>
      <c r="BA60" s="8"/>
      <c r="BB60" s="8"/>
      <c r="BC60" s="8"/>
      <c r="BD60" s="9"/>
      <c r="BE60" s="9"/>
      <c r="BF60" s="9"/>
      <c r="BG60" s="8"/>
      <c r="BH60" s="8"/>
      <c r="BI60" s="8"/>
      <c r="BJ60" s="9"/>
      <c r="BK60" s="9"/>
      <c r="BL60" s="9"/>
      <c r="BM60" s="8"/>
      <c r="BN60" s="8"/>
      <c r="BO60" s="8"/>
      <c r="BP60" s="9"/>
      <c r="BQ60" s="9"/>
      <c r="BR60" s="9"/>
      <c r="BS60" s="8"/>
      <c r="BT60" s="8"/>
      <c r="BU60" s="8"/>
      <c r="BV60" s="9"/>
      <c r="BW60" s="9"/>
      <c r="BX60" s="9"/>
      <c r="BY60" s="8"/>
      <c r="BZ60" s="8"/>
      <c r="CA60" s="8"/>
      <c r="CB60" s="9"/>
      <c r="CC60" s="9"/>
      <c r="CD60" s="9"/>
    </row>
    <row r="61" spans="1:82" ht="26.25">
      <c r="A61" s="27" t="s">
        <v>218</v>
      </c>
      <c r="B61" s="24"/>
      <c r="C61" s="22"/>
      <c r="D61" s="23"/>
      <c r="E61" s="24"/>
      <c r="F61" s="24"/>
      <c r="G61" s="24"/>
      <c r="H61" s="24"/>
      <c r="I61" s="24"/>
      <c r="J61" s="25">
        <f t="shared" si="7"/>
        <v>0</v>
      </c>
      <c r="K61" s="8"/>
      <c r="L61" s="8"/>
      <c r="M61" s="8"/>
      <c r="N61" s="9"/>
      <c r="O61" s="9"/>
      <c r="P61" s="9"/>
      <c r="Q61" s="8"/>
      <c r="R61" s="8"/>
      <c r="S61" s="8"/>
      <c r="T61" s="9"/>
      <c r="U61" s="9"/>
      <c r="V61" s="9"/>
      <c r="W61" s="8"/>
      <c r="X61" s="8"/>
      <c r="Y61" s="8"/>
      <c r="Z61" s="9"/>
      <c r="AA61" s="9"/>
      <c r="AB61" s="9"/>
      <c r="AC61" s="8"/>
      <c r="AD61" s="8"/>
      <c r="AE61" s="8"/>
      <c r="AF61" s="9"/>
      <c r="AG61" s="9"/>
      <c r="AH61" s="9"/>
      <c r="AI61" s="8"/>
      <c r="AJ61" s="8"/>
      <c r="AK61" s="8"/>
      <c r="AL61" s="9"/>
      <c r="AM61" s="9"/>
      <c r="AN61" s="9"/>
      <c r="AO61" s="8"/>
      <c r="AP61" s="8"/>
      <c r="AQ61" s="8"/>
      <c r="AR61" s="9"/>
      <c r="AS61" s="9"/>
      <c r="AT61" s="9"/>
      <c r="AU61" s="8"/>
      <c r="AV61" s="8"/>
      <c r="AW61" s="8"/>
      <c r="AX61" s="9"/>
      <c r="AY61" s="9"/>
      <c r="AZ61" s="9"/>
      <c r="BA61" s="8"/>
      <c r="BB61" s="8"/>
      <c r="BC61" s="8"/>
      <c r="BD61" s="9"/>
      <c r="BE61" s="9"/>
      <c r="BF61" s="9"/>
      <c r="BG61" s="8"/>
      <c r="BH61" s="8"/>
      <c r="BI61" s="8"/>
      <c r="BJ61" s="9"/>
      <c r="BK61" s="9"/>
      <c r="BL61" s="9"/>
      <c r="BM61" s="8"/>
      <c r="BN61" s="8"/>
      <c r="BO61" s="8"/>
      <c r="BP61" s="9"/>
      <c r="BQ61" s="9"/>
      <c r="BR61" s="9"/>
      <c r="BS61" s="8"/>
      <c r="BT61" s="8"/>
      <c r="BU61" s="8"/>
      <c r="BV61" s="9"/>
      <c r="BW61" s="9"/>
      <c r="BX61" s="9"/>
      <c r="BY61" s="8"/>
      <c r="BZ61" s="8"/>
      <c r="CA61" s="8"/>
      <c r="CB61" s="9"/>
      <c r="CC61" s="9"/>
      <c r="CD61" s="9"/>
    </row>
    <row r="62" spans="1:82" ht="26.25">
      <c r="A62" s="27" t="s">
        <v>219</v>
      </c>
      <c r="B62" s="24"/>
      <c r="C62" s="22"/>
      <c r="D62" s="23"/>
      <c r="E62" s="24"/>
      <c r="F62" s="24"/>
      <c r="G62" s="24"/>
      <c r="H62" s="24"/>
      <c r="I62" s="24"/>
      <c r="J62" s="25">
        <f t="shared" si="7"/>
        <v>0</v>
      </c>
      <c r="K62" s="8"/>
      <c r="L62" s="8"/>
      <c r="M62" s="8"/>
      <c r="N62" s="9"/>
      <c r="O62" s="9"/>
      <c r="P62" s="9"/>
      <c r="Q62" s="8"/>
      <c r="R62" s="8"/>
      <c r="S62" s="8"/>
      <c r="T62" s="9"/>
      <c r="U62" s="9"/>
      <c r="V62" s="9"/>
      <c r="W62" s="8"/>
      <c r="X62" s="8"/>
      <c r="Y62" s="8"/>
      <c r="Z62" s="9"/>
      <c r="AA62" s="9"/>
      <c r="AB62" s="9"/>
      <c r="AC62" s="8"/>
      <c r="AD62" s="8"/>
      <c r="AE62" s="8"/>
      <c r="AF62" s="9"/>
      <c r="AG62" s="9"/>
      <c r="AH62" s="9"/>
      <c r="AI62" s="8"/>
      <c r="AJ62" s="8"/>
      <c r="AK62" s="8"/>
      <c r="AL62" s="9"/>
      <c r="AM62" s="9"/>
      <c r="AN62" s="9"/>
      <c r="AO62" s="8"/>
      <c r="AP62" s="8"/>
      <c r="AQ62" s="8"/>
      <c r="AR62" s="9"/>
      <c r="AS62" s="9"/>
      <c r="AT62" s="9"/>
      <c r="AU62" s="8"/>
      <c r="AV62" s="8"/>
      <c r="AW62" s="8"/>
      <c r="AX62" s="9"/>
      <c r="AY62" s="9"/>
      <c r="AZ62" s="9"/>
      <c r="BA62" s="8"/>
      <c r="BB62" s="8"/>
      <c r="BC62" s="8"/>
      <c r="BD62" s="9"/>
      <c r="BE62" s="9"/>
      <c r="BF62" s="9"/>
      <c r="BG62" s="8"/>
      <c r="BH62" s="8"/>
      <c r="BI62" s="8"/>
      <c r="BJ62" s="9"/>
      <c r="BK62" s="9"/>
      <c r="BL62" s="9"/>
      <c r="BM62" s="8"/>
      <c r="BN62" s="8"/>
      <c r="BO62" s="8"/>
      <c r="BP62" s="9"/>
      <c r="BQ62" s="9"/>
      <c r="BR62" s="9"/>
      <c r="BS62" s="8"/>
      <c r="BT62" s="8"/>
      <c r="BU62" s="8"/>
      <c r="BV62" s="9"/>
      <c r="BW62" s="9"/>
      <c r="BX62" s="9"/>
      <c r="BY62" s="8"/>
      <c r="BZ62" s="8"/>
      <c r="CA62" s="8"/>
      <c r="CB62" s="9"/>
      <c r="CC62" s="9"/>
      <c r="CD62" s="9"/>
    </row>
    <row r="63" spans="1:82" ht="26.25">
      <c r="A63" s="27" t="s">
        <v>220</v>
      </c>
      <c r="B63" s="24"/>
      <c r="C63" s="22"/>
      <c r="D63" s="23"/>
      <c r="E63" s="24"/>
      <c r="F63" s="24"/>
      <c r="G63" s="24"/>
      <c r="H63" s="24"/>
      <c r="I63" s="24"/>
      <c r="J63" s="25">
        <f t="shared" si="7"/>
        <v>0</v>
      </c>
      <c r="K63" s="8"/>
      <c r="L63" s="8"/>
      <c r="M63" s="8"/>
      <c r="N63" s="9"/>
      <c r="O63" s="9"/>
      <c r="P63" s="9"/>
      <c r="Q63" s="8"/>
      <c r="R63" s="8"/>
      <c r="S63" s="8"/>
      <c r="T63" s="9"/>
      <c r="U63" s="9"/>
      <c r="V63" s="9"/>
      <c r="W63" s="8"/>
      <c r="X63" s="8"/>
      <c r="Y63" s="8"/>
      <c r="Z63" s="9"/>
      <c r="AA63" s="9"/>
      <c r="AB63" s="9"/>
      <c r="AC63" s="8"/>
      <c r="AD63" s="8"/>
      <c r="AE63" s="8"/>
      <c r="AF63" s="9"/>
      <c r="AG63" s="9"/>
      <c r="AH63" s="9"/>
      <c r="AI63" s="8"/>
      <c r="AJ63" s="8"/>
      <c r="AK63" s="8"/>
      <c r="AL63" s="9"/>
      <c r="AM63" s="9"/>
      <c r="AN63" s="9"/>
      <c r="AO63" s="8"/>
      <c r="AP63" s="8"/>
      <c r="AQ63" s="8"/>
      <c r="AR63" s="9"/>
      <c r="AS63" s="9"/>
      <c r="AT63" s="9"/>
      <c r="AU63" s="8"/>
      <c r="AV63" s="8"/>
      <c r="AW63" s="8"/>
      <c r="AX63" s="9"/>
      <c r="AY63" s="9"/>
      <c r="AZ63" s="9"/>
      <c r="BA63" s="8"/>
      <c r="BB63" s="8"/>
      <c r="BC63" s="8"/>
      <c r="BD63" s="9"/>
      <c r="BE63" s="9"/>
      <c r="BF63" s="9"/>
      <c r="BG63" s="8"/>
      <c r="BH63" s="8"/>
      <c r="BI63" s="8"/>
      <c r="BJ63" s="9"/>
      <c r="BK63" s="9"/>
      <c r="BL63" s="9"/>
      <c r="BM63" s="8"/>
      <c r="BN63" s="8"/>
      <c r="BO63" s="8"/>
      <c r="BP63" s="9"/>
      <c r="BQ63" s="9"/>
      <c r="BR63" s="9"/>
      <c r="BS63" s="8"/>
      <c r="BT63" s="8"/>
      <c r="BU63" s="8"/>
      <c r="BV63" s="9"/>
      <c r="BW63" s="9"/>
      <c r="BX63" s="9"/>
      <c r="BY63" s="8"/>
      <c r="BZ63" s="8"/>
      <c r="CA63" s="8"/>
      <c r="CB63" s="9"/>
      <c r="CC63" s="9"/>
      <c r="CD63" s="9"/>
    </row>
    <row r="64" spans="1:82" ht="26.25">
      <c r="A64" s="27" t="s">
        <v>221</v>
      </c>
      <c r="B64" s="24"/>
      <c r="C64" s="22"/>
      <c r="D64" s="23"/>
      <c r="E64" s="24"/>
      <c r="F64" s="24"/>
      <c r="G64" s="24"/>
      <c r="H64" s="24"/>
      <c r="I64" s="24"/>
      <c r="J64" s="25">
        <f t="shared" si="7"/>
        <v>0</v>
      </c>
      <c r="K64" s="8"/>
      <c r="L64" s="8"/>
      <c r="M64" s="8"/>
      <c r="N64" s="9"/>
      <c r="O64" s="9"/>
      <c r="P64" s="9"/>
      <c r="Q64" s="8"/>
      <c r="R64" s="8"/>
      <c r="S64" s="8"/>
      <c r="T64" s="9"/>
      <c r="U64" s="9"/>
      <c r="V64" s="9"/>
      <c r="W64" s="8"/>
      <c r="X64" s="8"/>
      <c r="Y64" s="8"/>
      <c r="Z64" s="9"/>
      <c r="AA64" s="9"/>
      <c r="AB64" s="9"/>
      <c r="AC64" s="8"/>
      <c r="AD64" s="8"/>
      <c r="AE64" s="8"/>
      <c r="AF64" s="9"/>
      <c r="AG64" s="9"/>
      <c r="AH64" s="9"/>
      <c r="AI64" s="8"/>
      <c r="AJ64" s="8"/>
      <c r="AK64" s="8"/>
      <c r="AL64" s="9"/>
      <c r="AM64" s="9"/>
      <c r="AN64" s="9"/>
      <c r="AO64" s="8"/>
      <c r="AP64" s="8"/>
      <c r="AQ64" s="8"/>
      <c r="AR64" s="9"/>
      <c r="AS64" s="9"/>
      <c r="AT64" s="9"/>
      <c r="AU64" s="8"/>
      <c r="AV64" s="8"/>
      <c r="AW64" s="8"/>
      <c r="AX64" s="9"/>
      <c r="AY64" s="9"/>
      <c r="AZ64" s="9"/>
      <c r="BA64" s="8"/>
      <c r="BB64" s="8"/>
      <c r="BC64" s="8"/>
      <c r="BD64" s="9"/>
      <c r="BE64" s="9"/>
      <c r="BF64" s="9"/>
      <c r="BG64" s="8"/>
      <c r="BH64" s="8"/>
      <c r="BI64" s="8"/>
      <c r="BJ64" s="9"/>
      <c r="BK64" s="9"/>
      <c r="BL64" s="9"/>
      <c r="BM64" s="8"/>
      <c r="BN64" s="8"/>
      <c r="BO64" s="8"/>
      <c r="BP64" s="9"/>
      <c r="BQ64" s="9"/>
      <c r="BR64" s="9"/>
      <c r="BS64" s="8"/>
      <c r="BT64" s="8"/>
      <c r="BU64" s="8"/>
      <c r="BV64" s="9"/>
      <c r="BW64" s="9"/>
      <c r="BX64" s="9"/>
      <c r="BY64" s="8"/>
      <c r="BZ64" s="8"/>
      <c r="CA64" s="8"/>
      <c r="CB64" s="9"/>
      <c r="CC64" s="9"/>
      <c r="CD64" s="9"/>
    </row>
    <row r="65" spans="1:82" ht="26.25">
      <c r="A65" s="27" t="s">
        <v>222</v>
      </c>
      <c r="B65" s="24"/>
      <c r="C65" s="22"/>
      <c r="D65" s="23"/>
      <c r="E65" s="24"/>
      <c r="F65" s="24"/>
      <c r="G65" s="24"/>
      <c r="H65" s="24"/>
      <c r="I65" s="24"/>
      <c r="J65" s="25">
        <f t="shared" si="7"/>
        <v>0</v>
      </c>
      <c r="K65" s="8"/>
      <c r="L65" s="8"/>
      <c r="M65" s="8"/>
      <c r="N65" s="9"/>
      <c r="O65" s="9"/>
      <c r="P65" s="9"/>
      <c r="Q65" s="8"/>
      <c r="R65" s="8"/>
      <c r="S65" s="8"/>
      <c r="T65" s="9"/>
      <c r="U65" s="9"/>
      <c r="V65" s="9"/>
      <c r="W65" s="8"/>
      <c r="X65" s="8"/>
      <c r="Y65" s="8"/>
      <c r="Z65" s="9"/>
      <c r="AA65" s="9"/>
      <c r="AB65" s="9"/>
      <c r="AC65" s="8"/>
      <c r="AD65" s="8"/>
      <c r="AE65" s="8"/>
      <c r="AF65" s="9"/>
      <c r="AG65" s="9"/>
      <c r="AH65" s="9"/>
      <c r="AI65" s="8"/>
      <c r="AJ65" s="8"/>
      <c r="AK65" s="8"/>
      <c r="AL65" s="9"/>
      <c r="AM65" s="9"/>
      <c r="AN65" s="9"/>
      <c r="AO65" s="8"/>
      <c r="AP65" s="8"/>
      <c r="AQ65" s="8"/>
      <c r="AR65" s="9"/>
      <c r="AS65" s="9"/>
      <c r="AT65" s="9"/>
      <c r="AU65" s="8"/>
      <c r="AV65" s="8"/>
      <c r="AW65" s="8"/>
      <c r="AX65" s="9"/>
      <c r="AY65" s="9"/>
      <c r="AZ65" s="9"/>
      <c r="BA65" s="8"/>
      <c r="BB65" s="8"/>
      <c r="BC65" s="8"/>
      <c r="BD65" s="9"/>
      <c r="BE65" s="9"/>
      <c r="BF65" s="9"/>
      <c r="BG65" s="8"/>
      <c r="BH65" s="8"/>
      <c r="BI65" s="8"/>
      <c r="BJ65" s="9"/>
      <c r="BK65" s="9"/>
      <c r="BL65" s="9"/>
      <c r="BM65" s="8"/>
      <c r="BN65" s="8"/>
      <c r="BO65" s="8"/>
      <c r="BP65" s="9"/>
      <c r="BQ65" s="9"/>
      <c r="BR65" s="9"/>
      <c r="BS65" s="8"/>
      <c r="BT65" s="8"/>
      <c r="BU65" s="8"/>
      <c r="BV65" s="9"/>
      <c r="BW65" s="9"/>
      <c r="BX65" s="9"/>
      <c r="BY65" s="8"/>
      <c r="BZ65" s="8"/>
      <c r="CA65" s="8"/>
      <c r="CB65" s="9"/>
      <c r="CC65" s="9"/>
      <c r="CD65" s="9"/>
    </row>
    <row r="66" spans="1:82" ht="26.25">
      <c r="A66" s="27" t="s">
        <v>223</v>
      </c>
      <c r="B66" s="24"/>
      <c r="C66" s="22"/>
      <c r="D66" s="23"/>
      <c r="E66" s="24"/>
      <c r="F66" s="24"/>
      <c r="G66" s="24"/>
      <c r="H66" s="24"/>
      <c r="I66" s="24"/>
      <c r="J66" s="25">
        <f t="shared" si="7"/>
        <v>0</v>
      </c>
      <c r="K66" s="8"/>
      <c r="L66" s="8"/>
      <c r="M66" s="8"/>
      <c r="N66" s="9"/>
      <c r="O66" s="9"/>
      <c r="P66" s="9"/>
      <c r="Q66" s="8"/>
      <c r="R66" s="8"/>
      <c r="S66" s="8"/>
      <c r="T66" s="9"/>
      <c r="U66" s="9"/>
      <c r="V66" s="9"/>
      <c r="W66" s="8"/>
      <c r="X66" s="8"/>
      <c r="Y66" s="8"/>
      <c r="Z66" s="9"/>
      <c r="AA66" s="9"/>
      <c r="AB66" s="9"/>
      <c r="AC66" s="8"/>
      <c r="AD66" s="8"/>
      <c r="AE66" s="8"/>
      <c r="AF66" s="9"/>
      <c r="AG66" s="9"/>
      <c r="AH66" s="9"/>
      <c r="AI66" s="8"/>
      <c r="AJ66" s="8"/>
      <c r="AK66" s="8"/>
      <c r="AL66" s="9"/>
      <c r="AM66" s="9"/>
      <c r="AN66" s="9"/>
      <c r="AO66" s="8"/>
      <c r="AP66" s="8"/>
      <c r="AQ66" s="8"/>
      <c r="AR66" s="9"/>
      <c r="AS66" s="9"/>
      <c r="AT66" s="9"/>
      <c r="AU66" s="8"/>
      <c r="AV66" s="8"/>
      <c r="AW66" s="8"/>
      <c r="AX66" s="9"/>
      <c r="AY66" s="9"/>
      <c r="AZ66" s="9"/>
      <c r="BA66" s="8"/>
      <c r="BB66" s="8"/>
      <c r="BC66" s="8"/>
      <c r="BD66" s="9"/>
      <c r="BE66" s="9"/>
      <c r="BF66" s="9"/>
      <c r="BG66" s="8"/>
      <c r="BH66" s="8"/>
      <c r="BI66" s="8"/>
      <c r="BJ66" s="9"/>
      <c r="BK66" s="9"/>
      <c r="BL66" s="9"/>
      <c r="BM66" s="8"/>
      <c r="BN66" s="8"/>
      <c r="BO66" s="8"/>
      <c r="BP66" s="9"/>
      <c r="BQ66" s="9"/>
      <c r="BR66" s="9"/>
      <c r="BS66" s="8"/>
      <c r="BT66" s="8"/>
      <c r="BU66" s="8"/>
      <c r="BV66" s="9"/>
      <c r="BW66" s="9"/>
      <c r="BX66" s="9"/>
      <c r="BY66" s="8"/>
      <c r="BZ66" s="8"/>
      <c r="CA66" s="8"/>
      <c r="CB66" s="9"/>
      <c r="CC66" s="9"/>
      <c r="CD66" s="9"/>
    </row>
    <row r="67" spans="1:82" ht="26.25">
      <c r="A67" s="27" t="s">
        <v>224</v>
      </c>
      <c r="B67" s="24"/>
      <c r="C67" s="22"/>
      <c r="D67" s="23"/>
      <c r="E67" s="24"/>
      <c r="F67" s="24"/>
      <c r="G67" s="24"/>
      <c r="H67" s="24"/>
      <c r="I67" s="24"/>
      <c r="J67" s="25">
        <f t="shared" si="7"/>
        <v>0</v>
      </c>
      <c r="K67" s="8"/>
      <c r="L67" s="8"/>
      <c r="M67" s="8"/>
      <c r="N67" s="9"/>
      <c r="O67" s="9"/>
      <c r="P67" s="9"/>
      <c r="Q67" s="8"/>
      <c r="R67" s="8"/>
      <c r="S67" s="8"/>
      <c r="T67" s="9"/>
      <c r="U67" s="9"/>
      <c r="V67" s="9"/>
      <c r="W67" s="8"/>
      <c r="X67" s="8"/>
      <c r="Y67" s="8"/>
      <c r="Z67" s="9"/>
      <c r="AA67" s="9"/>
      <c r="AB67" s="9"/>
      <c r="AC67" s="8"/>
      <c r="AD67" s="8"/>
      <c r="AE67" s="8"/>
      <c r="AF67" s="9"/>
      <c r="AG67" s="9"/>
      <c r="AH67" s="9"/>
      <c r="AI67" s="8"/>
      <c r="AJ67" s="8"/>
      <c r="AK67" s="8"/>
      <c r="AL67" s="9"/>
      <c r="AM67" s="9"/>
      <c r="AN67" s="9"/>
      <c r="AO67" s="8"/>
      <c r="AP67" s="8"/>
      <c r="AQ67" s="8"/>
      <c r="AR67" s="9"/>
      <c r="AS67" s="9"/>
      <c r="AT67" s="9"/>
      <c r="AU67" s="8"/>
      <c r="AV67" s="8"/>
      <c r="AW67" s="8"/>
      <c r="AX67" s="9"/>
      <c r="AY67" s="9"/>
      <c r="AZ67" s="9"/>
      <c r="BA67" s="8"/>
      <c r="BB67" s="8"/>
      <c r="BC67" s="8"/>
      <c r="BD67" s="9"/>
      <c r="BE67" s="9"/>
      <c r="BF67" s="9"/>
      <c r="BG67" s="8"/>
      <c r="BH67" s="8"/>
      <c r="BI67" s="8"/>
      <c r="BJ67" s="9"/>
      <c r="BK67" s="9"/>
      <c r="BL67" s="9"/>
      <c r="BM67" s="8"/>
      <c r="BN67" s="8"/>
      <c r="BO67" s="8"/>
      <c r="BP67" s="9"/>
      <c r="BQ67" s="9"/>
      <c r="BR67" s="9"/>
      <c r="BS67" s="8"/>
      <c r="BT67" s="8"/>
      <c r="BU67" s="8"/>
      <c r="BV67" s="9"/>
      <c r="BW67" s="9"/>
      <c r="BX67" s="9"/>
      <c r="BY67" s="8"/>
      <c r="BZ67" s="8"/>
      <c r="CA67" s="8"/>
      <c r="CB67" s="9"/>
      <c r="CC67" s="9"/>
      <c r="CD67" s="9"/>
    </row>
    <row r="68" spans="1:82" ht="26.25">
      <c r="A68" s="27" t="s">
        <v>225</v>
      </c>
      <c r="B68" s="24"/>
      <c r="C68" s="22"/>
      <c r="D68" s="23"/>
      <c r="E68" s="24"/>
      <c r="F68" s="24"/>
      <c r="G68" s="24"/>
      <c r="H68" s="24"/>
      <c r="I68" s="24"/>
      <c r="J68" s="25">
        <f t="shared" si="7"/>
        <v>0</v>
      </c>
      <c r="K68" s="8"/>
      <c r="L68" s="8"/>
      <c r="M68" s="8"/>
      <c r="N68" s="9"/>
      <c r="O68" s="9"/>
      <c r="P68" s="9"/>
      <c r="Q68" s="8"/>
      <c r="R68" s="8"/>
      <c r="S68" s="8"/>
      <c r="T68" s="9"/>
      <c r="U68" s="9"/>
      <c r="V68" s="9"/>
      <c r="W68" s="8"/>
      <c r="X68" s="8"/>
      <c r="Y68" s="8"/>
      <c r="Z68" s="9"/>
      <c r="AA68" s="9"/>
      <c r="AB68" s="9"/>
      <c r="AC68" s="8"/>
      <c r="AD68" s="8"/>
      <c r="AE68" s="8"/>
      <c r="AF68" s="9"/>
      <c r="AG68" s="9"/>
      <c r="AH68" s="9"/>
      <c r="AI68" s="8"/>
      <c r="AJ68" s="8"/>
      <c r="AK68" s="8"/>
      <c r="AL68" s="9"/>
      <c r="AM68" s="9"/>
      <c r="AN68" s="9"/>
      <c r="AO68" s="8"/>
      <c r="AP68" s="8"/>
      <c r="AQ68" s="8"/>
      <c r="AR68" s="9"/>
      <c r="AS68" s="9"/>
      <c r="AT68" s="9"/>
      <c r="AU68" s="8"/>
      <c r="AV68" s="8"/>
      <c r="AW68" s="8"/>
      <c r="AX68" s="9"/>
      <c r="AY68" s="9"/>
      <c r="AZ68" s="9"/>
      <c r="BA68" s="8"/>
      <c r="BB68" s="8"/>
      <c r="BC68" s="8"/>
      <c r="BD68" s="9"/>
      <c r="BE68" s="9"/>
      <c r="BF68" s="9"/>
      <c r="BG68" s="8"/>
      <c r="BH68" s="8"/>
      <c r="BI68" s="8"/>
      <c r="BJ68" s="9"/>
      <c r="BK68" s="9"/>
      <c r="BL68" s="9"/>
      <c r="BM68" s="8"/>
      <c r="BN68" s="8"/>
      <c r="BO68" s="8"/>
      <c r="BP68" s="9"/>
      <c r="BQ68" s="9"/>
      <c r="BR68" s="9"/>
      <c r="BS68" s="8"/>
      <c r="BT68" s="8"/>
      <c r="BU68" s="8"/>
      <c r="BV68" s="9"/>
      <c r="BW68" s="9"/>
      <c r="BX68" s="9"/>
      <c r="BY68" s="8"/>
      <c r="BZ68" s="8"/>
      <c r="CA68" s="8"/>
      <c r="CB68" s="9"/>
      <c r="CC68" s="9"/>
      <c r="CD68" s="9"/>
    </row>
    <row r="69" spans="1:82" ht="26.25">
      <c r="A69" s="27" t="s">
        <v>226</v>
      </c>
      <c r="B69" s="24"/>
      <c r="C69" s="22"/>
      <c r="D69" s="23"/>
      <c r="E69" s="24"/>
      <c r="F69" s="24"/>
      <c r="G69" s="24"/>
      <c r="H69" s="24"/>
      <c r="I69" s="24"/>
      <c r="J69" s="25">
        <f t="shared" si="7"/>
        <v>0</v>
      </c>
      <c r="K69" s="8"/>
      <c r="L69" s="8"/>
      <c r="M69" s="8"/>
      <c r="N69" s="9"/>
      <c r="O69" s="9"/>
      <c r="P69" s="9"/>
      <c r="Q69" s="8"/>
      <c r="R69" s="8"/>
      <c r="S69" s="8"/>
      <c r="T69" s="9"/>
      <c r="U69" s="9"/>
      <c r="V69" s="9"/>
      <c r="W69" s="8"/>
      <c r="X69" s="8"/>
      <c r="Y69" s="8"/>
      <c r="Z69" s="9"/>
      <c r="AA69" s="9"/>
      <c r="AB69" s="9"/>
      <c r="AC69" s="8"/>
      <c r="AD69" s="8"/>
      <c r="AE69" s="8"/>
      <c r="AF69" s="9"/>
      <c r="AG69" s="9"/>
      <c r="AH69" s="9"/>
      <c r="AI69" s="8"/>
      <c r="AJ69" s="8"/>
      <c r="AK69" s="8"/>
      <c r="AL69" s="9"/>
      <c r="AM69" s="9"/>
      <c r="AN69" s="9"/>
      <c r="AO69" s="8"/>
      <c r="AP69" s="8"/>
      <c r="AQ69" s="8"/>
      <c r="AR69" s="9"/>
      <c r="AS69" s="9"/>
      <c r="AT69" s="9"/>
      <c r="AU69" s="8"/>
      <c r="AV69" s="8"/>
      <c r="AW69" s="8"/>
      <c r="AX69" s="9"/>
      <c r="AY69" s="9"/>
      <c r="AZ69" s="9"/>
      <c r="BA69" s="8"/>
      <c r="BB69" s="8"/>
      <c r="BC69" s="8"/>
      <c r="BD69" s="9"/>
      <c r="BE69" s="9"/>
      <c r="BF69" s="9"/>
      <c r="BG69" s="8"/>
      <c r="BH69" s="8"/>
      <c r="BI69" s="8"/>
      <c r="BJ69" s="9"/>
      <c r="BK69" s="9"/>
      <c r="BL69" s="9"/>
      <c r="BM69" s="8"/>
      <c r="BN69" s="8"/>
      <c r="BO69" s="8"/>
      <c r="BP69" s="9"/>
      <c r="BQ69" s="9"/>
      <c r="BR69" s="9"/>
      <c r="BS69" s="8"/>
      <c r="BT69" s="8"/>
      <c r="BU69" s="8"/>
      <c r="BV69" s="9"/>
      <c r="BW69" s="9"/>
      <c r="BX69" s="9"/>
      <c r="BY69" s="8"/>
      <c r="BZ69" s="8"/>
      <c r="CA69" s="8"/>
      <c r="CB69" s="9"/>
      <c r="CC69" s="9"/>
      <c r="CD69" s="9"/>
    </row>
    <row r="70" spans="1:82" ht="26.25">
      <c r="A70" s="27" t="s">
        <v>227</v>
      </c>
      <c r="B70" s="24"/>
      <c r="C70" s="22"/>
      <c r="D70" s="23"/>
      <c r="E70" s="24"/>
      <c r="F70" s="24"/>
      <c r="G70" s="24"/>
      <c r="H70" s="24"/>
      <c r="I70" s="24"/>
      <c r="J70" s="25">
        <f t="shared" si="7"/>
        <v>0</v>
      </c>
      <c r="K70" s="8"/>
      <c r="L70" s="8"/>
      <c r="M70" s="8"/>
      <c r="N70" s="9"/>
      <c r="O70" s="9"/>
      <c r="P70" s="9"/>
      <c r="Q70" s="8"/>
      <c r="R70" s="8"/>
      <c r="S70" s="8"/>
      <c r="T70" s="9"/>
      <c r="U70" s="9"/>
      <c r="V70" s="9"/>
      <c r="W70" s="8"/>
      <c r="X70" s="8"/>
      <c r="Y70" s="8"/>
      <c r="Z70" s="9"/>
      <c r="AA70" s="9"/>
      <c r="AB70" s="9"/>
      <c r="AC70" s="8"/>
      <c r="AD70" s="8"/>
      <c r="AE70" s="8"/>
      <c r="AF70" s="9"/>
      <c r="AG70" s="9"/>
      <c r="AH70" s="9"/>
      <c r="AI70" s="8"/>
      <c r="AJ70" s="8"/>
      <c r="AK70" s="8"/>
      <c r="AL70" s="9"/>
      <c r="AM70" s="9"/>
      <c r="AN70" s="9"/>
      <c r="AO70" s="8"/>
      <c r="AP70" s="8"/>
      <c r="AQ70" s="8"/>
      <c r="AR70" s="9"/>
      <c r="AS70" s="9"/>
      <c r="AT70" s="9"/>
      <c r="AU70" s="8"/>
      <c r="AV70" s="8"/>
      <c r="AW70" s="8"/>
      <c r="AX70" s="9"/>
      <c r="AY70" s="9"/>
      <c r="AZ70" s="9"/>
      <c r="BA70" s="8"/>
      <c r="BB70" s="8"/>
      <c r="BC70" s="8"/>
      <c r="BD70" s="9"/>
      <c r="BE70" s="9"/>
      <c r="BF70" s="9"/>
      <c r="BG70" s="8"/>
      <c r="BH70" s="8"/>
      <c r="BI70" s="8"/>
      <c r="BJ70" s="9"/>
      <c r="BK70" s="9"/>
      <c r="BL70" s="9"/>
      <c r="BM70" s="8"/>
      <c r="BN70" s="8"/>
      <c r="BO70" s="8"/>
      <c r="BP70" s="9"/>
      <c r="BQ70" s="9"/>
      <c r="BR70" s="9"/>
      <c r="BS70" s="8"/>
      <c r="BT70" s="8"/>
      <c r="BU70" s="8"/>
      <c r="BV70" s="9"/>
      <c r="BW70" s="9"/>
      <c r="BX70" s="9"/>
      <c r="BY70" s="8"/>
      <c r="BZ70" s="8"/>
      <c r="CA70" s="8"/>
      <c r="CB70" s="9"/>
      <c r="CC70" s="9"/>
      <c r="CD70" s="9"/>
    </row>
    <row r="71" spans="1:82" ht="26.25">
      <c r="A71" s="27" t="s">
        <v>228</v>
      </c>
      <c r="B71" s="24"/>
      <c r="C71" s="22"/>
      <c r="D71" s="23"/>
      <c r="E71" s="24"/>
      <c r="F71" s="24"/>
      <c r="G71" s="24"/>
      <c r="H71" s="24"/>
      <c r="I71" s="24"/>
      <c r="J71" s="25">
        <f t="shared" si="7"/>
        <v>0</v>
      </c>
      <c r="K71" s="8"/>
      <c r="L71" s="8"/>
      <c r="M71" s="8"/>
      <c r="N71" s="9"/>
      <c r="O71" s="9"/>
      <c r="P71" s="9"/>
      <c r="Q71" s="8"/>
      <c r="R71" s="8"/>
      <c r="S71" s="8"/>
      <c r="T71" s="9"/>
      <c r="U71" s="9"/>
      <c r="V71" s="9"/>
      <c r="W71" s="8"/>
      <c r="X71" s="8"/>
      <c r="Y71" s="8"/>
      <c r="Z71" s="9"/>
      <c r="AA71" s="9"/>
      <c r="AB71" s="9"/>
      <c r="AC71" s="8"/>
      <c r="AD71" s="8"/>
      <c r="AE71" s="8"/>
      <c r="AF71" s="9"/>
      <c r="AG71" s="9"/>
      <c r="AH71" s="9"/>
      <c r="AI71" s="8"/>
      <c r="AJ71" s="8"/>
      <c r="AK71" s="8"/>
      <c r="AL71" s="9"/>
      <c r="AM71" s="9"/>
      <c r="AN71" s="9"/>
      <c r="AO71" s="8"/>
      <c r="AP71" s="8"/>
      <c r="AQ71" s="8"/>
      <c r="AR71" s="9"/>
      <c r="AS71" s="9"/>
      <c r="AT71" s="9"/>
      <c r="AU71" s="8"/>
      <c r="AV71" s="8"/>
      <c r="AW71" s="8"/>
      <c r="AX71" s="9"/>
      <c r="AY71" s="9"/>
      <c r="AZ71" s="9"/>
      <c r="BA71" s="8"/>
      <c r="BB71" s="8"/>
      <c r="BC71" s="8"/>
      <c r="BD71" s="9"/>
      <c r="BE71" s="9"/>
      <c r="BF71" s="9"/>
      <c r="BG71" s="8"/>
      <c r="BH71" s="8"/>
      <c r="BI71" s="8"/>
      <c r="BJ71" s="9"/>
      <c r="BK71" s="9"/>
      <c r="BL71" s="9"/>
      <c r="BM71" s="8"/>
      <c r="BN71" s="8"/>
      <c r="BO71" s="8"/>
      <c r="BP71" s="9"/>
      <c r="BQ71" s="9"/>
      <c r="BR71" s="9"/>
      <c r="BS71" s="8"/>
      <c r="BT71" s="8"/>
      <c r="BU71" s="8"/>
      <c r="BV71" s="9"/>
      <c r="BW71" s="9"/>
      <c r="BX71" s="9"/>
      <c r="BY71" s="8"/>
      <c r="BZ71" s="8"/>
      <c r="CA71" s="8"/>
      <c r="CB71" s="9"/>
      <c r="CC71" s="9"/>
      <c r="CD71" s="9"/>
    </row>
    <row r="72" spans="1:82" ht="26.25">
      <c r="A72" s="27" t="s">
        <v>229</v>
      </c>
      <c r="B72" s="24"/>
      <c r="C72" s="22"/>
      <c r="D72" s="23"/>
      <c r="E72" s="24"/>
      <c r="F72" s="24"/>
      <c r="G72" s="24"/>
      <c r="H72" s="24"/>
      <c r="I72" s="24"/>
      <c r="J72" s="25">
        <f t="shared" si="7"/>
        <v>0</v>
      </c>
      <c r="K72" s="8"/>
      <c r="L72" s="8"/>
      <c r="M72" s="8"/>
      <c r="N72" s="9"/>
      <c r="O72" s="9"/>
      <c r="P72" s="9"/>
      <c r="Q72" s="8"/>
      <c r="R72" s="8"/>
      <c r="S72" s="8"/>
      <c r="T72" s="9"/>
      <c r="U72" s="9"/>
      <c r="V72" s="9"/>
      <c r="W72" s="8"/>
      <c r="X72" s="8"/>
      <c r="Y72" s="8"/>
      <c r="Z72" s="9"/>
      <c r="AA72" s="9"/>
      <c r="AB72" s="9"/>
      <c r="AC72" s="8"/>
      <c r="AD72" s="8"/>
      <c r="AE72" s="8"/>
      <c r="AF72" s="9"/>
      <c r="AG72" s="9"/>
      <c r="AH72" s="9"/>
      <c r="AI72" s="8"/>
      <c r="AJ72" s="8"/>
      <c r="AK72" s="8"/>
      <c r="AL72" s="9"/>
      <c r="AM72" s="9"/>
      <c r="AN72" s="9"/>
      <c r="AO72" s="8"/>
      <c r="AP72" s="8"/>
      <c r="AQ72" s="8"/>
      <c r="AR72" s="9"/>
      <c r="AS72" s="9"/>
      <c r="AT72" s="9"/>
      <c r="AU72" s="8"/>
      <c r="AV72" s="8"/>
      <c r="AW72" s="8"/>
      <c r="AX72" s="9"/>
      <c r="AY72" s="9"/>
      <c r="AZ72" s="9"/>
      <c r="BA72" s="8"/>
      <c r="BB72" s="8"/>
      <c r="BC72" s="8"/>
      <c r="BD72" s="9"/>
      <c r="BE72" s="9"/>
      <c r="BF72" s="9"/>
      <c r="BG72" s="8"/>
      <c r="BH72" s="8"/>
      <c r="BI72" s="8"/>
      <c r="BJ72" s="9"/>
      <c r="BK72" s="9"/>
      <c r="BL72" s="9"/>
      <c r="BM72" s="8"/>
      <c r="BN72" s="8"/>
      <c r="BO72" s="8"/>
      <c r="BP72" s="9"/>
      <c r="BQ72" s="9"/>
      <c r="BR72" s="9"/>
      <c r="BS72" s="8"/>
      <c r="BT72" s="8"/>
      <c r="BU72" s="8"/>
      <c r="BV72" s="9"/>
      <c r="BW72" s="9"/>
      <c r="BX72" s="9"/>
      <c r="BY72" s="8"/>
      <c r="BZ72" s="8"/>
      <c r="CA72" s="8"/>
      <c r="CB72" s="9"/>
      <c r="CC72" s="9"/>
      <c r="CD72" s="9"/>
    </row>
    <row r="73" spans="1:82" ht="26.25">
      <c r="A73" s="27" t="s">
        <v>230</v>
      </c>
      <c r="B73" s="24"/>
      <c r="C73" s="22"/>
      <c r="D73" s="23"/>
      <c r="E73" s="24"/>
      <c r="F73" s="24"/>
      <c r="G73" s="24"/>
      <c r="H73" s="24"/>
      <c r="I73" s="24"/>
      <c r="J73" s="25">
        <f t="shared" si="7"/>
        <v>0</v>
      </c>
      <c r="K73" s="8"/>
      <c r="L73" s="8"/>
      <c r="M73" s="8"/>
      <c r="N73" s="9"/>
      <c r="O73" s="9"/>
      <c r="P73" s="9"/>
      <c r="Q73" s="8"/>
      <c r="R73" s="8"/>
      <c r="S73" s="8"/>
      <c r="T73" s="9"/>
      <c r="U73" s="9"/>
      <c r="V73" s="9"/>
      <c r="W73" s="8"/>
      <c r="X73" s="8"/>
      <c r="Y73" s="8"/>
      <c r="Z73" s="9"/>
      <c r="AA73" s="9"/>
      <c r="AB73" s="9"/>
      <c r="AC73" s="8"/>
      <c r="AD73" s="8"/>
      <c r="AE73" s="8"/>
      <c r="AF73" s="9"/>
      <c r="AG73" s="9"/>
      <c r="AH73" s="9"/>
      <c r="AI73" s="8"/>
      <c r="AJ73" s="8"/>
      <c r="AK73" s="8"/>
      <c r="AL73" s="9"/>
      <c r="AM73" s="9"/>
      <c r="AN73" s="9"/>
      <c r="AO73" s="8"/>
      <c r="AP73" s="8"/>
      <c r="AQ73" s="8"/>
      <c r="AR73" s="9"/>
      <c r="AS73" s="9"/>
      <c r="AT73" s="9"/>
      <c r="AU73" s="8"/>
      <c r="AV73" s="8"/>
      <c r="AW73" s="8"/>
      <c r="AX73" s="9"/>
      <c r="AY73" s="9"/>
      <c r="AZ73" s="9"/>
      <c r="BA73" s="8"/>
      <c r="BB73" s="8"/>
      <c r="BC73" s="8"/>
      <c r="BD73" s="9"/>
      <c r="BE73" s="9"/>
      <c r="BF73" s="9"/>
      <c r="BG73" s="8"/>
      <c r="BH73" s="8"/>
      <c r="BI73" s="8"/>
      <c r="BJ73" s="9"/>
      <c r="BK73" s="9"/>
      <c r="BL73" s="9"/>
      <c r="BM73" s="8"/>
      <c r="BN73" s="8"/>
      <c r="BO73" s="8"/>
      <c r="BP73" s="9"/>
      <c r="BQ73" s="9"/>
      <c r="BR73" s="9"/>
      <c r="BS73" s="8"/>
      <c r="BT73" s="8"/>
      <c r="BU73" s="8"/>
      <c r="BV73" s="9"/>
      <c r="BW73" s="9"/>
      <c r="BX73" s="9"/>
      <c r="BY73" s="8"/>
      <c r="BZ73" s="8"/>
      <c r="CA73" s="8"/>
      <c r="CB73" s="9"/>
      <c r="CC73" s="9"/>
      <c r="CD73" s="9"/>
    </row>
    <row r="74" spans="1:82" ht="26.25">
      <c r="A74" s="27" t="s">
        <v>231</v>
      </c>
      <c r="B74" s="24"/>
      <c r="C74" s="22"/>
      <c r="D74" s="23"/>
      <c r="E74" s="24"/>
      <c r="F74" s="24"/>
      <c r="G74" s="24"/>
      <c r="H74" s="24"/>
      <c r="I74" s="24"/>
      <c r="J74" s="25">
        <f t="shared" si="7"/>
        <v>0</v>
      </c>
      <c r="K74" s="8"/>
      <c r="L74" s="8"/>
      <c r="M74" s="8"/>
      <c r="N74" s="9"/>
      <c r="O74" s="9"/>
      <c r="P74" s="9"/>
      <c r="Q74" s="8"/>
      <c r="R74" s="8"/>
      <c r="S74" s="8"/>
      <c r="T74" s="9"/>
      <c r="U74" s="9"/>
      <c r="V74" s="9"/>
      <c r="W74" s="8"/>
      <c r="X74" s="8"/>
      <c r="Y74" s="8"/>
      <c r="Z74" s="9"/>
      <c r="AA74" s="9"/>
      <c r="AB74" s="9"/>
      <c r="AC74" s="8"/>
      <c r="AD74" s="8"/>
      <c r="AE74" s="8"/>
      <c r="AF74" s="9"/>
      <c r="AG74" s="9"/>
      <c r="AH74" s="9"/>
      <c r="AI74" s="8"/>
      <c r="AJ74" s="8"/>
      <c r="AK74" s="8"/>
      <c r="AL74" s="9"/>
      <c r="AM74" s="9"/>
      <c r="AN74" s="9"/>
      <c r="AO74" s="8"/>
      <c r="AP74" s="8"/>
      <c r="AQ74" s="8"/>
      <c r="AR74" s="9"/>
      <c r="AS74" s="9"/>
      <c r="AT74" s="9"/>
      <c r="AU74" s="8"/>
      <c r="AV74" s="8"/>
      <c r="AW74" s="8"/>
      <c r="AX74" s="9"/>
      <c r="AY74" s="9"/>
      <c r="AZ74" s="9"/>
      <c r="BA74" s="8"/>
      <c r="BB74" s="8"/>
      <c r="BC74" s="8"/>
      <c r="BD74" s="9"/>
      <c r="BE74" s="9"/>
      <c r="BF74" s="9"/>
      <c r="BG74" s="8"/>
      <c r="BH74" s="8"/>
      <c r="BI74" s="8"/>
      <c r="BJ74" s="9"/>
      <c r="BK74" s="9"/>
      <c r="BL74" s="9"/>
      <c r="BM74" s="8"/>
      <c r="BN74" s="8"/>
      <c r="BO74" s="8"/>
      <c r="BP74" s="9"/>
      <c r="BQ74" s="9"/>
      <c r="BR74" s="9"/>
      <c r="BS74" s="8"/>
      <c r="BT74" s="8"/>
      <c r="BU74" s="8"/>
      <c r="BV74" s="9"/>
      <c r="BW74" s="9"/>
      <c r="BX74" s="9"/>
      <c r="BY74" s="8"/>
      <c r="BZ74" s="8"/>
      <c r="CA74" s="8"/>
      <c r="CB74" s="9"/>
      <c r="CC74" s="9"/>
      <c r="CD74" s="9"/>
    </row>
    <row r="75" spans="1:82" ht="26.25">
      <c r="A75" s="27" t="s">
        <v>232</v>
      </c>
      <c r="B75" s="24"/>
      <c r="C75" s="22"/>
      <c r="D75" s="23"/>
      <c r="E75" s="24"/>
      <c r="F75" s="24"/>
      <c r="G75" s="24"/>
      <c r="H75" s="24"/>
      <c r="I75" s="24"/>
      <c r="J75" s="25">
        <f t="shared" si="7"/>
        <v>0</v>
      </c>
      <c r="K75" s="8"/>
      <c r="L75" s="8"/>
      <c r="M75" s="8"/>
      <c r="N75" s="9"/>
      <c r="O75" s="9"/>
      <c r="P75" s="9"/>
      <c r="Q75" s="8"/>
      <c r="R75" s="8"/>
      <c r="S75" s="8"/>
      <c r="T75" s="9"/>
      <c r="U75" s="9"/>
      <c r="V75" s="9"/>
      <c r="W75" s="8"/>
      <c r="X75" s="8"/>
      <c r="Y75" s="8"/>
      <c r="Z75" s="9"/>
      <c r="AA75" s="9"/>
      <c r="AB75" s="9"/>
      <c r="AC75" s="8"/>
      <c r="AD75" s="8"/>
      <c r="AE75" s="8"/>
      <c r="AF75" s="9"/>
      <c r="AG75" s="9"/>
      <c r="AH75" s="9"/>
      <c r="AI75" s="8"/>
      <c r="AJ75" s="8"/>
      <c r="AK75" s="8"/>
      <c r="AL75" s="9"/>
      <c r="AM75" s="9"/>
      <c r="AN75" s="9"/>
      <c r="AO75" s="8"/>
      <c r="AP75" s="8"/>
      <c r="AQ75" s="8"/>
      <c r="AR75" s="9"/>
      <c r="AS75" s="9"/>
      <c r="AT75" s="9"/>
      <c r="AU75" s="8"/>
      <c r="AV75" s="8"/>
      <c r="AW75" s="8"/>
      <c r="AX75" s="9"/>
      <c r="AY75" s="9"/>
      <c r="AZ75" s="9"/>
      <c r="BA75" s="8"/>
      <c r="BB75" s="8"/>
      <c r="BC75" s="8"/>
      <c r="BD75" s="9"/>
      <c r="BE75" s="9"/>
      <c r="BF75" s="9"/>
      <c r="BG75" s="8"/>
      <c r="BH75" s="8"/>
      <c r="BI75" s="8"/>
      <c r="BJ75" s="9"/>
      <c r="BK75" s="9"/>
      <c r="BL75" s="9"/>
      <c r="BM75" s="8"/>
      <c r="BN75" s="8"/>
      <c r="BO75" s="8"/>
      <c r="BP75" s="9"/>
      <c r="BQ75" s="9"/>
      <c r="BR75" s="9"/>
      <c r="BS75" s="8"/>
      <c r="BT75" s="8"/>
      <c r="BU75" s="8"/>
      <c r="BV75" s="9"/>
      <c r="BW75" s="9"/>
      <c r="BX75" s="9"/>
      <c r="BY75" s="8"/>
      <c r="BZ75" s="8"/>
      <c r="CA75" s="8"/>
      <c r="CB75" s="9"/>
      <c r="CC75" s="9"/>
      <c r="CD75" s="9"/>
    </row>
    <row r="76" spans="1:82" ht="26.25">
      <c r="A76" s="27" t="s">
        <v>233</v>
      </c>
      <c r="B76" s="24"/>
      <c r="C76" s="22"/>
      <c r="D76" s="23"/>
      <c r="E76" s="24"/>
      <c r="F76" s="24"/>
      <c r="G76" s="24"/>
      <c r="H76" s="24"/>
      <c r="I76" s="24"/>
      <c r="J76" s="25">
        <f t="shared" si="7"/>
        <v>0</v>
      </c>
      <c r="K76" s="8"/>
      <c r="L76" s="8"/>
      <c r="M76" s="8"/>
      <c r="N76" s="9"/>
      <c r="O76" s="9"/>
      <c r="P76" s="9"/>
      <c r="Q76" s="8"/>
      <c r="R76" s="8"/>
      <c r="S76" s="8"/>
      <c r="T76" s="9"/>
      <c r="U76" s="9"/>
      <c r="V76" s="9"/>
      <c r="W76" s="8"/>
      <c r="X76" s="8"/>
      <c r="Y76" s="8"/>
      <c r="Z76" s="9"/>
      <c r="AA76" s="9"/>
      <c r="AB76" s="9"/>
      <c r="AC76" s="8"/>
      <c r="AD76" s="8"/>
      <c r="AE76" s="8"/>
      <c r="AF76" s="9"/>
      <c r="AG76" s="9"/>
      <c r="AH76" s="9"/>
      <c r="AI76" s="8"/>
      <c r="AJ76" s="8"/>
      <c r="AK76" s="8"/>
      <c r="AL76" s="9"/>
      <c r="AM76" s="9"/>
      <c r="AN76" s="9"/>
      <c r="AO76" s="8"/>
      <c r="AP76" s="8"/>
      <c r="AQ76" s="8"/>
      <c r="AR76" s="9"/>
      <c r="AS76" s="9"/>
      <c r="AT76" s="9"/>
      <c r="AU76" s="8"/>
      <c r="AV76" s="8"/>
      <c r="AW76" s="8"/>
      <c r="AX76" s="9"/>
      <c r="AY76" s="9"/>
      <c r="AZ76" s="9"/>
      <c r="BA76" s="8"/>
      <c r="BB76" s="8"/>
      <c r="BC76" s="8"/>
      <c r="BD76" s="9"/>
      <c r="BE76" s="9"/>
      <c r="BF76" s="9"/>
      <c r="BG76" s="8"/>
      <c r="BH76" s="8"/>
      <c r="BI76" s="8"/>
      <c r="BJ76" s="9"/>
      <c r="BK76" s="9"/>
      <c r="BL76" s="9"/>
      <c r="BM76" s="8"/>
      <c r="BN76" s="8"/>
      <c r="BO76" s="8"/>
      <c r="BP76" s="9"/>
      <c r="BQ76" s="9"/>
      <c r="BR76" s="9"/>
      <c r="BS76" s="8"/>
      <c r="BT76" s="8"/>
      <c r="BU76" s="8"/>
      <c r="BV76" s="9"/>
      <c r="BW76" s="9"/>
      <c r="BX76" s="9"/>
      <c r="BY76" s="8"/>
      <c r="BZ76" s="8"/>
      <c r="CA76" s="8"/>
      <c r="CB76" s="9"/>
      <c r="CC76" s="9"/>
      <c r="CD76" s="9"/>
    </row>
    <row r="77" spans="1:82" ht="26.25">
      <c r="A77" s="27" t="s">
        <v>234</v>
      </c>
      <c r="B77" s="24"/>
      <c r="C77" s="22"/>
      <c r="D77" s="23"/>
      <c r="E77" s="24"/>
      <c r="F77" s="24"/>
      <c r="G77" s="24"/>
      <c r="H77" s="24"/>
      <c r="I77" s="24"/>
      <c r="J77" s="25">
        <f t="shared" si="7"/>
        <v>0</v>
      </c>
      <c r="K77" s="8"/>
      <c r="L77" s="8"/>
      <c r="M77" s="8"/>
      <c r="N77" s="9"/>
      <c r="O77" s="9"/>
      <c r="P77" s="9"/>
      <c r="Q77" s="8"/>
      <c r="R77" s="8"/>
      <c r="S77" s="8"/>
      <c r="T77" s="9"/>
      <c r="U77" s="9"/>
      <c r="V77" s="9"/>
      <c r="W77" s="8"/>
      <c r="X77" s="8"/>
      <c r="Y77" s="8"/>
      <c r="Z77" s="9"/>
      <c r="AA77" s="9"/>
      <c r="AB77" s="9"/>
      <c r="AC77" s="8"/>
      <c r="AD77" s="8"/>
      <c r="AE77" s="8"/>
      <c r="AF77" s="9"/>
      <c r="AG77" s="9"/>
      <c r="AH77" s="9"/>
      <c r="AI77" s="8"/>
      <c r="AJ77" s="8"/>
      <c r="AK77" s="8"/>
      <c r="AL77" s="9"/>
      <c r="AM77" s="9"/>
      <c r="AN77" s="9"/>
      <c r="AO77" s="8"/>
      <c r="AP77" s="8"/>
      <c r="AQ77" s="8"/>
      <c r="AR77" s="9"/>
      <c r="AS77" s="9"/>
      <c r="AT77" s="9"/>
      <c r="AU77" s="8"/>
      <c r="AV77" s="8"/>
      <c r="AW77" s="8"/>
      <c r="AX77" s="9"/>
      <c r="AY77" s="9"/>
      <c r="AZ77" s="9"/>
      <c r="BA77" s="8"/>
      <c r="BB77" s="8"/>
      <c r="BC77" s="8"/>
      <c r="BD77" s="9"/>
      <c r="BE77" s="9"/>
      <c r="BF77" s="9"/>
      <c r="BG77" s="8"/>
      <c r="BH77" s="8"/>
      <c r="BI77" s="8"/>
      <c r="BJ77" s="9"/>
      <c r="BK77" s="9"/>
      <c r="BL77" s="9"/>
      <c r="BM77" s="8"/>
      <c r="BN77" s="8"/>
      <c r="BO77" s="8"/>
      <c r="BP77" s="9"/>
      <c r="BQ77" s="9"/>
      <c r="BR77" s="9"/>
      <c r="BS77" s="8"/>
      <c r="BT77" s="8"/>
      <c r="BU77" s="8"/>
      <c r="BV77" s="9"/>
      <c r="BW77" s="9"/>
      <c r="BX77" s="9"/>
      <c r="BY77" s="8"/>
      <c r="BZ77" s="8"/>
      <c r="CA77" s="8"/>
      <c r="CB77" s="9"/>
      <c r="CC77" s="9"/>
      <c r="CD77" s="9"/>
    </row>
    <row r="78" spans="1:82" ht="26.25">
      <c r="A78" s="27" t="s">
        <v>235</v>
      </c>
      <c r="B78" s="24"/>
      <c r="C78" s="22"/>
      <c r="D78" s="23"/>
      <c r="E78" s="24"/>
      <c r="F78" s="24"/>
      <c r="G78" s="24"/>
      <c r="H78" s="24"/>
      <c r="I78" s="24"/>
      <c r="J78" s="25">
        <f t="shared" si="7"/>
        <v>0</v>
      </c>
      <c r="K78" s="8"/>
      <c r="L78" s="8"/>
      <c r="M78" s="8"/>
      <c r="N78" s="9"/>
      <c r="O78" s="9"/>
      <c r="P78" s="9"/>
      <c r="Q78" s="8"/>
      <c r="R78" s="8"/>
      <c r="S78" s="8"/>
      <c r="T78" s="9"/>
      <c r="U78" s="9"/>
      <c r="V78" s="9"/>
      <c r="W78" s="8"/>
      <c r="X78" s="8"/>
      <c r="Y78" s="8"/>
      <c r="Z78" s="9"/>
      <c r="AA78" s="9"/>
      <c r="AB78" s="9"/>
      <c r="AC78" s="8"/>
      <c r="AD78" s="8"/>
      <c r="AE78" s="8"/>
      <c r="AF78" s="9"/>
      <c r="AG78" s="9"/>
      <c r="AH78" s="9"/>
      <c r="AI78" s="8"/>
      <c r="AJ78" s="8"/>
      <c r="AK78" s="8"/>
      <c r="AL78" s="9"/>
      <c r="AM78" s="9"/>
      <c r="AN78" s="9"/>
      <c r="AO78" s="8"/>
      <c r="AP78" s="8"/>
      <c r="AQ78" s="8"/>
      <c r="AR78" s="9"/>
      <c r="AS78" s="9"/>
      <c r="AT78" s="9"/>
      <c r="AU78" s="8"/>
      <c r="AV78" s="8"/>
      <c r="AW78" s="8"/>
      <c r="AX78" s="9"/>
      <c r="AY78" s="9"/>
      <c r="AZ78" s="9"/>
      <c r="BA78" s="8"/>
      <c r="BB78" s="8"/>
      <c r="BC78" s="8"/>
      <c r="BD78" s="9"/>
      <c r="BE78" s="9"/>
      <c r="BF78" s="9"/>
      <c r="BG78" s="8"/>
      <c r="BH78" s="8"/>
      <c r="BI78" s="8"/>
      <c r="BJ78" s="9"/>
      <c r="BK78" s="9"/>
      <c r="BL78" s="9"/>
      <c r="BM78" s="8"/>
      <c r="BN78" s="8"/>
      <c r="BO78" s="8"/>
      <c r="BP78" s="9"/>
      <c r="BQ78" s="9"/>
      <c r="BR78" s="9"/>
      <c r="BS78" s="8"/>
      <c r="BT78" s="8"/>
      <c r="BU78" s="8"/>
      <c r="BV78" s="9"/>
      <c r="BW78" s="9"/>
      <c r="BX78" s="9"/>
      <c r="BY78" s="8"/>
      <c r="BZ78" s="8"/>
      <c r="CA78" s="8"/>
      <c r="CB78" s="9"/>
      <c r="CC78" s="9"/>
      <c r="CD78" s="9"/>
    </row>
    <row r="79" spans="1:82" ht="26.25">
      <c r="A79" s="27" t="s">
        <v>236</v>
      </c>
      <c r="B79" s="24"/>
      <c r="C79" s="22"/>
      <c r="D79" s="23"/>
      <c r="E79" s="24"/>
      <c r="F79" s="24"/>
      <c r="G79" s="24"/>
      <c r="H79" s="24"/>
      <c r="I79" s="24"/>
      <c r="J79" s="25">
        <f t="shared" si="7"/>
        <v>0</v>
      </c>
      <c r="K79" s="8"/>
      <c r="L79" s="8"/>
      <c r="M79" s="8"/>
      <c r="N79" s="9"/>
      <c r="O79" s="9"/>
      <c r="P79" s="9"/>
      <c r="Q79" s="8"/>
      <c r="R79" s="8"/>
      <c r="S79" s="8"/>
      <c r="T79" s="9"/>
      <c r="U79" s="9"/>
      <c r="V79" s="9"/>
      <c r="W79" s="8"/>
      <c r="X79" s="8"/>
      <c r="Y79" s="8"/>
      <c r="Z79" s="9"/>
      <c r="AA79" s="9"/>
      <c r="AB79" s="9"/>
      <c r="AC79" s="8"/>
      <c r="AD79" s="8"/>
      <c r="AE79" s="8"/>
      <c r="AF79" s="9"/>
      <c r="AG79" s="9"/>
      <c r="AH79" s="9"/>
      <c r="AI79" s="8"/>
      <c r="AJ79" s="8"/>
      <c r="AK79" s="8"/>
      <c r="AL79" s="9"/>
      <c r="AM79" s="9"/>
      <c r="AN79" s="9"/>
      <c r="AO79" s="8"/>
      <c r="AP79" s="8"/>
      <c r="AQ79" s="8"/>
      <c r="AR79" s="9"/>
      <c r="AS79" s="9"/>
      <c r="AT79" s="9"/>
      <c r="AU79" s="8"/>
      <c r="AV79" s="8"/>
      <c r="AW79" s="8"/>
      <c r="AX79" s="9"/>
      <c r="AY79" s="9"/>
      <c r="AZ79" s="9"/>
      <c r="BA79" s="8"/>
      <c r="BB79" s="8"/>
      <c r="BC79" s="8"/>
      <c r="BD79" s="9"/>
      <c r="BE79" s="9"/>
      <c r="BF79" s="9"/>
      <c r="BG79" s="8"/>
      <c r="BH79" s="8"/>
      <c r="BI79" s="8"/>
      <c r="BJ79" s="9"/>
      <c r="BK79" s="9"/>
      <c r="BL79" s="9"/>
      <c r="BM79" s="8"/>
      <c r="BN79" s="8"/>
      <c r="BO79" s="8"/>
      <c r="BP79" s="9"/>
      <c r="BQ79" s="9"/>
      <c r="BR79" s="9"/>
      <c r="BS79" s="8"/>
      <c r="BT79" s="8"/>
      <c r="BU79" s="8"/>
      <c r="BV79" s="9"/>
      <c r="BW79" s="9"/>
      <c r="BX79" s="9"/>
      <c r="BY79" s="8"/>
      <c r="BZ79" s="8"/>
      <c r="CA79" s="8"/>
      <c r="CB79" s="9"/>
      <c r="CC79" s="9"/>
      <c r="CD79" s="9"/>
    </row>
    <row r="80" spans="1:82" ht="26.25">
      <c r="A80" s="27" t="s">
        <v>237</v>
      </c>
      <c r="B80" s="24"/>
      <c r="C80" s="22"/>
      <c r="D80" s="23"/>
      <c r="E80" s="24"/>
      <c r="F80" s="24"/>
      <c r="G80" s="24"/>
      <c r="H80" s="24"/>
      <c r="I80" s="24"/>
      <c r="J80" s="25">
        <f t="shared" si="7"/>
        <v>0</v>
      </c>
      <c r="K80" s="8"/>
      <c r="L80" s="8"/>
      <c r="M80" s="8"/>
      <c r="N80" s="9"/>
      <c r="O80" s="9"/>
      <c r="P80" s="9"/>
      <c r="Q80" s="8"/>
      <c r="R80" s="8"/>
      <c r="S80" s="8"/>
      <c r="T80" s="9"/>
      <c r="U80" s="9"/>
      <c r="V80" s="9"/>
      <c r="W80" s="8"/>
      <c r="X80" s="8"/>
      <c r="Y80" s="8"/>
      <c r="Z80" s="9"/>
      <c r="AA80" s="9"/>
      <c r="AB80" s="9"/>
      <c r="AC80" s="8"/>
      <c r="AD80" s="8"/>
      <c r="AE80" s="8"/>
      <c r="AF80" s="9"/>
      <c r="AG80" s="9"/>
      <c r="AH80" s="9"/>
      <c r="AI80" s="8"/>
      <c r="AJ80" s="8"/>
      <c r="AK80" s="8"/>
      <c r="AL80" s="9"/>
      <c r="AM80" s="9"/>
      <c r="AN80" s="9"/>
      <c r="AO80" s="8"/>
      <c r="AP80" s="8"/>
      <c r="AQ80" s="8"/>
      <c r="AR80" s="9"/>
      <c r="AS80" s="9"/>
      <c r="AT80" s="9"/>
      <c r="AU80" s="8"/>
      <c r="AV80" s="8"/>
      <c r="AW80" s="8"/>
      <c r="AX80" s="9"/>
      <c r="AY80" s="9"/>
      <c r="AZ80" s="9"/>
      <c r="BA80" s="8"/>
      <c r="BB80" s="8"/>
      <c r="BC80" s="8"/>
      <c r="BD80" s="9"/>
      <c r="BE80" s="9"/>
      <c r="BF80" s="9"/>
      <c r="BG80" s="8"/>
      <c r="BH80" s="8"/>
      <c r="BI80" s="8"/>
      <c r="BJ80" s="9"/>
      <c r="BK80" s="9"/>
      <c r="BL80" s="9"/>
      <c r="BM80" s="8"/>
      <c r="BN80" s="8"/>
      <c r="BO80" s="8"/>
      <c r="BP80" s="9"/>
      <c r="BQ80" s="9"/>
      <c r="BR80" s="9"/>
      <c r="BS80" s="8"/>
      <c r="BT80" s="8"/>
      <c r="BU80" s="8"/>
      <c r="BV80" s="9"/>
      <c r="BW80" s="9"/>
      <c r="BX80" s="9"/>
      <c r="BY80" s="8"/>
      <c r="BZ80" s="8"/>
      <c r="CA80" s="8"/>
      <c r="CB80" s="9"/>
      <c r="CC80" s="9"/>
      <c r="CD80" s="9"/>
    </row>
    <row r="81" spans="1:82" ht="26.25">
      <c r="A81" s="27" t="s">
        <v>238</v>
      </c>
      <c r="B81" s="24"/>
      <c r="C81" s="22"/>
      <c r="D81" s="23"/>
      <c r="E81" s="24"/>
      <c r="F81" s="24"/>
      <c r="G81" s="24"/>
      <c r="H81" s="24"/>
      <c r="I81" s="24"/>
      <c r="J81" s="25">
        <f t="shared" si="7"/>
        <v>0</v>
      </c>
      <c r="K81" s="8"/>
      <c r="L81" s="8"/>
      <c r="M81" s="8"/>
      <c r="N81" s="9"/>
      <c r="O81" s="9"/>
      <c r="P81" s="9"/>
      <c r="Q81" s="8"/>
      <c r="R81" s="8"/>
      <c r="S81" s="8"/>
      <c r="T81" s="9"/>
      <c r="U81" s="9"/>
      <c r="V81" s="9"/>
      <c r="W81" s="8"/>
      <c r="X81" s="8"/>
      <c r="Y81" s="8"/>
      <c r="Z81" s="9"/>
      <c r="AA81" s="9"/>
      <c r="AB81" s="9"/>
      <c r="AC81" s="8"/>
      <c r="AD81" s="8"/>
      <c r="AE81" s="8"/>
      <c r="AF81" s="9"/>
      <c r="AG81" s="9"/>
      <c r="AH81" s="9"/>
      <c r="AI81" s="8"/>
      <c r="AJ81" s="8"/>
      <c r="AK81" s="8"/>
      <c r="AL81" s="9"/>
      <c r="AM81" s="9"/>
      <c r="AN81" s="9"/>
      <c r="AO81" s="8"/>
      <c r="AP81" s="8"/>
      <c r="AQ81" s="8"/>
      <c r="AR81" s="9"/>
      <c r="AS81" s="9"/>
      <c r="AT81" s="9"/>
      <c r="AU81" s="8"/>
      <c r="AV81" s="8"/>
      <c r="AW81" s="8"/>
      <c r="AX81" s="9"/>
      <c r="AY81" s="9"/>
      <c r="AZ81" s="9"/>
      <c r="BA81" s="8"/>
      <c r="BB81" s="8"/>
      <c r="BC81" s="8"/>
      <c r="BD81" s="9"/>
      <c r="BE81" s="9"/>
      <c r="BF81" s="9"/>
      <c r="BG81" s="8"/>
      <c r="BH81" s="8"/>
      <c r="BI81" s="8"/>
      <c r="BJ81" s="9"/>
      <c r="BK81" s="9"/>
      <c r="BL81" s="9"/>
      <c r="BM81" s="8"/>
      <c r="BN81" s="8"/>
      <c r="BO81" s="8"/>
      <c r="BP81" s="9"/>
      <c r="BQ81" s="9"/>
      <c r="BR81" s="9"/>
      <c r="BS81" s="8"/>
      <c r="BT81" s="8"/>
      <c r="BU81" s="8"/>
      <c r="BV81" s="9"/>
      <c r="BW81" s="9"/>
      <c r="BX81" s="9"/>
      <c r="BY81" s="8"/>
      <c r="BZ81" s="8"/>
      <c r="CA81" s="8"/>
      <c r="CB81" s="9"/>
      <c r="CC81" s="9"/>
      <c r="CD81" s="9"/>
    </row>
    <row r="82" spans="1:82" ht="26.25">
      <c r="A82" s="27" t="s">
        <v>239</v>
      </c>
      <c r="B82" s="24"/>
      <c r="C82" s="22"/>
      <c r="D82" s="23"/>
      <c r="E82" s="24"/>
      <c r="F82" s="24"/>
      <c r="G82" s="24"/>
      <c r="H82" s="24"/>
      <c r="I82" s="24"/>
      <c r="J82" s="25">
        <f t="shared" si="7"/>
        <v>0</v>
      </c>
      <c r="K82" s="8"/>
      <c r="L82" s="8"/>
      <c r="M82" s="8"/>
      <c r="N82" s="9"/>
      <c r="O82" s="9"/>
      <c r="P82" s="9"/>
      <c r="Q82" s="8"/>
      <c r="R82" s="8"/>
      <c r="S82" s="8"/>
      <c r="T82" s="9"/>
      <c r="U82" s="9"/>
      <c r="V82" s="9"/>
      <c r="W82" s="8"/>
      <c r="X82" s="8"/>
      <c r="Y82" s="8"/>
      <c r="Z82" s="9"/>
      <c r="AA82" s="9"/>
      <c r="AB82" s="9"/>
      <c r="AC82" s="8"/>
      <c r="AD82" s="8"/>
      <c r="AE82" s="8"/>
      <c r="AF82" s="9"/>
      <c r="AG82" s="9"/>
      <c r="AH82" s="9"/>
      <c r="AI82" s="8"/>
      <c r="AJ82" s="8"/>
      <c r="AK82" s="8"/>
      <c r="AL82" s="9"/>
      <c r="AM82" s="9"/>
      <c r="AN82" s="9"/>
      <c r="AO82" s="8"/>
      <c r="AP82" s="8"/>
      <c r="AQ82" s="8"/>
      <c r="AR82" s="9"/>
      <c r="AS82" s="9"/>
      <c r="AT82" s="9"/>
      <c r="AU82" s="8"/>
      <c r="AV82" s="8"/>
      <c r="AW82" s="8"/>
      <c r="AX82" s="9"/>
      <c r="AY82" s="9"/>
      <c r="AZ82" s="9"/>
      <c r="BA82" s="8"/>
      <c r="BB82" s="8"/>
      <c r="BC82" s="8"/>
      <c r="BD82" s="9"/>
      <c r="BE82" s="9"/>
      <c r="BF82" s="9"/>
      <c r="BG82" s="8"/>
      <c r="BH82" s="8"/>
      <c r="BI82" s="8"/>
      <c r="BJ82" s="9"/>
      <c r="BK82" s="9"/>
      <c r="BL82" s="9"/>
      <c r="BM82" s="8"/>
      <c r="BN82" s="8"/>
      <c r="BO82" s="8"/>
      <c r="BP82" s="9"/>
      <c r="BQ82" s="9"/>
      <c r="BR82" s="9"/>
      <c r="BS82" s="8"/>
      <c r="BT82" s="8"/>
      <c r="BU82" s="8"/>
      <c r="BV82" s="9"/>
      <c r="BW82" s="9"/>
      <c r="BX82" s="9"/>
      <c r="BY82" s="8"/>
      <c r="BZ82" s="8"/>
      <c r="CA82" s="8"/>
      <c r="CB82" s="9"/>
      <c r="CC82" s="9"/>
      <c r="CD82" s="9"/>
    </row>
    <row r="83" spans="1:82" ht="26.25">
      <c r="A83" s="27" t="s">
        <v>240</v>
      </c>
      <c r="B83" s="24"/>
      <c r="C83" s="22"/>
      <c r="D83" s="23"/>
      <c r="E83" s="24"/>
      <c r="F83" s="24"/>
      <c r="G83" s="24"/>
      <c r="H83" s="24"/>
      <c r="I83" s="24"/>
      <c r="J83" s="25">
        <f t="shared" si="7"/>
        <v>0</v>
      </c>
      <c r="K83" s="8"/>
      <c r="L83" s="8"/>
      <c r="M83" s="8"/>
      <c r="N83" s="9"/>
      <c r="O83" s="9"/>
      <c r="P83" s="9"/>
      <c r="Q83" s="8"/>
      <c r="R83" s="8"/>
      <c r="S83" s="8"/>
      <c r="T83" s="9"/>
      <c r="U83" s="9"/>
      <c r="V83" s="9"/>
      <c r="W83" s="8"/>
      <c r="X83" s="8"/>
      <c r="Y83" s="8"/>
      <c r="Z83" s="9"/>
      <c r="AA83" s="9"/>
      <c r="AB83" s="9"/>
      <c r="AC83" s="8"/>
      <c r="AD83" s="8"/>
      <c r="AE83" s="8"/>
      <c r="AF83" s="9"/>
      <c r="AG83" s="9"/>
      <c r="AH83" s="9"/>
      <c r="AI83" s="8"/>
      <c r="AJ83" s="8"/>
      <c r="AK83" s="8"/>
      <c r="AL83" s="9"/>
      <c r="AM83" s="9"/>
      <c r="AN83" s="9"/>
      <c r="AO83" s="8"/>
      <c r="AP83" s="8"/>
      <c r="AQ83" s="8"/>
      <c r="AR83" s="9"/>
      <c r="AS83" s="9"/>
      <c r="AT83" s="9"/>
      <c r="AU83" s="8"/>
      <c r="AV83" s="8"/>
      <c r="AW83" s="8"/>
      <c r="AX83" s="9"/>
      <c r="AY83" s="9"/>
      <c r="AZ83" s="9"/>
      <c r="BA83" s="8"/>
      <c r="BB83" s="8"/>
      <c r="BC83" s="8"/>
      <c r="BD83" s="9"/>
      <c r="BE83" s="9"/>
      <c r="BF83" s="9"/>
      <c r="BG83" s="8"/>
      <c r="BH83" s="8"/>
      <c r="BI83" s="8"/>
      <c r="BJ83" s="9"/>
      <c r="BK83" s="9"/>
      <c r="BL83" s="9"/>
      <c r="BM83" s="8"/>
      <c r="BN83" s="8"/>
      <c r="BO83" s="8"/>
      <c r="BP83" s="9"/>
      <c r="BQ83" s="9"/>
      <c r="BR83" s="9"/>
      <c r="BS83" s="8"/>
      <c r="BT83" s="8"/>
      <c r="BU83" s="8"/>
      <c r="BV83" s="9"/>
      <c r="BW83" s="9"/>
      <c r="BX83" s="9"/>
      <c r="BY83" s="8"/>
      <c r="BZ83" s="8"/>
      <c r="CA83" s="8"/>
      <c r="CB83" s="9"/>
      <c r="CC83" s="9"/>
      <c r="CD83" s="9"/>
    </row>
    <row r="84" spans="1:82" ht="26.25">
      <c r="A84" s="27" t="s">
        <v>241</v>
      </c>
      <c r="B84" s="24"/>
      <c r="C84" s="22"/>
      <c r="D84" s="23"/>
      <c r="E84" s="24"/>
      <c r="F84" s="24"/>
      <c r="G84" s="24"/>
      <c r="H84" s="24"/>
      <c r="I84" s="24"/>
      <c r="J84" s="25">
        <f t="shared" si="7"/>
        <v>0</v>
      </c>
      <c r="K84" s="8"/>
      <c r="L84" s="8"/>
      <c r="M84" s="8"/>
      <c r="N84" s="9"/>
      <c r="O84" s="9"/>
      <c r="P84" s="9"/>
      <c r="Q84" s="8"/>
      <c r="R84" s="8"/>
      <c r="S84" s="8"/>
      <c r="T84" s="9"/>
      <c r="U84" s="9"/>
      <c r="V84" s="9"/>
      <c r="W84" s="8"/>
      <c r="X84" s="8"/>
      <c r="Y84" s="8"/>
      <c r="Z84" s="9"/>
      <c r="AA84" s="9"/>
      <c r="AB84" s="9"/>
      <c r="AC84" s="8"/>
      <c r="AD84" s="8"/>
      <c r="AE84" s="8"/>
      <c r="AF84" s="9"/>
      <c r="AG84" s="9"/>
      <c r="AH84" s="9"/>
      <c r="AI84" s="8"/>
      <c r="AJ84" s="8"/>
      <c r="AK84" s="8"/>
      <c r="AL84" s="9"/>
      <c r="AM84" s="9"/>
      <c r="AN84" s="9"/>
      <c r="AO84" s="8"/>
      <c r="AP84" s="8"/>
      <c r="AQ84" s="8"/>
      <c r="AR84" s="9"/>
      <c r="AS84" s="9"/>
      <c r="AT84" s="9"/>
      <c r="AU84" s="8"/>
      <c r="AV84" s="8"/>
      <c r="AW84" s="8"/>
      <c r="AX84" s="9"/>
      <c r="AY84" s="9"/>
      <c r="AZ84" s="9"/>
      <c r="BA84" s="8"/>
      <c r="BB84" s="8"/>
      <c r="BC84" s="8"/>
      <c r="BD84" s="9"/>
      <c r="BE84" s="9"/>
      <c r="BF84" s="9"/>
      <c r="BG84" s="8"/>
      <c r="BH84" s="8"/>
      <c r="BI84" s="8"/>
      <c r="BJ84" s="9"/>
      <c r="BK84" s="9"/>
      <c r="BL84" s="9"/>
      <c r="BM84" s="8"/>
      <c r="BN84" s="8"/>
      <c r="BO84" s="8"/>
      <c r="BP84" s="9"/>
      <c r="BQ84" s="9"/>
      <c r="BR84" s="9"/>
      <c r="BS84" s="8"/>
      <c r="BT84" s="8"/>
      <c r="BU84" s="8"/>
      <c r="BV84" s="9"/>
      <c r="BW84" s="9"/>
      <c r="BX84" s="9"/>
      <c r="BY84" s="8"/>
      <c r="BZ84" s="8"/>
      <c r="CA84" s="8"/>
      <c r="CB84" s="9"/>
      <c r="CC84" s="9"/>
      <c r="CD84" s="9"/>
    </row>
    <row r="85" spans="1:82" ht="26.25">
      <c r="A85" s="27" t="s">
        <v>242</v>
      </c>
      <c r="B85" s="24"/>
      <c r="C85" s="22"/>
      <c r="D85" s="23"/>
      <c r="E85" s="24"/>
      <c r="F85" s="24"/>
      <c r="G85" s="24"/>
      <c r="H85" s="24"/>
      <c r="I85" s="24"/>
      <c r="J85" s="25">
        <f t="shared" si="7"/>
        <v>0</v>
      </c>
      <c r="K85" s="8"/>
      <c r="L85" s="8"/>
      <c r="M85" s="8"/>
      <c r="N85" s="9"/>
      <c r="O85" s="9"/>
      <c r="P85" s="9"/>
      <c r="Q85" s="8"/>
      <c r="R85" s="8"/>
      <c r="S85" s="8"/>
      <c r="T85" s="9"/>
      <c r="U85" s="9"/>
      <c r="V85" s="9"/>
      <c r="W85" s="8"/>
      <c r="X85" s="8"/>
      <c r="Y85" s="8"/>
      <c r="Z85" s="9"/>
      <c r="AA85" s="9"/>
      <c r="AB85" s="9"/>
      <c r="AC85" s="8"/>
      <c r="AD85" s="8"/>
      <c r="AE85" s="8"/>
      <c r="AF85" s="9"/>
      <c r="AG85" s="9"/>
      <c r="AH85" s="9"/>
      <c r="AI85" s="8"/>
      <c r="AJ85" s="8"/>
      <c r="AK85" s="8"/>
      <c r="AL85" s="9"/>
      <c r="AM85" s="9"/>
      <c r="AN85" s="9"/>
      <c r="AO85" s="8"/>
      <c r="AP85" s="8"/>
      <c r="AQ85" s="8"/>
      <c r="AR85" s="9"/>
      <c r="AS85" s="9"/>
      <c r="AT85" s="9"/>
      <c r="AU85" s="8"/>
      <c r="AV85" s="8"/>
      <c r="AW85" s="8"/>
      <c r="AX85" s="9"/>
      <c r="AY85" s="9"/>
      <c r="AZ85" s="9"/>
      <c r="BA85" s="8"/>
      <c r="BB85" s="8"/>
      <c r="BC85" s="8"/>
      <c r="BD85" s="9"/>
      <c r="BE85" s="9"/>
      <c r="BF85" s="9"/>
      <c r="BG85" s="8"/>
      <c r="BH85" s="8"/>
      <c r="BI85" s="8"/>
      <c r="BJ85" s="9"/>
      <c r="BK85" s="9"/>
      <c r="BL85" s="9"/>
      <c r="BM85" s="8"/>
      <c r="BN85" s="8"/>
      <c r="BO85" s="8"/>
      <c r="BP85" s="9"/>
      <c r="BQ85" s="9"/>
      <c r="BR85" s="9"/>
      <c r="BS85" s="8"/>
      <c r="BT85" s="8"/>
      <c r="BU85" s="8"/>
      <c r="BV85" s="9"/>
      <c r="BW85" s="9"/>
      <c r="BX85" s="9"/>
      <c r="BY85" s="8"/>
      <c r="BZ85" s="8"/>
      <c r="CA85" s="8"/>
      <c r="CB85" s="9"/>
      <c r="CC85" s="9"/>
      <c r="CD85" s="9"/>
    </row>
    <row r="86" spans="1:82" ht="26.25">
      <c r="A86" s="27" t="s">
        <v>243</v>
      </c>
      <c r="B86" s="24"/>
      <c r="C86" s="22"/>
      <c r="D86" s="23"/>
      <c r="E86" s="24"/>
      <c r="F86" s="24"/>
      <c r="G86" s="24"/>
      <c r="H86" s="24"/>
      <c r="I86" s="24"/>
      <c r="J86" s="25">
        <f t="shared" si="7"/>
        <v>0</v>
      </c>
      <c r="K86" s="8"/>
      <c r="L86" s="8"/>
      <c r="M86" s="8"/>
      <c r="N86" s="9"/>
      <c r="O86" s="9"/>
      <c r="P86" s="9"/>
      <c r="Q86" s="8"/>
      <c r="R86" s="8"/>
      <c r="S86" s="8"/>
      <c r="T86" s="9"/>
      <c r="U86" s="9"/>
      <c r="V86" s="9"/>
      <c r="W86" s="8"/>
      <c r="X86" s="8"/>
      <c r="Y86" s="8"/>
      <c r="Z86" s="9"/>
      <c r="AA86" s="9"/>
      <c r="AB86" s="9"/>
      <c r="AC86" s="8"/>
      <c r="AD86" s="8"/>
      <c r="AE86" s="8"/>
      <c r="AF86" s="9"/>
      <c r="AG86" s="9"/>
      <c r="AH86" s="9"/>
      <c r="AI86" s="8"/>
      <c r="AJ86" s="8"/>
      <c r="AK86" s="8"/>
      <c r="AL86" s="9"/>
      <c r="AM86" s="9"/>
      <c r="AN86" s="9"/>
      <c r="AO86" s="8"/>
      <c r="AP86" s="8"/>
      <c r="AQ86" s="8"/>
      <c r="AR86" s="9"/>
      <c r="AS86" s="9"/>
      <c r="AT86" s="9"/>
      <c r="AU86" s="8"/>
      <c r="AV86" s="8"/>
      <c r="AW86" s="8"/>
      <c r="AX86" s="9"/>
      <c r="AY86" s="9"/>
      <c r="AZ86" s="9"/>
      <c r="BA86" s="8"/>
      <c r="BB86" s="8"/>
      <c r="BC86" s="8"/>
      <c r="BD86" s="9"/>
      <c r="BE86" s="9"/>
      <c r="BF86" s="9"/>
      <c r="BG86" s="8"/>
      <c r="BH86" s="8"/>
      <c r="BI86" s="8"/>
      <c r="BJ86" s="9"/>
      <c r="BK86" s="9"/>
      <c r="BL86" s="9"/>
      <c r="BM86" s="8"/>
      <c r="BN86" s="8"/>
      <c r="BO86" s="8"/>
      <c r="BP86" s="9"/>
      <c r="BQ86" s="9"/>
      <c r="BR86" s="9"/>
      <c r="BS86" s="8"/>
      <c r="BT86" s="8"/>
      <c r="BU86" s="8"/>
      <c r="BV86" s="9"/>
      <c r="BW86" s="9"/>
      <c r="BX86" s="9"/>
      <c r="BY86" s="8"/>
      <c r="BZ86" s="8"/>
      <c r="CA86" s="8"/>
      <c r="CB86" s="9"/>
      <c r="CC86" s="9"/>
      <c r="CD86" s="9"/>
    </row>
    <row r="87" spans="1:82" ht="26.25">
      <c r="A87" s="27" t="s">
        <v>244</v>
      </c>
      <c r="B87" s="24"/>
      <c r="C87" s="22"/>
      <c r="D87" s="23"/>
      <c r="E87" s="24"/>
      <c r="F87" s="24"/>
      <c r="G87" s="24"/>
      <c r="H87" s="24"/>
      <c r="I87" s="24"/>
      <c r="J87" s="25">
        <f t="shared" si="7"/>
        <v>0</v>
      </c>
      <c r="K87" s="8"/>
      <c r="L87" s="8"/>
      <c r="M87" s="8"/>
      <c r="N87" s="9"/>
      <c r="O87" s="9"/>
      <c r="P87" s="9"/>
      <c r="Q87" s="8"/>
      <c r="R87" s="8"/>
      <c r="S87" s="8"/>
      <c r="T87" s="9"/>
      <c r="U87" s="9"/>
      <c r="V87" s="9"/>
      <c r="W87" s="8"/>
      <c r="X87" s="8"/>
      <c r="Y87" s="8"/>
      <c r="Z87" s="9"/>
      <c r="AA87" s="9"/>
      <c r="AB87" s="9"/>
      <c r="AC87" s="8"/>
      <c r="AD87" s="8"/>
      <c r="AE87" s="8"/>
      <c r="AF87" s="9"/>
      <c r="AG87" s="9"/>
      <c r="AH87" s="9"/>
      <c r="AI87" s="8"/>
      <c r="AJ87" s="8"/>
      <c r="AK87" s="8"/>
      <c r="AL87" s="9"/>
      <c r="AM87" s="9"/>
      <c r="AN87" s="9"/>
      <c r="AO87" s="8"/>
      <c r="AP87" s="8"/>
      <c r="AQ87" s="8"/>
      <c r="AR87" s="9"/>
      <c r="AS87" s="9"/>
      <c r="AT87" s="9"/>
      <c r="AU87" s="8"/>
      <c r="AV87" s="8"/>
      <c r="AW87" s="8"/>
      <c r="AX87" s="9"/>
      <c r="AY87" s="9"/>
      <c r="AZ87" s="9"/>
      <c r="BA87" s="8"/>
      <c r="BB87" s="8"/>
      <c r="BC87" s="8"/>
      <c r="BD87" s="9"/>
      <c r="BE87" s="9"/>
      <c r="BF87" s="9"/>
      <c r="BG87" s="8"/>
      <c r="BH87" s="8"/>
      <c r="BI87" s="8"/>
      <c r="BJ87" s="9"/>
      <c r="BK87" s="9"/>
      <c r="BL87" s="9"/>
      <c r="BM87" s="8"/>
      <c r="BN87" s="8"/>
      <c r="BO87" s="8"/>
      <c r="BP87" s="9"/>
      <c r="BQ87" s="9"/>
      <c r="BR87" s="9"/>
      <c r="BS87" s="8"/>
      <c r="BT87" s="8"/>
      <c r="BU87" s="8"/>
      <c r="BV87" s="9"/>
      <c r="BW87" s="9"/>
      <c r="BX87" s="9"/>
      <c r="BY87" s="8"/>
      <c r="BZ87" s="8"/>
      <c r="CA87" s="8"/>
      <c r="CB87" s="9"/>
      <c r="CC87" s="9"/>
      <c r="CD87" s="9"/>
    </row>
    <row r="88" spans="1:82" ht="26.25">
      <c r="A88" s="27" t="s">
        <v>245</v>
      </c>
      <c r="B88" s="24"/>
      <c r="C88" s="22"/>
      <c r="D88" s="23"/>
      <c r="E88" s="24"/>
      <c r="F88" s="24"/>
      <c r="G88" s="24"/>
      <c r="H88" s="24"/>
      <c r="I88" s="24"/>
      <c r="J88" s="25">
        <f t="shared" si="7"/>
        <v>0</v>
      </c>
      <c r="K88" s="8"/>
      <c r="L88" s="8"/>
      <c r="M88" s="8"/>
      <c r="N88" s="9"/>
      <c r="O88" s="9"/>
      <c r="P88" s="9"/>
      <c r="Q88" s="8"/>
      <c r="R88" s="8"/>
      <c r="S88" s="8"/>
      <c r="T88" s="9"/>
      <c r="U88" s="9"/>
      <c r="V88" s="9"/>
      <c r="W88" s="8"/>
      <c r="X88" s="8"/>
      <c r="Y88" s="8"/>
      <c r="Z88" s="9"/>
      <c r="AA88" s="9"/>
      <c r="AB88" s="9"/>
      <c r="AC88" s="8"/>
      <c r="AD88" s="8"/>
      <c r="AE88" s="8"/>
      <c r="AF88" s="9"/>
      <c r="AG88" s="9"/>
      <c r="AH88" s="9"/>
      <c r="AI88" s="8"/>
      <c r="AJ88" s="8"/>
      <c r="AK88" s="8"/>
      <c r="AL88" s="9"/>
      <c r="AM88" s="9"/>
      <c r="AN88" s="9"/>
      <c r="AO88" s="8"/>
      <c r="AP88" s="8"/>
      <c r="AQ88" s="8"/>
      <c r="AR88" s="9"/>
      <c r="AS88" s="9"/>
      <c r="AT88" s="9"/>
      <c r="AU88" s="8"/>
      <c r="AV88" s="8"/>
      <c r="AW88" s="8"/>
      <c r="AX88" s="9"/>
      <c r="AY88" s="9"/>
      <c r="AZ88" s="9"/>
      <c r="BA88" s="8"/>
      <c r="BB88" s="8"/>
      <c r="BC88" s="8"/>
      <c r="BD88" s="9"/>
      <c r="BE88" s="9"/>
      <c r="BF88" s="9"/>
      <c r="BG88" s="8"/>
      <c r="BH88" s="8"/>
      <c r="BI88" s="8"/>
      <c r="BJ88" s="9"/>
      <c r="BK88" s="9"/>
      <c r="BL88" s="9"/>
      <c r="BM88" s="8"/>
      <c r="BN88" s="8"/>
      <c r="BO88" s="8"/>
      <c r="BP88" s="9"/>
      <c r="BQ88" s="9"/>
      <c r="BR88" s="9"/>
      <c r="BS88" s="8"/>
      <c r="BT88" s="8"/>
      <c r="BU88" s="8"/>
      <c r="BV88" s="9"/>
      <c r="BW88" s="9"/>
      <c r="BX88" s="9"/>
      <c r="BY88" s="8"/>
      <c r="BZ88" s="8"/>
      <c r="CA88" s="8"/>
      <c r="CB88" s="9"/>
      <c r="CC88" s="9"/>
      <c r="CD88" s="9"/>
    </row>
    <row r="89" spans="1:82" ht="26.25">
      <c r="A89" s="27" t="s">
        <v>246</v>
      </c>
      <c r="B89" s="24"/>
      <c r="C89" s="22"/>
      <c r="D89" s="23"/>
      <c r="E89" s="24"/>
      <c r="F89" s="24"/>
      <c r="G89" s="24"/>
      <c r="H89" s="24"/>
      <c r="I89" s="24"/>
      <c r="J89" s="25">
        <f t="shared" si="7"/>
        <v>0</v>
      </c>
      <c r="K89" s="8"/>
      <c r="L89" s="8"/>
      <c r="M89" s="8"/>
      <c r="N89" s="9"/>
      <c r="O89" s="9"/>
      <c r="P89" s="9"/>
      <c r="Q89" s="8"/>
      <c r="R89" s="8"/>
      <c r="S89" s="8"/>
      <c r="T89" s="9"/>
      <c r="U89" s="9"/>
      <c r="V89" s="9"/>
      <c r="W89" s="8"/>
      <c r="X89" s="8"/>
      <c r="Y89" s="8"/>
      <c r="Z89" s="9"/>
      <c r="AA89" s="9"/>
      <c r="AB89" s="9"/>
      <c r="AC89" s="8"/>
      <c r="AD89" s="8"/>
      <c r="AE89" s="8"/>
      <c r="AF89" s="9"/>
      <c r="AG89" s="9"/>
      <c r="AH89" s="9"/>
      <c r="AI89" s="8"/>
      <c r="AJ89" s="8"/>
      <c r="AK89" s="8"/>
      <c r="AL89" s="9"/>
      <c r="AM89" s="9"/>
      <c r="AN89" s="9"/>
      <c r="AO89" s="8"/>
      <c r="AP89" s="8"/>
      <c r="AQ89" s="8"/>
      <c r="AR89" s="9"/>
      <c r="AS89" s="9"/>
      <c r="AT89" s="9"/>
      <c r="AU89" s="8"/>
      <c r="AV89" s="8"/>
      <c r="AW89" s="8"/>
      <c r="AX89" s="9"/>
      <c r="AY89" s="9"/>
      <c r="AZ89" s="9"/>
      <c r="BA89" s="8"/>
      <c r="BB89" s="8"/>
      <c r="BC89" s="8"/>
      <c r="BD89" s="9"/>
      <c r="BE89" s="9"/>
      <c r="BF89" s="9"/>
      <c r="BG89" s="8"/>
      <c r="BH89" s="8"/>
      <c r="BI89" s="8"/>
      <c r="BJ89" s="9"/>
      <c r="BK89" s="9"/>
      <c r="BL89" s="9"/>
      <c r="BM89" s="8"/>
      <c r="BN89" s="8"/>
      <c r="BO89" s="8"/>
      <c r="BP89" s="9"/>
      <c r="BQ89" s="9"/>
      <c r="BR89" s="9"/>
      <c r="BS89" s="8"/>
      <c r="BT89" s="8"/>
      <c r="BU89" s="8"/>
      <c r="BV89" s="9"/>
      <c r="BW89" s="9"/>
      <c r="BX89" s="9"/>
      <c r="BY89" s="8"/>
      <c r="BZ89" s="8"/>
      <c r="CA89" s="8"/>
      <c r="CB89" s="9"/>
      <c r="CC89" s="9"/>
      <c r="CD89" s="9"/>
    </row>
    <row r="90" spans="1:82" ht="26.25">
      <c r="A90" s="27" t="s">
        <v>247</v>
      </c>
      <c r="B90" s="24"/>
      <c r="C90" s="22"/>
      <c r="D90" s="23"/>
      <c r="E90" s="24"/>
      <c r="F90" s="24"/>
      <c r="G90" s="24"/>
      <c r="H90" s="24"/>
      <c r="I90" s="24"/>
      <c r="J90" s="25">
        <f t="shared" si="7"/>
        <v>0</v>
      </c>
      <c r="K90" s="8"/>
      <c r="L90" s="8"/>
      <c r="M90" s="8"/>
      <c r="N90" s="9"/>
      <c r="O90" s="9"/>
      <c r="P90" s="9"/>
      <c r="Q90" s="8"/>
      <c r="R90" s="8"/>
      <c r="S90" s="8"/>
      <c r="T90" s="9"/>
      <c r="U90" s="9"/>
      <c r="V90" s="9"/>
      <c r="W90" s="8"/>
      <c r="X90" s="8"/>
      <c r="Y90" s="8"/>
      <c r="Z90" s="9"/>
      <c r="AA90" s="9"/>
      <c r="AB90" s="9"/>
      <c r="AC90" s="8"/>
      <c r="AD90" s="8"/>
      <c r="AE90" s="8"/>
      <c r="AF90" s="9"/>
      <c r="AG90" s="9"/>
      <c r="AH90" s="9"/>
      <c r="AI90" s="8"/>
      <c r="AJ90" s="8"/>
      <c r="AK90" s="8"/>
      <c r="AL90" s="9"/>
      <c r="AM90" s="9"/>
      <c r="AN90" s="9"/>
      <c r="AO90" s="8"/>
      <c r="AP90" s="8"/>
      <c r="AQ90" s="8"/>
      <c r="AR90" s="9"/>
      <c r="AS90" s="9"/>
      <c r="AT90" s="9"/>
      <c r="AU90" s="8"/>
      <c r="AV90" s="8"/>
      <c r="AW90" s="8"/>
      <c r="AX90" s="9"/>
      <c r="AY90" s="9"/>
      <c r="AZ90" s="9"/>
      <c r="BA90" s="8"/>
      <c r="BB90" s="8"/>
      <c r="BC90" s="8"/>
      <c r="BD90" s="9"/>
      <c r="BE90" s="9"/>
      <c r="BF90" s="9"/>
      <c r="BG90" s="8"/>
      <c r="BH90" s="8"/>
      <c r="BI90" s="8"/>
      <c r="BJ90" s="9"/>
      <c r="BK90" s="9"/>
      <c r="BL90" s="9"/>
      <c r="BM90" s="8"/>
      <c r="BN90" s="8"/>
      <c r="BO90" s="8"/>
      <c r="BP90" s="9"/>
      <c r="BQ90" s="9"/>
      <c r="BR90" s="9"/>
      <c r="BS90" s="8"/>
      <c r="BT90" s="8"/>
      <c r="BU90" s="8"/>
      <c r="BV90" s="9"/>
      <c r="BW90" s="9"/>
      <c r="BX90" s="9"/>
      <c r="BY90" s="8"/>
      <c r="BZ90" s="8"/>
      <c r="CA90" s="8"/>
      <c r="CB90" s="9"/>
      <c r="CC90" s="9"/>
      <c r="CD90" s="9"/>
    </row>
    <row r="91" spans="1:82" ht="26.25">
      <c r="A91" s="27" t="s">
        <v>248</v>
      </c>
      <c r="B91" s="24"/>
      <c r="C91" s="22"/>
      <c r="D91" s="23"/>
      <c r="E91" s="24"/>
      <c r="F91" s="24"/>
      <c r="G91" s="24"/>
      <c r="H91" s="24"/>
      <c r="I91" s="24"/>
      <c r="J91" s="25">
        <f t="shared" si="7"/>
        <v>0</v>
      </c>
      <c r="K91" s="8"/>
      <c r="L91" s="8"/>
      <c r="M91" s="8"/>
      <c r="N91" s="9"/>
      <c r="O91" s="9"/>
      <c r="P91" s="9"/>
      <c r="Q91" s="8"/>
      <c r="R91" s="8"/>
      <c r="S91" s="8"/>
      <c r="T91" s="9"/>
      <c r="U91" s="9"/>
      <c r="V91" s="9"/>
      <c r="W91" s="8"/>
      <c r="X91" s="8"/>
      <c r="Y91" s="8"/>
      <c r="Z91" s="9"/>
      <c r="AA91" s="9"/>
      <c r="AB91" s="9"/>
      <c r="AC91" s="8"/>
      <c r="AD91" s="8"/>
      <c r="AE91" s="8"/>
      <c r="AF91" s="9"/>
      <c r="AG91" s="9"/>
      <c r="AH91" s="9"/>
      <c r="AI91" s="8"/>
      <c r="AJ91" s="8"/>
      <c r="AK91" s="8"/>
      <c r="AL91" s="9"/>
      <c r="AM91" s="9"/>
      <c r="AN91" s="9"/>
      <c r="AO91" s="8"/>
      <c r="AP91" s="8"/>
      <c r="AQ91" s="8"/>
      <c r="AR91" s="9"/>
      <c r="AS91" s="9"/>
      <c r="AT91" s="9"/>
      <c r="AU91" s="8"/>
      <c r="AV91" s="8"/>
      <c r="AW91" s="8"/>
      <c r="AX91" s="9"/>
      <c r="AY91" s="9"/>
      <c r="AZ91" s="9"/>
      <c r="BA91" s="8"/>
      <c r="BB91" s="8"/>
      <c r="BC91" s="8"/>
      <c r="BD91" s="9"/>
      <c r="BE91" s="9"/>
      <c r="BF91" s="9"/>
      <c r="BG91" s="8"/>
      <c r="BH91" s="8"/>
      <c r="BI91" s="8"/>
      <c r="BJ91" s="9"/>
      <c r="BK91" s="9"/>
      <c r="BL91" s="9"/>
      <c r="BM91" s="8"/>
      <c r="BN91" s="8"/>
      <c r="BO91" s="8"/>
      <c r="BP91" s="9"/>
      <c r="BQ91" s="9"/>
      <c r="BR91" s="9"/>
      <c r="BS91" s="8"/>
      <c r="BT91" s="8"/>
      <c r="BU91" s="8"/>
      <c r="BV91" s="9"/>
      <c r="BW91" s="9"/>
      <c r="BX91" s="9"/>
      <c r="BY91" s="8"/>
      <c r="BZ91" s="8"/>
      <c r="CA91" s="8"/>
      <c r="CB91" s="9"/>
      <c r="CC91" s="9"/>
      <c r="CD91" s="9"/>
    </row>
    <row r="92" spans="1:82" ht="26.25">
      <c r="A92" s="27" t="s">
        <v>249</v>
      </c>
      <c r="B92" s="24"/>
      <c r="C92" s="22"/>
      <c r="D92" s="23"/>
      <c r="E92" s="24"/>
      <c r="F92" s="24"/>
      <c r="G92" s="24"/>
      <c r="H92" s="24"/>
      <c r="I92" s="24"/>
      <c r="J92" s="25">
        <f t="shared" si="7"/>
        <v>0</v>
      </c>
      <c r="K92" s="8"/>
      <c r="L92" s="8"/>
      <c r="M92" s="8"/>
      <c r="N92" s="9"/>
      <c r="O92" s="9"/>
      <c r="P92" s="9"/>
      <c r="Q92" s="8"/>
      <c r="R92" s="8"/>
      <c r="S92" s="8"/>
      <c r="T92" s="9"/>
      <c r="U92" s="9"/>
      <c r="V92" s="9"/>
      <c r="W92" s="8"/>
      <c r="X92" s="8"/>
      <c r="Y92" s="8"/>
      <c r="Z92" s="9"/>
      <c r="AA92" s="9"/>
      <c r="AB92" s="9"/>
      <c r="AC92" s="8"/>
      <c r="AD92" s="8"/>
      <c r="AE92" s="8"/>
      <c r="AF92" s="9"/>
      <c r="AG92" s="9"/>
      <c r="AH92" s="9"/>
      <c r="AI92" s="8"/>
      <c r="AJ92" s="8"/>
      <c r="AK92" s="8"/>
      <c r="AL92" s="9"/>
      <c r="AM92" s="9"/>
      <c r="AN92" s="9"/>
      <c r="AO92" s="8"/>
      <c r="AP92" s="8"/>
      <c r="AQ92" s="8"/>
      <c r="AR92" s="9"/>
      <c r="AS92" s="9"/>
      <c r="AT92" s="9"/>
      <c r="AU92" s="8"/>
      <c r="AV92" s="8"/>
      <c r="AW92" s="8"/>
      <c r="AX92" s="9"/>
      <c r="AY92" s="9"/>
      <c r="AZ92" s="9"/>
      <c r="BA92" s="8"/>
      <c r="BB92" s="8"/>
      <c r="BC92" s="8"/>
      <c r="BD92" s="9"/>
      <c r="BE92" s="9"/>
      <c r="BF92" s="9"/>
      <c r="BG92" s="8"/>
      <c r="BH92" s="8"/>
      <c r="BI92" s="8"/>
      <c r="BJ92" s="9"/>
      <c r="BK92" s="9"/>
      <c r="BL92" s="9"/>
      <c r="BM92" s="8"/>
      <c r="BN92" s="8"/>
      <c r="BO92" s="8"/>
      <c r="BP92" s="9"/>
      <c r="BQ92" s="9"/>
      <c r="BR92" s="9"/>
      <c r="BS92" s="8"/>
      <c r="BT92" s="8"/>
      <c r="BU92" s="8"/>
      <c r="BV92" s="9"/>
      <c r="BW92" s="9"/>
      <c r="BX92" s="9"/>
      <c r="BY92" s="8"/>
      <c r="BZ92" s="8"/>
      <c r="CA92" s="8"/>
      <c r="CB92" s="9"/>
      <c r="CC92" s="9"/>
      <c r="CD92" s="9"/>
    </row>
    <row r="93" spans="1:82" ht="26.25">
      <c r="A93" s="27" t="s">
        <v>250</v>
      </c>
      <c r="B93" s="24"/>
      <c r="C93" s="22"/>
      <c r="D93" s="23"/>
      <c r="E93" s="24"/>
      <c r="F93" s="24"/>
      <c r="G93" s="24"/>
      <c r="H93" s="24"/>
      <c r="I93" s="24"/>
      <c r="J93" s="25">
        <f t="shared" si="7"/>
        <v>0</v>
      </c>
      <c r="K93" s="8"/>
      <c r="L93" s="8"/>
      <c r="M93" s="8"/>
      <c r="N93" s="9"/>
      <c r="O93" s="9"/>
      <c r="P93" s="9"/>
      <c r="Q93" s="8"/>
      <c r="R93" s="8"/>
      <c r="S93" s="8"/>
      <c r="T93" s="9"/>
      <c r="U93" s="9"/>
      <c r="V93" s="9"/>
      <c r="W93" s="8"/>
      <c r="X93" s="8"/>
      <c r="Y93" s="8"/>
      <c r="Z93" s="9"/>
      <c r="AA93" s="9"/>
      <c r="AB93" s="9"/>
      <c r="AC93" s="8"/>
      <c r="AD93" s="8"/>
      <c r="AE93" s="8"/>
      <c r="AF93" s="9"/>
      <c r="AG93" s="9"/>
      <c r="AH93" s="9"/>
      <c r="AI93" s="8"/>
      <c r="AJ93" s="8"/>
      <c r="AK93" s="8"/>
      <c r="AL93" s="9"/>
      <c r="AM93" s="9"/>
      <c r="AN93" s="9"/>
      <c r="AO93" s="8"/>
      <c r="AP93" s="8"/>
      <c r="AQ93" s="8"/>
      <c r="AR93" s="9"/>
      <c r="AS93" s="9"/>
      <c r="AT93" s="9"/>
      <c r="AU93" s="8"/>
      <c r="AV93" s="8"/>
      <c r="AW93" s="8"/>
      <c r="AX93" s="9"/>
      <c r="AY93" s="9"/>
      <c r="AZ93" s="9"/>
      <c r="BA93" s="8"/>
      <c r="BB93" s="8"/>
      <c r="BC93" s="8"/>
      <c r="BD93" s="9"/>
      <c r="BE93" s="9"/>
      <c r="BF93" s="9"/>
      <c r="BG93" s="8"/>
      <c r="BH93" s="8"/>
      <c r="BI93" s="8"/>
      <c r="BJ93" s="9"/>
      <c r="BK93" s="9"/>
      <c r="BL93" s="9"/>
      <c r="BM93" s="8"/>
      <c r="BN93" s="8"/>
      <c r="BO93" s="8"/>
      <c r="BP93" s="9"/>
      <c r="BQ93" s="9"/>
      <c r="BR93" s="9"/>
      <c r="BS93" s="8"/>
      <c r="BT93" s="8"/>
      <c r="BU93" s="8"/>
      <c r="BV93" s="9"/>
      <c r="BW93" s="9"/>
      <c r="BX93" s="9"/>
      <c r="BY93" s="8"/>
      <c r="BZ93" s="8"/>
      <c r="CA93" s="8"/>
      <c r="CB93" s="9"/>
      <c r="CC93" s="9"/>
      <c r="CD93" s="9"/>
    </row>
    <row r="94" spans="1:82" ht="26.25">
      <c r="A94" s="27" t="s">
        <v>251</v>
      </c>
      <c r="B94" s="24"/>
      <c r="C94" s="22"/>
      <c r="D94" s="23"/>
      <c r="E94" s="24"/>
      <c r="F94" s="24"/>
      <c r="G94" s="24"/>
      <c r="H94" s="24"/>
      <c r="I94" s="24"/>
      <c r="J94" s="25">
        <f t="shared" si="7"/>
        <v>0</v>
      </c>
      <c r="K94" s="8"/>
      <c r="L94" s="8"/>
      <c r="M94" s="8"/>
      <c r="N94" s="9"/>
      <c r="O94" s="9"/>
      <c r="P94" s="9"/>
      <c r="Q94" s="8"/>
      <c r="R94" s="8"/>
      <c r="S94" s="8"/>
      <c r="T94" s="9"/>
      <c r="U94" s="9"/>
      <c r="V94" s="9"/>
      <c r="W94" s="8"/>
      <c r="X94" s="8"/>
      <c r="Y94" s="8"/>
      <c r="Z94" s="9"/>
      <c r="AA94" s="9"/>
      <c r="AB94" s="9"/>
      <c r="AC94" s="8"/>
      <c r="AD94" s="8"/>
      <c r="AE94" s="8"/>
      <c r="AF94" s="9"/>
      <c r="AG94" s="9"/>
      <c r="AH94" s="9"/>
      <c r="AI94" s="8"/>
      <c r="AJ94" s="8"/>
      <c r="AK94" s="8"/>
      <c r="AL94" s="9"/>
      <c r="AM94" s="9"/>
      <c r="AN94" s="9"/>
      <c r="AO94" s="8"/>
      <c r="AP94" s="8"/>
      <c r="AQ94" s="8"/>
      <c r="AR94" s="9"/>
      <c r="AS94" s="9"/>
      <c r="AT94" s="9"/>
      <c r="AU94" s="8"/>
      <c r="AV94" s="8"/>
      <c r="AW94" s="8"/>
      <c r="AX94" s="9"/>
      <c r="AY94" s="9"/>
      <c r="AZ94" s="9"/>
      <c r="BA94" s="8"/>
      <c r="BB94" s="8"/>
      <c r="BC94" s="8"/>
      <c r="BD94" s="9"/>
      <c r="BE94" s="9"/>
      <c r="BF94" s="9"/>
      <c r="BG94" s="8"/>
      <c r="BH94" s="8"/>
      <c r="BI94" s="8"/>
      <c r="BJ94" s="9"/>
      <c r="BK94" s="9"/>
      <c r="BL94" s="9"/>
      <c r="BM94" s="8"/>
      <c r="BN94" s="8"/>
      <c r="BO94" s="8"/>
      <c r="BP94" s="9"/>
      <c r="BQ94" s="9"/>
      <c r="BR94" s="9"/>
      <c r="BS94" s="8"/>
      <c r="BT94" s="8"/>
      <c r="BU94" s="8"/>
      <c r="BV94" s="9"/>
      <c r="BW94" s="9"/>
      <c r="BX94" s="9"/>
      <c r="BY94" s="8"/>
      <c r="BZ94" s="8"/>
      <c r="CA94" s="8"/>
      <c r="CB94" s="9"/>
      <c r="CC94" s="9"/>
      <c r="CD94" s="9"/>
    </row>
    <row r="95" spans="1:82" ht="26.25">
      <c r="A95" s="27" t="s">
        <v>252</v>
      </c>
      <c r="B95" s="24"/>
      <c r="C95" s="22"/>
      <c r="D95" s="23"/>
      <c r="E95" s="24"/>
      <c r="F95" s="24"/>
      <c r="G95" s="24"/>
      <c r="H95" s="24"/>
      <c r="I95" s="24"/>
      <c r="J95" s="25">
        <f t="shared" si="7"/>
        <v>0</v>
      </c>
      <c r="K95" s="8"/>
      <c r="L95" s="8"/>
      <c r="M95" s="8"/>
      <c r="N95" s="9"/>
      <c r="O95" s="9"/>
      <c r="P95" s="9"/>
      <c r="Q95" s="8"/>
      <c r="R95" s="8"/>
      <c r="S95" s="8"/>
      <c r="T95" s="9"/>
      <c r="U95" s="9"/>
      <c r="V95" s="9"/>
      <c r="W95" s="8"/>
      <c r="X95" s="8"/>
      <c r="Y95" s="8"/>
      <c r="Z95" s="9"/>
      <c r="AA95" s="9"/>
      <c r="AB95" s="9"/>
      <c r="AC95" s="8"/>
      <c r="AD95" s="8"/>
      <c r="AE95" s="8"/>
      <c r="AF95" s="9"/>
      <c r="AG95" s="9"/>
      <c r="AH95" s="9"/>
      <c r="AI95" s="8"/>
      <c r="AJ95" s="8"/>
      <c r="AK95" s="8"/>
      <c r="AL95" s="9"/>
      <c r="AM95" s="9"/>
      <c r="AN95" s="9"/>
      <c r="AO95" s="8"/>
      <c r="AP95" s="8"/>
      <c r="AQ95" s="8"/>
      <c r="AR95" s="9"/>
      <c r="AS95" s="9"/>
      <c r="AT95" s="9"/>
      <c r="AU95" s="8"/>
      <c r="AV95" s="8"/>
      <c r="AW95" s="8"/>
      <c r="AX95" s="9"/>
      <c r="AY95" s="9"/>
      <c r="AZ95" s="9"/>
      <c r="BA95" s="8"/>
      <c r="BB95" s="8"/>
      <c r="BC95" s="8"/>
      <c r="BD95" s="9"/>
      <c r="BE95" s="9"/>
      <c r="BF95" s="9"/>
      <c r="BG95" s="8"/>
      <c r="BH95" s="8"/>
      <c r="BI95" s="8"/>
      <c r="BJ95" s="9"/>
      <c r="BK95" s="9"/>
      <c r="BL95" s="9"/>
      <c r="BM95" s="8"/>
      <c r="BN95" s="8"/>
      <c r="BO95" s="8"/>
      <c r="BP95" s="9"/>
      <c r="BQ95" s="9"/>
      <c r="BR95" s="9"/>
      <c r="BS95" s="8"/>
      <c r="BT95" s="8"/>
      <c r="BU95" s="8"/>
      <c r="BV95" s="9"/>
      <c r="BW95" s="9"/>
      <c r="BX95" s="9"/>
      <c r="BY95" s="8"/>
      <c r="BZ95" s="8"/>
      <c r="CA95" s="8"/>
      <c r="CB95" s="9"/>
      <c r="CC95" s="9"/>
      <c r="CD95" s="9"/>
    </row>
    <row r="96" spans="1:82" ht="26.25">
      <c r="A96" s="27" t="s">
        <v>253</v>
      </c>
      <c r="B96" s="24"/>
      <c r="C96" s="22"/>
      <c r="D96" s="23"/>
      <c r="E96" s="24"/>
      <c r="F96" s="24"/>
      <c r="G96" s="24"/>
      <c r="H96" s="24"/>
      <c r="I96" s="24"/>
      <c r="J96" s="25">
        <f t="shared" si="7"/>
        <v>0</v>
      </c>
      <c r="K96" s="8"/>
      <c r="L96" s="8"/>
      <c r="M96" s="8"/>
      <c r="N96" s="9"/>
      <c r="O96" s="9"/>
      <c r="P96" s="9"/>
      <c r="Q96" s="8"/>
      <c r="R96" s="8"/>
      <c r="S96" s="8"/>
      <c r="T96" s="9"/>
      <c r="U96" s="9"/>
      <c r="V96" s="9"/>
      <c r="W96" s="8"/>
      <c r="X96" s="8"/>
      <c r="Y96" s="8"/>
      <c r="Z96" s="9"/>
      <c r="AA96" s="9"/>
      <c r="AB96" s="9"/>
      <c r="AC96" s="8"/>
      <c r="AD96" s="8"/>
      <c r="AE96" s="8"/>
      <c r="AF96" s="9"/>
      <c r="AG96" s="9"/>
      <c r="AH96" s="9"/>
      <c r="AI96" s="8"/>
      <c r="AJ96" s="8"/>
      <c r="AK96" s="8"/>
      <c r="AL96" s="9"/>
      <c r="AM96" s="9"/>
      <c r="AN96" s="9"/>
      <c r="AO96" s="8"/>
      <c r="AP96" s="8"/>
      <c r="AQ96" s="8"/>
      <c r="AR96" s="9"/>
      <c r="AS96" s="9"/>
      <c r="AT96" s="9"/>
      <c r="AU96" s="8"/>
      <c r="AV96" s="8"/>
      <c r="AW96" s="8"/>
      <c r="AX96" s="9"/>
      <c r="AY96" s="9"/>
      <c r="AZ96" s="9"/>
      <c r="BA96" s="8"/>
      <c r="BB96" s="8"/>
      <c r="BC96" s="8"/>
      <c r="BD96" s="9"/>
      <c r="BE96" s="9"/>
      <c r="BF96" s="9"/>
      <c r="BG96" s="8"/>
      <c r="BH96" s="8"/>
      <c r="BI96" s="8"/>
      <c r="BJ96" s="9"/>
      <c r="BK96" s="9"/>
      <c r="BL96" s="9"/>
      <c r="BM96" s="8"/>
      <c r="BN96" s="8"/>
      <c r="BO96" s="8"/>
      <c r="BP96" s="9"/>
      <c r="BQ96" s="9"/>
      <c r="BR96" s="9"/>
      <c r="BS96" s="8"/>
      <c r="BT96" s="8"/>
      <c r="BU96" s="8"/>
      <c r="BV96" s="9"/>
      <c r="BW96" s="9"/>
      <c r="BX96" s="9"/>
      <c r="BY96" s="8"/>
      <c r="BZ96" s="8"/>
      <c r="CA96" s="8"/>
      <c r="CB96" s="9"/>
      <c r="CC96" s="9"/>
      <c r="CD96" s="9"/>
    </row>
    <row r="97" spans="1:82" ht="26.25">
      <c r="A97" s="27" t="s">
        <v>254</v>
      </c>
      <c r="B97" s="24"/>
      <c r="C97" s="22"/>
      <c r="D97" s="23"/>
      <c r="E97" s="24"/>
      <c r="F97" s="24"/>
      <c r="G97" s="24"/>
      <c r="H97" s="24"/>
      <c r="I97" s="24"/>
      <c r="J97" s="25">
        <f t="shared" ref="J97:J128" si="8">IFERROR(SUM(B97:I97),"")</f>
        <v>0</v>
      </c>
      <c r="K97" s="8"/>
      <c r="L97" s="8"/>
      <c r="M97" s="8"/>
      <c r="N97" s="9"/>
      <c r="O97" s="9"/>
      <c r="P97" s="9"/>
      <c r="Q97" s="8"/>
      <c r="R97" s="8"/>
      <c r="S97" s="8"/>
      <c r="T97" s="9"/>
      <c r="U97" s="9"/>
      <c r="V97" s="9"/>
      <c r="W97" s="8"/>
      <c r="X97" s="8"/>
      <c r="Y97" s="8"/>
      <c r="Z97" s="9"/>
      <c r="AA97" s="9"/>
      <c r="AB97" s="9"/>
      <c r="AC97" s="8"/>
      <c r="AD97" s="8"/>
      <c r="AE97" s="8"/>
      <c r="AF97" s="9"/>
      <c r="AG97" s="9"/>
      <c r="AH97" s="9"/>
      <c r="AI97" s="8"/>
      <c r="AJ97" s="8"/>
      <c r="AK97" s="8"/>
      <c r="AL97" s="9"/>
      <c r="AM97" s="9"/>
      <c r="AN97" s="9"/>
      <c r="AO97" s="8"/>
      <c r="AP97" s="8"/>
      <c r="AQ97" s="8"/>
      <c r="AR97" s="9"/>
      <c r="AS97" s="9"/>
      <c r="AT97" s="9"/>
      <c r="AU97" s="8"/>
      <c r="AV97" s="8"/>
      <c r="AW97" s="8"/>
      <c r="AX97" s="9"/>
      <c r="AY97" s="9"/>
      <c r="AZ97" s="9"/>
      <c r="BA97" s="8"/>
      <c r="BB97" s="8"/>
      <c r="BC97" s="8"/>
      <c r="BD97" s="9"/>
      <c r="BE97" s="9"/>
      <c r="BF97" s="9"/>
      <c r="BG97" s="8"/>
      <c r="BH97" s="8"/>
      <c r="BI97" s="8"/>
      <c r="BJ97" s="9"/>
      <c r="BK97" s="9"/>
      <c r="BL97" s="9"/>
      <c r="BM97" s="8"/>
      <c r="BN97" s="8"/>
      <c r="BO97" s="8"/>
      <c r="BP97" s="9"/>
      <c r="BQ97" s="9"/>
      <c r="BR97" s="9"/>
      <c r="BS97" s="8"/>
      <c r="BT97" s="8"/>
      <c r="BU97" s="8"/>
      <c r="BV97" s="9"/>
      <c r="BW97" s="9"/>
      <c r="BX97" s="9"/>
      <c r="BY97" s="8"/>
      <c r="BZ97" s="8"/>
      <c r="CA97" s="8"/>
      <c r="CB97" s="9"/>
      <c r="CC97" s="9"/>
      <c r="CD97" s="9"/>
    </row>
    <row r="98" spans="1:82" ht="26.25">
      <c r="A98" s="27" t="s">
        <v>255</v>
      </c>
      <c r="B98" s="24"/>
      <c r="C98" s="22"/>
      <c r="D98" s="23"/>
      <c r="E98" s="24"/>
      <c r="F98" s="24"/>
      <c r="G98" s="24"/>
      <c r="H98" s="24"/>
      <c r="I98" s="24"/>
      <c r="J98" s="25">
        <f t="shared" si="8"/>
        <v>0</v>
      </c>
      <c r="K98" s="8"/>
      <c r="L98" s="8"/>
      <c r="M98" s="8"/>
      <c r="N98" s="9"/>
      <c r="O98" s="9"/>
      <c r="P98" s="9"/>
      <c r="Q98" s="8"/>
      <c r="R98" s="8"/>
      <c r="S98" s="8"/>
      <c r="T98" s="9"/>
      <c r="U98" s="9"/>
      <c r="V98" s="9"/>
      <c r="W98" s="8"/>
      <c r="X98" s="8"/>
      <c r="Y98" s="8"/>
      <c r="Z98" s="9"/>
      <c r="AA98" s="9"/>
      <c r="AB98" s="9"/>
      <c r="AC98" s="8"/>
      <c r="AD98" s="8"/>
      <c r="AE98" s="8"/>
      <c r="AF98" s="9"/>
      <c r="AG98" s="9"/>
      <c r="AH98" s="9"/>
      <c r="AI98" s="8"/>
      <c r="AJ98" s="8"/>
      <c r="AK98" s="8"/>
      <c r="AL98" s="9"/>
      <c r="AM98" s="9"/>
      <c r="AN98" s="9"/>
      <c r="AO98" s="8"/>
      <c r="AP98" s="8"/>
      <c r="AQ98" s="8"/>
      <c r="AR98" s="9"/>
      <c r="AS98" s="9"/>
      <c r="AT98" s="9"/>
      <c r="AU98" s="8"/>
      <c r="AV98" s="8"/>
      <c r="AW98" s="8"/>
      <c r="AX98" s="9"/>
      <c r="AY98" s="9"/>
      <c r="AZ98" s="9"/>
      <c r="BA98" s="8"/>
      <c r="BB98" s="8"/>
      <c r="BC98" s="8"/>
      <c r="BD98" s="9"/>
      <c r="BE98" s="9"/>
      <c r="BF98" s="9"/>
      <c r="BG98" s="8"/>
      <c r="BH98" s="8"/>
      <c r="BI98" s="8"/>
      <c r="BJ98" s="9"/>
      <c r="BK98" s="9"/>
      <c r="BL98" s="9"/>
      <c r="BM98" s="8"/>
      <c r="BN98" s="8"/>
      <c r="BO98" s="8"/>
      <c r="BP98" s="9"/>
      <c r="BQ98" s="9"/>
      <c r="BR98" s="9"/>
      <c r="BS98" s="8"/>
      <c r="BT98" s="8"/>
      <c r="BU98" s="8"/>
      <c r="BV98" s="9"/>
      <c r="BW98" s="9"/>
      <c r="BX98" s="9"/>
      <c r="BY98" s="8"/>
      <c r="BZ98" s="8"/>
      <c r="CA98" s="8"/>
      <c r="CB98" s="9"/>
      <c r="CC98" s="9"/>
      <c r="CD98" s="9"/>
    </row>
    <row r="99" spans="1:82" ht="26.25">
      <c r="A99" s="27" t="s">
        <v>256</v>
      </c>
      <c r="B99" s="24"/>
      <c r="C99" s="22"/>
      <c r="D99" s="23"/>
      <c r="E99" s="24"/>
      <c r="F99" s="24"/>
      <c r="G99" s="24"/>
      <c r="H99" s="24"/>
      <c r="I99" s="24"/>
      <c r="J99" s="25">
        <f t="shared" si="8"/>
        <v>0</v>
      </c>
      <c r="K99" s="8"/>
      <c r="L99" s="8"/>
      <c r="M99" s="8"/>
      <c r="N99" s="9"/>
      <c r="O99" s="9"/>
      <c r="P99" s="9"/>
      <c r="Q99" s="8"/>
      <c r="R99" s="8"/>
      <c r="S99" s="8"/>
      <c r="T99" s="9"/>
      <c r="U99" s="9"/>
      <c r="V99" s="9"/>
      <c r="W99" s="8"/>
      <c r="X99" s="8"/>
      <c r="Y99" s="8"/>
      <c r="Z99" s="9"/>
      <c r="AA99" s="9"/>
      <c r="AB99" s="9"/>
      <c r="AC99" s="8"/>
      <c r="AD99" s="8"/>
      <c r="AE99" s="8"/>
      <c r="AF99" s="9"/>
      <c r="AG99" s="9"/>
      <c r="AH99" s="9"/>
      <c r="AI99" s="8"/>
      <c r="AJ99" s="8"/>
      <c r="AK99" s="8"/>
      <c r="AL99" s="9"/>
      <c r="AM99" s="9"/>
      <c r="AN99" s="9"/>
      <c r="AO99" s="8"/>
      <c r="AP99" s="8"/>
      <c r="AQ99" s="8"/>
      <c r="AR99" s="9"/>
      <c r="AS99" s="9"/>
      <c r="AT99" s="9"/>
      <c r="AU99" s="8"/>
      <c r="AV99" s="8"/>
      <c r="AW99" s="8"/>
      <c r="AX99" s="9"/>
      <c r="AY99" s="9"/>
      <c r="AZ99" s="9"/>
      <c r="BA99" s="8"/>
      <c r="BB99" s="8"/>
      <c r="BC99" s="8"/>
      <c r="BD99" s="9"/>
      <c r="BE99" s="9"/>
      <c r="BF99" s="9"/>
      <c r="BG99" s="8"/>
      <c r="BH99" s="8"/>
      <c r="BI99" s="8"/>
      <c r="BJ99" s="9"/>
      <c r="BK99" s="9"/>
      <c r="BL99" s="9"/>
      <c r="BM99" s="8"/>
      <c r="BN99" s="8"/>
      <c r="BO99" s="8"/>
      <c r="BP99" s="9"/>
      <c r="BQ99" s="9"/>
      <c r="BR99" s="9"/>
      <c r="BS99" s="8"/>
      <c r="BT99" s="8"/>
      <c r="BU99" s="8"/>
      <c r="BV99" s="9"/>
      <c r="BW99" s="9"/>
      <c r="BX99" s="9"/>
      <c r="BY99" s="8"/>
      <c r="BZ99" s="8"/>
      <c r="CA99" s="8"/>
      <c r="CB99" s="9"/>
      <c r="CC99" s="9"/>
      <c r="CD99" s="9"/>
    </row>
    <row r="100" spans="1:82" ht="26.25">
      <c r="A100" s="27" t="s">
        <v>257</v>
      </c>
      <c r="B100" s="24"/>
      <c r="C100" s="22"/>
      <c r="D100" s="23"/>
      <c r="E100" s="24"/>
      <c r="F100" s="24"/>
      <c r="G100" s="24"/>
      <c r="H100" s="24"/>
      <c r="I100" s="24"/>
      <c r="J100" s="25">
        <f t="shared" si="8"/>
        <v>0</v>
      </c>
      <c r="K100" s="8"/>
      <c r="L100" s="8"/>
      <c r="M100" s="8"/>
      <c r="N100" s="9"/>
      <c r="O100" s="9"/>
      <c r="P100" s="9"/>
      <c r="Q100" s="8"/>
      <c r="R100" s="8"/>
      <c r="S100" s="8"/>
      <c r="T100" s="9"/>
      <c r="U100" s="9"/>
      <c r="V100" s="9"/>
      <c r="W100" s="8"/>
      <c r="X100" s="8"/>
      <c r="Y100" s="8"/>
      <c r="Z100" s="9"/>
      <c r="AA100" s="9"/>
      <c r="AB100" s="9"/>
      <c r="AC100" s="8"/>
      <c r="AD100" s="8"/>
      <c r="AE100" s="8"/>
      <c r="AF100" s="9"/>
      <c r="AG100" s="9"/>
      <c r="AH100" s="9"/>
      <c r="AI100" s="8"/>
      <c r="AJ100" s="8"/>
      <c r="AK100" s="8"/>
      <c r="AL100" s="9"/>
      <c r="AM100" s="9"/>
      <c r="AN100" s="9"/>
      <c r="AO100" s="8"/>
      <c r="AP100" s="8"/>
      <c r="AQ100" s="8"/>
      <c r="AR100" s="9"/>
      <c r="AS100" s="9"/>
      <c r="AT100" s="9"/>
      <c r="AU100" s="8"/>
      <c r="AV100" s="8"/>
      <c r="AW100" s="8"/>
      <c r="AX100" s="9"/>
      <c r="AY100" s="9"/>
      <c r="AZ100" s="9"/>
      <c r="BA100" s="8"/>
      <c r="BB100" s="8"/>
      <c r="BC100" s="8"/>
      <c r="BD100" s="9"/>
      <c r="BE100" s="9"/>
      <c r="BF100" s="9"/>
      <c r="BG100" s="8"/>
      <c r="BH100" s="8"/>
      <c r="BI100" s="8"/>
      <c r="BJ100" s="9"/>
      <c r="BK100" s="9"/>
      <c r="BL100" s="9"/>
      <c r="BM100" s="8"/>
      <c r="BN100" s="8"/>
      <c r="BO100" s="8"/>
      <c r="BP100" s="9"/>
      <c r="BQ100" s="9"/>
      <c r="BR100" s="9"/>
      <c r="BS100" s="8"/>
      <c r="BT100" s="8"/>
      <c r="BU100" s="8"/>
      <c r="BV100" s="9"/>
      <c r="BW100" s="9"/>
      <c r="BX100" s="9"/>
      <c r="BY100" s="8"/>
      <c r="BZ100" s="8"/>
      <c r="CA100" s="8"/>
      <c r="CB100" s="9"/>
      <c r="CC100" s="9"/>
      <c r="CD100" s="9"/>
    </row>
    <row r="101" spans="1:82" ht="26.25">
      <c r="A101" s="27" t="s">
        <v>258</v>
      </c>
      <c r="B101" s="24"/>
      <c r="C101" s="22"/>
      <c r="D101" s="23"/>
      <c r="E101" s="24"/>
      <c r="F101" s="24"/>
      <c r="G101" s="24"/>
      <c r="H101" s="24"/>
      <c r="I101" s="24"/>
      <c r="J101" s="25">
        <f t="shared" si="8"/>
        <v>0</v>
      </c>
      <c r="K101" s="8"/>
      <c r="L101" s="8"/>
      <c r="M101" s="8"/>
      <c r="N101" s="9"/>
      <c r="O101" s="9"/>
      <c r="P101" s="9"/>
      <c r="Q101" s="8"/>
      <c r="R101" s="8"/>
      <c r="S101" s="8"/>
      <c r="T101" s="9"/>
      <c r="U101" s="9"/>
      <c r="V101" s="9"/>
      <c r="W101" s="8"/>
      <c r="X101" s="8"/>
      <c r="Y101" s="8"/>
      <c r="Z101" s="9"/>
      <c r="AA101" s="9"/>
      <c r="AB101" s="9"/>
      <c r="AC101" s="8"/>
      <c r="AD101" s="8"/>
      <c r="AE101" s="8"/>
      <c r="AF101" s="9"/>
      <c r="AG101" s="9"/>
      <c r="AH101" s="9"/>
      <c r="AI101" s="8"/>
      <c r="AJ101" s="8"/>
      <c r="AK101" s="8"/>
      <c r="AL101" s="9"/>
      <c r="AM101" s="9"/>
      <c r="AN101" s="9"/>
      <c r="AO101" s="8"/>
      <c r="AP101" s="8"/>
      <c r="AQ101" s="8"/>
      <c r="AR101" s="9"/>
      <c r="AS101" s="9"/>
      <c r="AT101" s="9"/>
      <c r="AU101" s="8"/>
      <c r="AV101" s="8"/>
      <c r="AW101" s="8"/>
      <c r="AX101" s="9"/>
      <c r="AY101" s="9"/>
      <c r="AZ101" s="9"/>
      <c r="BA101" s="8"/>
      <c r="BB101" s="8"/>
      <c r="BC101" s="8"/>
      <c r="BD101" s="9"/>
      <c r="BE101" s="9"/>
      <c r="BF101" s="9"/>
      <c r="BG101" s="8"/>
      <c r="BH101" s="8"/>
      <c r="BI101" s="8"/>
      <c r="BJ101" s="9"/>
      <c r="BK101" s="9"/>
      <c r="BL101" s="9"/>
      <c r="BM101" s="8"/>
      <c r="BN101" s="8"/>
      <c r="BO101" s="8"/>
      <c r="BP101" s="9"/>
      <c r="BQ101" s="9"/>
      <c r="BR101" s="9"/>
      <c r="BS101" s="8"/>
      <c r="BT101" s="8"/>
      <c r="BU101" s="8"/>
      <c r="BV101" s="9"/>
      <c r="BW101" s="9"/>
      <c r="BX101" s="9"/>
      <c r="BY101" s="8"/>
      <c r="BZ101" s="8"/>
      <c r="CA101" s="8"/>
      <c r="CB101" s="9"/>
      <c r="CC101" s="9"/>
      <c r="CD101" s="9"/>
    </row>
    <row r="102" spans="1:82" ht="26.25">
      <c r="A102" s="27" t="s">
        <v>259</v>
      </c>
      <c r="B102" s="24"/>
      <c r="C102" s="22"/>
      <c r="D102" s="23"/>
      <c r="E102" s="24"/>
      <c r="F102" s="24"/>
      <c r="G102" s="24"/>
      <c r="H102" s="24"/>
      <c r="I102" s="24"/>
      <c r="J102" s="25">
        <f t="shared" si="8"/>
        <v>0</v>
      </c>
      <c r="K102" s="8"/>
      <c r="L102" s="8"/>
      <c r="M102" s="8"/>
      <c r="N102" s="9"/>
      <c r="O102" s="9"/>
      <c r="P102" s="9"/>
      <c r="Q102" s="8"/>
      <c r="R102" s="8"/>
      <c r="S102" s="8"/>
      <c r="T102" s="9"/>
      <c r="U102" s="9"/>
      <c r="V102" s="9"/>
      <c r="W102" s="8"/>
      <c r="X102" s="8"/>
      <c r="Y102" s="8"/>
      <c r="Z102" s="9"/>
      <c r="AA102" s="9"/>
      <c r="AB102" s="9"/>
      <c r="AC102" s="8"/>
      <c r="AD102" s="8"/>
      <c r="AE102" s="8"/>
      <c r="AF102" s="9"/>
      <c r="AG102" s="9"/>
      <c r="AH102" s="9"/>
      <c r="AI102" s="8"/>
      <c r="AJ102" s="8"/>
      <c r="AK102" s="8"/>
      <c r="AL102" s="9"/>
      <c r="AM102" s="9"/>
      <c r="AN102" s="9"/>
      <c r="AO102" s="8"/>
      <c r="AP102" s="8"/>
      <c r="AQ102" s="8"/>
      <c r="AR102" s="9"/>
      <c r="AS102" s="9"/>
      <c r="AT102" s="9"/>
      <c r="AU102" s="8"/>
      <c r="AV102" s="8"/>
      <c r="AW102" s="8"/>
      <c r="AX102" s="9"/>
      <c r="AY102" s="9"/>
      <c r="AZ102" s="9"/>
      <c r="BA102" s="8"/>
      <c r="BB102" s="8"/>
      <c r="BC102" s="8"/>
      <c r="BD102" s="9"/>
      <c r="BE102" s="9"/>
      <c r="BF102" s="9"/>
      <c r="BG102" s="8"/>
      <c r="BH102" s="8"/>
      <c r="BI102" s="8"/>
      <c r="BJ102" s="9"/>
      <c r="BK102" s="9"/>
      <c r="BL102" s="9"/>
      <c r="BM102" s="8"/>
      <c r="BN102" s="8"/>
      <c r="BO102" s="8"/>
      <c r="BP102" s="9"/>
      <c r="BQ102" s="9"/>
      <c r="BR102" s="9"/>
      <c r="BS102" s="8"/>
      <c r="BT102" s="8"/>
      <c r="BU102" s="8"/>
      <c r="BV102" s="9"/>
      <c r="BW102" s="9"/>
      <c r="BX102" s="9"/>
      <c r="BY102" s="8"/>
      <c r="BZ102" s="8"/>
      <c r="CA102" s="8"/>
      <c r="CB102" s="9"/>
      <c r="CC102" s="9"/>
      <c r="CD102" s="9"/>
    </row>
    <row r="103" spans="1:82" ht="26.25">
      <c r="A103" s="27" t="s">
        <v>260</v>
      </c>
      <c r="B103" s="24"/>
      <c r="C103" s="22"/>
      <c r="D103" s="23"/>
      <c r="E103" s="24"/>
      <c r="F103" s="24"/>
      <c r="G103" s="24"/>
      <c r="H103" s="24"/>
      <c r="I103" s="24"/>
      <c r="J103" s="25">
        <f t="shared" si="8"/>
        <v>0</v>
      </c>
      <c r="K103" s="8"/>
      <c r="L103" s="8"/>
      <c r="M103" s="8"/>
      <c r="N103" s="9"/>
      <c r="O103" s="9"/>
      <c r="P103" s="9"/>
      <c r="Q103" s="8"/>
      <c r="R103" s="8"/>
      <c r="S103" s="8"/>
      <c r="T103" s="9"/>
      <c r="U103" s="9"/>
      <c r="V103" s="9"/>
      <c r="W103" s="8"/>
      <c r="X103" s="8"/>
      <c r="Y103" s="8"/>
      <c r="Z103" s="9"/>
      <c r="AA103" s="9"/>
      <c r="AB103" s="9"/>
      <c r="AC103" s="8"/>
      <c r="AD103" s="8"/>
      <c r="AE103" s="8"/>
      <c r="AF103" s="9"/>
      <c r="AG103" s="9"/>
      <c r="AH103" s="9"/>
      <c r="AI103" s="8"/>
      <c r="AJ103" s="8"/>
      <c r="AK103" s="8"/>
      <c r="AL103" s="9"/>
      <c r="AM103" s="9"/>
      <c r="AN103" s="9"/>
      <c r="AO103" s="8"/>
      <c r="AP103" s="8"/>
      <c r="AQ103" s="8"/>
      <c r="AR103" s="9"/>
      <c r="AS103" s="9"/>
      <c r="AT103" s="9"/>
      <c r="AU103" s="8"/>
      <c r="AV103" s="8"/>
      <c r="AW103" s="8"/>
      <c r="AX103" s="9"/>
      <c r="AY103" s="9"/>
      <c r="AZ103" s="9"/>
      <c r="BA103" s="8"/>
      <c r="BB103" s="8"/>
      <c r="BC103" s="8"/>
      <c r="BD103" s="9"/>
      <c r="BE103" s="9"/>
      <c r="BF103" s="9"/>
      <c r="BG103" s="8"/>
      <c r="BH103" s="8"/>
      <c r="BI103" s="8"/>
      <c r="BJ103" s="9"/>
      <c r="BK103" s="9"/>
      <c r="BL103" s="9"/>
      <c r="BM103" s="8"/>
      <c r="BN103" s="8"/>
      <c r="BO103" s="8"/>
      <c r="BP103" s="9"/>
      <c r="BQ103" s="9"/>
      <c r="BR103" s="9"/>
      <c r="BS103" s="8"/>
      <c r="BT103" s="8"/>
      <c r="BU103" s="8"/>
      <c r="BV103" s="9"/>
      <c r="BW103" s="9"/>
      <c r="BX103" s="9"/>
      <c r="BY103" s="8"/>
      <c r="BZ103" s="8"/>
      <c r="CA103" s="8"/>
      <c r="CB103" s="9"/>
      <c r="CC103" s="9"/>
      <c r="CD103" s="9"/>
    </row>
    <row r="104" spans="1:82" ht="26.25">
      <c r="A104" s="27" t="s">
        <v>261</v>
      </c>
      <c r="B104" s="24"/>
      <c r="C104" s="22"/>
      <c r="D104" s="23"/>
      <c r="E104" s="24"/>
      <c r="F104" s="24"/>
      <c r="G104" s="24"/>
      <c r="H104" s="24"/>
      <c r="I104" s="24"/>
      <c r="J104" s="25">
        <f t="shared" si="8"/>
        <v>0</v>
      </c>
      <c r="K104" s="8"/>
      <c r="L104" s="8"/>
      <c r="M104" s="8"/>
      <c r="N104" s="9"/>
      <c r="O104" s="9"/>
      <c r="P104" s="9"/>
      <c r="Q104" s="8"/>
      <c r="R104" s="8"/>
      <c r="S104" s="8"/>
      <c r="T104" s="9"/>
      <c r="U104" s="9"/>
      <c r="V104" s="9"/>
      <c r="W104" s="8"/>
      <c r="X104" s="8"/>
      <c r="Y104" s="8"/>
      <c r="Z104" s="9"/>
      <c r="AA104" s="9"/>
      <c r="AB104" s="9"/>
      <c r="AC104" s="8"/>
      <c r="AD104" s="8"/>
      <c r="AE104" s="8"/>
      <c r="AF104" s="9"/>
      <c r="AG104" s="9"/>
      <c r="AH104" s="9"/>
      <c r="AI104" s="8"/>
      <c r="AJ104" s="8"/>
      <c r="AK104" s="8"/>
      <c r="AL104" s="9"/>
      <c r="AM104" s="9"/>
      <c r="AN104" s="9"/>
      <c r="AO104" s="8"/>
      <c r="AP104" s="8"/>
      <c r="AQ104" s="8"/>
      <c r="AR104" s="9"/>
      <c r="AS104" s="9"/>
      <c r="AT104" s="9"/>
      <c r="AU104" s="8"/>
      <c r="AV104" s="8"/>
      <c r="AW104" s="8"/>
      <c r="AX104" s="9"/>
      <c r="AY104" s="9"/>
      <c r="AZ104" s="9"/>
      <c r="BA104" s="8"/>
      <c r="BB104" s="8"/>
      <c r="BC104" s="8"/>
      <c r="BD104" s="9"/>
      <c r="BE104" s="9"/>
      <c r="BF104" s="9"/>
      <c r="BG104" s="8"/>
      <c r="BH104" s="8"/>
      <c r="BI104" s="8"/>
      <c r="BJ104" s="9"/>
      <c r="BK104" s="9"/>
      <c r="BL104" s="9"/>
      <c r="BM104" s="8"/>
      <c r="BN104" s="8"/>
      <c r="BO104" s="8"/>
      <c r="BP104" s="9"/>
      <c r="BQ104" s="9"/>
      <c r="BR104" s="9"/>
      <c r="BS104" s="8"/>
      <c r="BT104" s="8"/>
      <c r="BU104" s="8"/>
      <c r="BV104" s="9"/>
      <c r="BW104" s="9"/>
      <c r="BX104" s="9"/>
      <c r="BY104" s="8"/>
      <c r="BZ104" s="8"/>
      <c r="CA104" s="8"/>
      <c r="CB104" s="9"/>
      <c r="CC104" s="9"/>
      <c r="CD104" s="9"/>
    </row>
    <row r="105" spans="1:82" ht="26.25">
      <c r="A105" s="27" t="s">
        <v>262</v>
      </c>
      <c r="B105" s="24"/>
      <c r="C105" s="22"/>
      <c r="D105" s="23"/>
      <c r="E105" s="24"/>
      <c r="F105" s="24"/>
      <c r="G105" s="24"/>
      <c r="H105" s="24"/>
      <c r="I105" s="24"/>
      <c r="J105" s="25">
        <f t="shared" si="8"/>
        <v>0</v>
      </c>
      <c r="K105" s="8"/>
      <c r="L105" s="8"/>
      <c r="M105" s="8"/>
      <c r="N105" s="9"/>
      <c r="O105" s="9"/>
      <c r="P105" s="9"/>
      <c r="Q105" s="8"/>
      <c r="R105" s="8"/>
      <c r="S105" s="8"/>
      <c r="T105" s="9"/>
      <c r="U105" s="9"/>
      <c r="V105" s="9"/>
      <c r="W105" s="8"/>
      <c r="X105" s="8"/>
      <c r="Y105" s="8"/>
      <c r="Z105" s="9"/>
      <c r="AA105" s="9"/>
      <c r="AB105" s="9"/>
      <c r="AC105" s="8"/>
      <c r="AD105" s="8"/>
      <c r="AE105" s="8"/>
      <c r="AF105" s="9"/>
      <c r="AG105" s="9"/>
      <c r="AH105" s="9"/>
      <c r="AI105" s="8"/>
      <c r="AJ105" s="8"/>
      <c r="AK105" s="8"/>
      <c r="AL105" s="9"/>
      <c r="AM105" s="9"/>
      <c r="AN105" s="9"/>
      <c r="AO105" s="8"/>
      <c r="AP105" s="8"/>
      <c r="AQ105" s="8"/>
      <c r="AR105" s="9"/>
      <c r="AS105" s="9"/>
      <c r="AT105" s="9"/>
      <c r="AU105" s="8"/>
      <c r="AV105" s="8"/>
      <c r="AW105" s="8"/>
      <c r="AX105" s="9"/>
      <c r="AY105" s="9"/>
      <c r="AZ105" s="9"/>
      <c r="BA105" s="8"/>
      <c r="BB105" s="8"/>
      <c r="BC105" s="8"/>
      <c r="BD105" s="9"/>
      <c r="BE105" s="9"/>
      <c r="BF105" s="9"/>
      <c r="BG105" s="8"/>
      <c r="BH105" s="8"/>
      <c r="BI105" s="8"/>
      <c r="BJ105" s="9"/>
      <c r="BK105" s="9"/>
      <c r="BL105" s="9"/>
      <c r="BM105" s="8"/>
      <c r="BN105" s="8"/>
      <c r="BO105" s="8"/>
      <c r="BP105" s="9"/>
      <c r="BQ105" s="9"/>
      <c r="BR105" s="9"/>
      <c r="BS105" s="8"/>
      <c r="BT105" s="8"/>
      <c r="BU105" s="8"/>
      <c r="BV105" s="9"/>
      <c r="BW105" s="9"/>
      <c r="BX105" s="9"/>
      <c r="BY105" s="8"/>
      <c r="BZ105" s="8"/>
      <c r="CA105" s="8"/>
      <c r="CB105" s="9"/>
      <c r="CC105" s="9"/>
      <c r="CD105" s="9"/>
    </row>
    <row r="106" spans="1:82" ht="26.25">
      <c r="A106" s="27" t="s">
        <v>263</v>
      </c>
      <c r="B106" s="24"/>
      <c r="C106" s="22"/>
      <c r="D106" s="23"/>
      <c r="E106" s="24"/>
      <c r="F106" s="24"/>
      <c r="G106" s="24"/>
      <c r="H106" s="24"/>
      <c r="I106" s="24"/>
      <c r="J106" s="25">
        <f t="shared" si="8"/>
        <v>0</v>
      </c>
      <c r="K106" s="8"/>
      <c r="L106" s="8"/>
      <c r="M106" s="8"/>
      <c r="N106" s="9"/>
      <c r="O106" s="9"/>
      <c r="P106" s="9"/>
      <c r="Q106" s="8"/>
      <c r="R106" s="8"/>
      <c r="S106" s="8"/>
      <c r="T106" s="9"/>
      <c r="U106" s="9"/>
      <c r="V106" s="9"/>
      <c r="W106" s="8"/>
      <c r="X106" s="8"/>
      <c r="Y106" s="8"/>
      <c r="Z106" s="9"/>
      <c r="AA106" s="9"/>
      <c r="AB106" s="9"/>
      <c r="AC106" s="8"/>
      <c r="AD106" s="8"/>
      <c r="AE106" s="8"/>
      <c r="AF106" s="9"/>
      <c r="AG106" s="9"/>
      <c r="AH106" s="9"/>
      <c r="AI106" s="8"/>
      <c r="AJ106" s="8"/>
      <c r="AK106" s="8"/>
      <c r="AL106" s="9"/>
      <c r="AM106" s="9"/>
      <c r="AN106" s="9"/>
      <c r="AO106" s="8"/>
      <c r="AP106" s="8"/>
      <c r="AQ106" s="8"/>
      <c r="AR106" s="9"/>
      <c r="AS106" s="9"/>
      <c r="AT106" s="9"/>
      <c r="AU106" s="8"/>
      <c r="AV106" s="8"/>
      <c r="AW106" s="8"/>
      <c r="AX106" s="9"/>
      <c r="AY106" s="9"/>
      <c r="AZ106" s="9"/>
      <c r="BA106" s="8"/>
      <c r="BB106" s="8"/>
      <c r="BC106" s="8"/>
      <c r="BD106" s="9"/>
      <c r="BE106" s="9"/>
      <c r="BF106" s="9"/>
      <c r="BG106" s="8"/>
      <c r="BH106" s="8"/>
      <c r="BI106" s="8"/>
      <c r="BJ106" s="9"/>
      <c r="BK106" s="9"/>
      <c r="BL106" s="9"/>
      <c r="BM106" s="8"/>
      <c r="BN106" s="8"/>
      <c r="BO106" s="8"/>
      <c r="BP106" s="9"/>
      <c r="BQ106" s="9"/>
      <c r="BR106" s="9"/>
      <c r="BS106" s="8"/>
      <c r="BT106" s="8"/>
      <c r="BU106" s="8"/>
      <c r="BV106" s="9"/>
      <c r="BW106" s="9"/>
      <c r="BX106" s="9"/>
      <c r="BY106" s="8"/>
      <c r="BZ106" s="8"/>
      <c r="CA106" s="8"/>
      <c r="CB106" s="9"/>
      <c r="CC106" s="9"/>
      <c r="CD106" s="9"/>
    </row>
    <row r="107" spans="1:82" ht="26.25">
      <c r="A107" s="27" t="s">
        <v>264</v>
      </c>
      <c r="B107" s="24"/>
      <c r="C107" s="22"/>
      <c r="D107" s="23"/>
      <c r="E107" s="24"/>
      <c r="F107" s="24"/>
      <c r="G107" s="24"/>
      <c r="H107" s="24"/>
      <c r="I107" s="24"/>
      <c r="J107" s="25">
        <f t="shared" si="8"/>
        <v>0</v>
      </c>
      <c r="K107" s="8"/>
      <c r="L107" s="8"/>
      <c r="M107" s="8"/>
      <c r="N107" s="9"/>
      <c r="O107" s="9"/>
      <c r="P107" s="9"/>
      <c r="Q107" s="8"/>
      <c r="R107" s="8"/>
      <c r="S107" s="8"/>
      <c r="T107" s="9"/>
      <c r="U107" s="9"/>
      <c r="V107" s="9"/>
      <c r="W107" s="8"/>
      <c r="X107" s="8"/>
      <c r="Y107" s="8"/>
      <c r="Z107" s="9"/>
      <c r="AA107" s="9"/>
      <c r="AB107" s="9"/>
      <c r="AC107" s="8"/>
      <c r="AD107" s="8"/>
      <c r="AE107" s="8"/>
      <c r="AF107" s="9"/>
      <c r="AG107" s="9"/>
      <c r="AH107" s="9"/>
      <c r="AI107" s="8"/>
      <c r="AJ107" s="8"/>
      <c r="AK107" s="8"/>
      <c r="AL107" s="9"/>
      <c r="AM107" s="9"/>
      <c r="AN107" s="9"/>
      <c r="AO107" s="8"/>
      <c r="AP107" s="8"/>
      <c r="AQ107" s="8"/>
      <c r="AR107" s="9"/>
      <c r="AS107" s="9"/>
      <c r="AT107" s="9"/>
      <c r="AU107" s="8"/>
      <c r="AV107" s="8"/>
      <c r="AW107" s="8"/>
      <c r="AX107" s="9"/>
      <c r="AY107" s="9"/>
      <c r="AZ107" s="9"/>
      <c r="BA107" s="8"/>
      <c r="BB107" s="8"/>
      <c r="BC107" s="8"/>
      <c r="BD107" s="9"/>
      <c r="BE107" s="9"/>
      <c r="BF107" s="9"/>
      <c r="BG107" s="8"/>
      <c r="BH107" s="8"/>
      <c r="BI107" s="8"/>
      <c r="BJ107" s="9"/>
      <c r="BK107" s="9"/>
      <c r="BL107" s="9"/>
      <c r="BM107" s="8"/>
      <c r="BN107" s="8"/>
      <c r="BO107" s="8"/>
      <c r="BP107" s="9"/>
      <c r="BQ107" s="9"/>
      <c r="BR107" s="9"/>
      <c r="BS107" s="8"/>
      <c r="BT107" s="8"/>
      <c r="BU107" s="8"/>
      <c r="BV107" s="9"/>
      <c r="BW107" s="9"/>
      <c r="BX107" s="9"/>
      <c r="BY107" s="8"/>
      <c r="BZ107" s="8"/>
      <c r="CA107" s="8"/>
      <c r="CB107" s="9"/>
      <c r="CC107" s="9"/>
      <c r="CD107" s="9"/>
    </row>
    <row r="108" spans="1:82" ht="26.25">
      <c r="A108" s="27" t="s">
        <v>265</v>
      </c>
      <c r="B108" s="24"/>
      <c r="C108" s="22"/>
      <c r="D108" s="23"/>
      <c r="E108" s="24"/>
      <c r="F108" s="24"/>
      <c r="G108" s="24"/>
      <c r="H108" s="24"/>
      <c r="I108" s="24"/>
      <c r="J108" s="25">
        <f t="shared" si="8"/>
        <v>0</v>
      </c>
      <c r="K108" s="8"/>
      <c r="L108" s="8"/>
      <c r="M108" s="8"/>
      <c r="N108" s="9"/>
      <c r="O108" s="9"/>
      <c r="P108" s="9"/>
      <c r="Q108" s="8"/>
      <c r="R108" s="8"/>
      <c r="S108" s="8"/>
      <c r="T108" s="9"/>
      <c r="U108" s="9"/>
      <c r="V108" s="9"/>
      <c r="W108" s="8"/>
      <c r="X108" s="8"/>
      <c r="Y108" s="8"/>
      <c r="Z108" s="9"/>
      <c r="AA108" s="9"/>
      <c r="AB108" s="9"/>
      <c r="AC108" s="8"/>
      <c r="AD108" s="8"/>
      <c r="AE108" s="8"/>
      <c r="AF108" s="9"/>
      <c r="AG108" s="9"/>
      <c r="AH108" s="9"/>
      <c r="AI108" s="8"/>
      <c r="AJ108" s="8"/>
      <c r="AK108" s="8"/>
      <c r="AL108" s="9"/>
      <c r="AM108" s="9"/>
      <c r="AN108" s="9"/>
      <c r="AO108" s="8"/>
      <c r="AP108" s="8"/>
      <c r="AQ108" s="8"/>
      <c r="AR108" s="9"/>
      <c r="AS108" s="9"/>
      <c r="AT108" s="9"/>
      <c r="AU108" s="8"/>
      <c r="AV108" s="8"/>
      <c r="AW108" s="8"/>
      <c r="AX108" s="9"/>
      <c r="AY108" s="9"/>
      <c r="AZ108" s="9"/>
      <c r="BA108" s="8"/>
      <c r="BB108" s="8"/>
      <c r="BC108" s="8"/>
      <c r="BD108" s="9"/>
      <c r="BE108" s="9"/>
      <c r="BF108" s="9"/>
      <c r="BG108" s="8"/>
      <c r="BH108" s="8"/>
      <c r="BI108" s="8"/>
      <c r="BJ108" s="9"/>
      <c r="BK108" s="9"/>
      <c r="BL108" s="9"/>
      <c r="BM108" s="8"/>
      <c r="BN108" s="8"/>
      <c r="BO108" s="8"/>
      <c r="BP108" s="9"/>
      <c r="BQ108" s="9"/>
      <c r="BR108" s="9"/>
      <c r="BS108" s="8"/>
      <c r="BT108" s="8"/>
      <c r="BU108" s="8"/>
      <c r="BV108" s="9"/>
      <c r="BW108" s="9"/>
      <c r="BX108" s="9"/>
      <c r="BY108" s="8"/>
      <c r="BZ108" s="8"/>
      <c r="CA108" s="8"/>
      <c r="CB108" s="9"/>
      <c r="CC108" s="9"/>
      <c r="CD108" s="9"/>
    </row>
    <row r="109" spans="1:82" ht="26.25">
      <c r="A109" s="27" t="s">
        <v>266</v>
      </c>
      <c r="B109" s="24"/>
      <c r="C109" s="22"/>
      <c r="D109" s="23"/>
      <c r="E109" s="24"/>
      <c r="F109" s="24"/>
      <c r="G109" s="24"/>
      <c r="H109" s="24"/>
      <c r="I109" s="24"/>
      <c r="J109" s="25">
        <f t="shared" si="8"/>
        <v>0</v>
      </c>
      <c r="K109" s="8"/>
      <c r="L109" s="8"/>
      <c r="M109" s="8"/>
      <c r="N109" s="9"/>
      <c r="O109" s="9"/>
      <c r="P109" s="9"/>
      <c r="Q109" s="8"/>
      <c r="R109" s="8"/>
      <c r="S109" s="8"/>
      <c r="T109" s="9"/>
      <c r="U109" s="9"/>
      <c r="V109" s="9"/>
      <c r="W109" s="8"/>
      <c r="X109" s="8"/>
      <c r="Y109" s="8"/>
      <c r="Z109" s="9"/>
      <c r="AA109" s="9"/>
      <c r="AB109" s="9"/>
      <c r="AC109" s="8"/>
      <c r="AD109" s="8"/>
      <c r="AE109" s="8"/>
      <c r="AF109" s="9"/>
      <c r="AG109" s="9"/>
      <c r="AH109" s="9"/>
      <c r="AI109" s="8"/>
      <c r="AJ109" s="8"/>
      <c r="AK109" s="8"/>
      <c r="AL109" s="9"/>
      <c r="AM109" s="9"/>
      <c r="AN109" s="9"/>
      <c r="AO109" s="8"/>
      <c r="AP109" s="8"/>
      <c r="AQ109" s="8"/>
      <c r="AR109" s="9"/>
      <c r="AS109" s="9"/>
      <c r="AT109" s="9"/>
      <c r="AU109" s="8"/>
      <c r="AV109" s="8"/>
      <c r="AW109" s="8"/>
      <c r="AX109" s="9"/>
      <c r="AY109" s="9"/>
      <c r="AZ109" s="9"/>
      <c r="BA109" s="8"/>
      <c r="BB109" s="8"/>
      <c r="BC109" s="8"/>
      <c r="BD109" s="9"/>
      <c r="BE109" s="9"/>
      <c r="BF109" s="9"/>
      <c r="BG109" s="8"/>
      <c r="BH109" s="8"/>
      <c r="BI109" s="8"/>
      <c r="BJ109" s="9"/>
      <c r="BK109" s="9"/>
      <c r="BL109" s="9"/>
      <c r="BM109" s="8"/>
      <c r="BN109" s="8"/>
      <c r="BO109" s="8"/>
      <c r="BP109" s="9"/>
      <c r="BQ109" s="9"/>
      <c r="BR109" s="9"/>
      <c r="BS109" s="8"/>
      <c r="BT109" s="8"/>
      <c r="BU109" s="8"/>
      <c r="BV109" s="9"/>
      <c r="BW109" s="9"/>
      <c r="BX109" s="9"/>
      <c r="BY109" s="8"/>
      <c r="BZ109" s="8"/>
      <c r="CA109" s="8"/>
      <c r="CB109" s="9"/>
      <c r="CC109" s="9"/>
      <c r="CD109" s="9"/>
    </row>
    <row r="110" spans="1:82" ht="26.25">
      <c r="A110" s="27" t="s">
        <v>267</v>
      </c>
      <c r="B110" s="24"/>
      <c r="C110" s="22"/>
      <c r="D110" s="23"/>
      <c r="E110" s="24"/>
      <c r="F110" s="24"/>
      <c r="G110" s="24"/>
      <c r="H110" s="24"/>
      <c r="I110" s="24"/>
      <c r="J110" s="25">
        <f t="shared" si="8"/>
        <v>0</v>
      </c>
      <c r="K110" s="8"/>
      <c r="L110" s="8"/>
      <c r="M110" s="8"/>
      <c r="N110" s="9"/>
      <c r="O110" s="9"/>
      <c r="P110" s="9"/>
      <c r="Q110" s="8"/>
      <c r="R110" s="8"/>
      <c r="S110" s="8"/>
      <c r="T110" s="9"/>
      <c r="U110" s="9"/>
      <c r="V110" s="9"/>
      <c r="W110" s="8"/>
      <c r="X110" s="8"/>
      <c r="Y110" s="8"/>
      <c r="Z110" s="9"/>
      <c r="AA110" s="9"/>
      <c r="AB110" s="9"/>
      <c r="AC110" s="8"/>
      <c r="AD110" s="8"/>
      <c r="AE110" s="8"/>
      <c r="AF110" s="9"/>
      <c r="AG110" s="9"/>
      <c r="AH110" s="9"/>
      <c r="AI110" s="8"/>
      <c r="AJ110" s="8"/>
      <c r="AK110" s="8"/>
      <c r="AL110" s="9"/>
      <c r="AM110" s="9"/>
      <c r="AN110" s="9"/>
      <c r="AO110" s="8"/>
      <c r="AP110" s="8"/>
      <c r="AQ110" s="8"/>
      <c r="AR110" s="9"/>
      <c r="AS110" s="9"/>
      <c r="AT110" s="9"/>
      <c r="AU110" s="8"/>
      <c r="AV110" s="8"/>
      <c r="AW110" s="8"/>
      <c r="AX110" s="9"/>
      <c r="AY110" s="9"/>
      <c r="AZ110" s="9"/>
      <c r="BA110" s="8"/>
      <c r="BB110" s="8"/>
      <c r="BC110" s="8"/>
      <c r="BD110" s="9"/>
      <c r="BE110" s="9"/>
      <c r="BF110" s="9"/>
      <c r="BG110" s="8"/>
      <c r="BH110" s="8"/>
      <c r="BI110" s="8"/>
      <c r="BJ110" s="9"/>
      <c r="BK110" s="9"/>
      <c r="BL110" s="9"/>
      <c r="BM110" s="8"/>
      <c r="BN110" s="8"/>
      <c r="BO110" s="8"/>
      <c r="BP110" s="9"/>
      <c r="BQ110" s="9"/>
      <c r="BR110" s="9"/>
      <c r="BS110" s="8"/>
      <c r="BT110" s="8"/>
      <c r="BU110" s="8"/>
      <c r="BV110" s="9"/>
      <c r="BW110" s="9"/>
      <c r="BX110" s="9"/>
      <c r="BY110" s="8"/>
      <c r="BZ110" s="8"/>
      <c r="CA110" s="8"/>
      <c r="CB110" s="9"/>
      <c r="CC110" s="9"/>
      <c r="CD110" s="9"/>
    </row>
    <row r="111" spans="1:82" ht="26.25">
      <c r="A111" s="27" t="s">
        <v>268</v>
      </c>
      <c r="B111" s="24"/>
      <c r="C111" s="22"/>
      <c r="D111" s="23"/>
      <c r="E111" s="24"/>
      <c r="F111" s="24"/>
      <c r="G111" s="24"/>
      <c r="H111" s="24"/>
      <c r="I111" s="24"/>
      <c r="J111" s="25">
        <f t="shared" si="8"/>
        <v>0</v>
      </c>
      <c r="K111" s="8"/>
      <c r="L111" s="8"/>
      <c r="M111" s="8"/>
      <c r="N111" s="9"/>
      <c r="O111" s="9"/>
      <c r="P111" s="9"/>
      <c r="Q111" s="8"/>
      <c r="R111" s="8"/>
      <c r="S111" s="8"/>
      <c r="T111" s="9"/>
      <c r="U111" s="9"/>
      <c r="V111" s="9"/>
      <c r="W111" s="8"/>
      <c r="X111" s="8"/>
      <c r="Y111" s="8"/>
      <c r="Z111" s="9"/>
      <c r="AA111" s="9"/>
      <c r="AB111" s="9"/>
      <c r="AC111" s="8"/>
      <c r="AD111" s="8"/>
      <c r="AE111" s="8"/>
      <c r="AF111" s="9"/>
      <c r="AG111" s="9"/>
      <c r="AH111" s="9"/>
      <c r="AI111" s="8"/>
      <c r="AJ111" s="8"/>
      <c r="AK111" s="8"/>
      <c r="AL111" s="9"/>
      <c r="AM111" s="9"/>
      <c r="AN111" s="9"/>
      <c r="AO111" s="8"/>
      <c r="AP111" s="8"/>
      <c r="AQ111" s="8"/>
      <c r="AR111" s="9"/>
      <c r="AS111" s="9"/>
      <c r="AT111" s="9"/>
      <c r="AU111" s="8"/>
      <c r="AV111" s="8"/>
      <c r="AW111" s="8"/>
      <c r="AX111" s="9"/>
      <c r="AY111" s="9"/>
      <c r="AZ111" s="9"/>
      <c r="BA111" s="8"/>
      <c r="BB111" s="8"/>
      <c r="BC111" s="8"/>
      <c r="BD111" s="9"/>
      <c r="BE111" s="9"/>
      <c r="BF111" s="9"/>
      <c r="BG111" s="8"/>
      <c r="BH111" s="8"/>
      <c r="BI111" s="8"/>
      <c r="BJ111" s="9"/>
      <c r="BK111" s="9"/>
      <c r="BL111" s="9"/>
      <c r="BM111" s="8"/>
      <c r="BN111" s="8"/>
      <c r="BO111" s="8"/>
      <c r="BP111" s="9"/>
      <c r="BQ111" s="9"/>
      <c r="BR111" s="9"/>
      <c r="BS111" s="8"/>
      <c r="BT111" s="8"/>
      <c r="BU111" s="8"/>
      <c r="BV111" s="9"/>
      <c r="BW111" s="9"/>
      <c r="BX111" s="9"/>
      <c r="BY111" s="8"/>
      <c r="BZ111" s="8"/>
      <c r="CA111" s="8"/>
      <c r="CB111" s="9"/>
      <c r="CC111" s="9"/>
      <c r="CD111" s="9"/>
    </row>
    <row r="112" spans="1:82" ht="26.25">
      <c r="A112" s="27" t="s">
        <v>269</v>
      </c>
      <c r="B112" s="24"/>
      <c r="C112" s="22"/>
      <c r="D112" s="23"/>
      <c r="E112" s="24"/>
      <c r="F112" s="24"/>
      <c r="G112" s="24"/>
      <c r="H112" s="24"/>
      <c r="I112" s="24"/>
      <c r="J112" s="25">
        <f t="shared" si="8"/>
        <v>0</v>
      </c>
      <c r="K112" s="8"/>
      <c r="L112" s="8"/>
      <c r="M112" s="8"/>
      <c r="N112" s="9"/>
      <c r="O112" s="9"/>
      <c r="P112" s="9"/>
      <c r="Q112" s="8"/>
      <c r="R112" s="8"/>
      <c r="S112" s="8"/>
      <c r="T112" s="9"/>
      <c r="U112" s="9"/>
      <c r="V112" s="9"/>
      <c r="W112" s="8"/>
      <c r="X112" s="8"/>
      <c r="Y112" s="8"/>
      <c r="Z112" s="9"/>
      <c r="AA112" s="9"/>
      <c r="AB112" s="9"/>
      <c r="AC112" s="8"/>
      <c r="AD112" s="8"/>
      <c r="AE112" s="8"/>
      <c r="AF112" s="9"/>
      <c r="AG112" s="9"/>
      <c r="AH112" s="9"/>
      <c r="AI112" s="8"/>
      <c r="AJ112" s="8"/>
      <c r="AK112" s="8"/>
      <c r="AL112" s="9"/>
      <c r="AM112" s="9"/>
      <c r="AN112" s="9"/>
      <c r="AO112" s="8"/>
      <c r="AP112" s="8"/>
      <c r="AQ112" s="8"/>
      <c r="AR112" s="9"/>
      <c r="AS112" s="9"/>
      <c r="AT112" s="9"/>
      <c r="AU112" s="8"/>
      <c r="AV112" s="8"/>
      <c r="AW112" s="8"/>
      <c r="AX112" s="9"/>
      <c r="AY112" s="9"/>
      <c r="AZ112" s="9"/>
      <c r="BA112" s="8"/>
      <c r="BB112" s="8"/>
      <c r="BC112" s="8"/>
      <c r="BD112" s="9"/>
      <c r="BE112" s="9"/>
      <c r="BF112" s="9"/>
      <c r="BG112" s="8"/>
      <c r="BH112" s="8"/>
      <c r="BI112" s="8"/>
      <c r="BJ112" s="9"/>
      <c r="BK112" s="9"/>
      <c r="BL112" s="9"/>
      <c r="BM112" s="8"/>
      <c r="BN112" s="8"/>
      <c r="BO112" s="8"/>
      <c r="BP112" s="9"/>
      <c r="BQ112" s="9"/>
      <c r="BR112" s="9"/>
      <c r="BS112" s="8"/>
      <c r="BT112" s="8"/>
      <c r="BU112" s="8"/>
      <c r="BV112" s="9"/>
      <c r="BW112" s="9"/>
      <c r="BX112" s="9"/>
      <c r="BY112" s="8"/>
      <c r="BZ112" s="8"/>
      <c r="CA112" s="8"/>
      <c r="CB112" s="9"/>
      <c r="CC112" s="9"/>
      <c r="CD112" s="9"/>
    </row>
    <row r="113" spans="1:82" ht="26.25">
      <c r="A113" s="27" t="s">
        <v>270</v>
      </c>
      <c r="B113" s="24"/>
      <c r="C113" s="22"/>
      <c r="D113" s="23"/>
      <c r="E113" s="24"/>
      <c r="F113" s="24"/>
      <c r="G113" s="24"/>
      <c r="H113" s="24"/>
      <c r="I113" s="24"/>
      <c r="J113" s="25">
        <f t="shared" si="8"/>
        <v>0</v>
      </c>
      <c r="K113" s="8"/>
      <c r="L113" s="8"/>
      <c r="M113" s="8"/>
      <c r="N113" s="9"/>
      <c r="O113" s="9"/>
      <c r="P113" s="9"/>
      <c r="Q113" s="8"/>
      <c r="R113" s="8"/>
      <c r="S113" s="8"/>
      <c r="T113" s="9"/>
      <c r="U113" s="9"/>
      <c r="V113" s="9"/>
      <c r="W113" s="8"/>
      <c r="X113" s="8"/>
      <c r="Y113" s="8"/>
      <c r="Z113" s="9"/>
      <c r="AA113" s="9"/>
      <c r="AB113" s="9"/>
      <c r="AC113" s="8"/>
      <c r="AD113" s="8"/>
      <c r="AE113" s="8"/>
      <c r="AF113" s="9"/>
      <c r="AG113" s="9"/>
      <c r="AH113" s="9"/>
      <c r="AI113" s="8"/>
      <c r="AJ113" s="8"/>
      <c r="AK113" s="8"/>
      <c r="AL113" s="9"/>
      <c r="AM113" s="9"/>
      <c r="AN113" s="9"/>
      <c r="AO113" s="8"/>
      <c r="AP113" s="8"/>
      <c r="AQ113" s="8"/>
      <c r="AR113" s="9"/>
      <c r="AS113" s="9"/>
      <c r="AT113" s="9"/>
      <c r="AU113" s="8"/>
      <c r="AV113" s="8"/>
      <c r="AW113" s="8"/>
      <c r="AX113" s="9"/>
      <c r="AY113" s="9"/>
      <c r="AZ113" s="9"/>
      <c r="BA113" s="8"/>
      <c r="BB113" s="8"/>
      <c r="BC113" s="8"/>
      <c r="BD113" s="9"/>
      <c r="BE113" s="9"/>
      <c r="BF113" s="9"/>
      <c r="BG113" s="8"/>
      <c r="BH113" s="8"/>
      <c r="BI113" s="8"/>
      <c r="BJ113" s="9"/>
      <c r="BK113" s="9"/>
      <c r="BL113" s="9"/>
      <c r="BM113" s="8"/>
      <c r="BN113" s="8"/>
      <c r="BO113" s="8"/>
      <c r="BP113" s="9"/>
      <c r="BQ113" s="9"/>
      <c r="BR113" s="9"/>
      <c r="BS113" s="8"/>
      <c r="BT113" s="8"/>
      <c r="BU113" s="8"/>
      <c r="BV113" s="9"/>
      <c r="BW113" s="9"/>
      <c r="BX113" s="9"/>
      <c r="BY113" s="8"/>
      <c r="BZ113" s="8"/>
      <c r="CA113" s="8"/>
      <c r="CB113" s="9"/>
      <c r="CC113" s="9"/>
      <c r="CD113" s="9"/>
    </row>
    <row r="114" spans="1:82" ht="26.25">
      <c r="A114" s="27" t="s">
        <v>271</v>
      </c>
      <c r="B114" s="24"/>
      <c r="C114" s="22"/>
      <c r="D114" s="23"/>
      <c r="E114" s="24"/>
      <c r="F114" s="24"/>
      <c r="G114" s="24"/>
      <c r="H114" s="24"/>
      <c r="I114" s="24"/>
      <c r="J114" s="25">
        <f t="shared" si="8"/>
        <v>0</v>
      </c>
      <c r="K114" s="8"/>
      <c r="L114" s="8"/>
      <c r="M114" s="8"/>
      <c r="N114" s="9"/>
      <c r="O114" s="9"/>
      <c r="P114" s="9"/>
      <c r="Q114" s="8"/>
      <c r="R114" s="8"/>
      <c r="S114" s="8"/>
      <c r="T114" s="9"/>
      <c r="U114" s="9"/>
      <c r="V114" s="9"/>
      <c r="W114" s="8"/>
      <c r="X114" s="8"/>
      <c r="Y114" s="8"/>
      <c r="Z114" s="9"/>
      <c r="AA114" s="9"/>
      <c r="AB114" s="9"/>
      <c r="AC114" s="8"/>
      <c r="AD114" s="8"/>
      <c r="AE114" s="8"/>
      <c r="AF114" s="9"/>
      <c r="AG114" s="9"/>
      <c r="AH114" s="9"/>
      <c r="AI114" s="8"/>
      <c r="AJ114" s="8"/>
      <c r="AK114" s="8"/>
      <c r="AL114" s="9"/>
      <c r="AM114" s="9"/>
      <c r="AN114" s="9"/>
      <c r="AO114" s="8"/>
      <c r="AP114" s="8"/>
      <c r="AQ114" s="8"/>
      <c r="AR114" s="9"/>
      <c r="AS114" s="9"/>
      <c r="AT114" s="9"/>
      <c r="AU114" s="8"/>
      <c r="AV114" s="8"/>
      <c r="AW114" s="8"/>
      <c r="AX114" s="9"/>
      <c r="AY114" s="9"/>
      <c r="AZ114" s="9"/>
      <c r="BA114" s="8"/>
      <c r="BB114" s="8"/>
      <c r="BC114" s="8"/>
      <c r="BD114" s="9"/>
      <c r="BE114" s="9"/>
      <c r="BF114" s="9"/>
      <c r="BG114" s="8"/>
      <c r="BH114" s="8"/>
      <c r="BI114" s="8"/>
      <c r="BJ114" s="9"/>
      <c r="BK114" s="9"/>
      <c r="BL114" s="9"/>
      <c r="BM114" s="8"/>
      <c r="BN114" s="8"/>
      <c r="BO114" s="8"/>
      <c r="BP114" s="9"/>
      <c r="BQ114" s="9"/>
      <c r="BR114" s="9"/>
      <c r="BS114" s="8"/>
      <c r="BT114" s="8"/>
      <c r="BU114" s="8"/>
      <c r="BV114" s="9"/>
      <c r="BW114" s="9"/>
      <c r="BX114" s="9"/>
      <c r="BY114" s="8"/>
      <c r="BZ114" s="8"/>
      <c r="CA114" s="8"/>
      <c r="CB114" s="9"/>
      <c r="CC114" s="9"/>
      <c r="CD114" s="9"/>
    </row>
    <row r="115" spans="1:82" ht="26.25">
      <c r="A115" s="27" t="s">
        <v>272</v>
      </c>
      <c r="B115" s="24"/>
      <c r="C115" s="22"/>
      <c r="D115" s="23"/>
      <c r="E115" s="24"/>
      <c r="F115" s="24"/>
      <c r="G115" s="24"/>
      <c r="H115" s="24"/>
      <c r="I115" s="24"/>
      <c r="J115" s="25">
        <f t="shared" si="8"/>
        <v>0</v>
      </c>
      <c r="K115" s="8"/>
      <c r="L115" s="8"/>
      <c r="M115" s="8"/>
      <c r="N115" s="9"/>
      <c r="O115" s="9"/>
      <c r="P115" s="9"/>
      <c r="Q115" s="8"/>
      <c r="R115" s="8"/>
      <c r="S115" s="8"/>
      <c r="T115" s="9"/>
      <c r="U115" s="9"/>
      <c r="V115" s="9"/>
      <c r="W115" s="8"/>
      <c r="X115" s="8"/>
      <c r="Y115" s="8"/>
      <c r="Z115" s="9"/>
      <c r="AA115" s="9"/>
      <c r="AB115" s="9"/>
      <c r="AC115" s="8"/>
      <c r="AD115" s="8"/>
      <c r="AE115" s="8"/>
      <c r="AF115" s="9"/>
      <c r="AG115" s="9"/>
      <c r="AH115" s="9"/>
      <c r="AI115" s="8"/>
      <c r="AJ115" s="8"/>
      <c r="AK115" s="8"/>
      <c r="AL115" s="9"/>
      <c r="AM115" s="9"/>
      <c r="AN115" s="9"/>
      <c r="AO115" s="8"/>
      <c r="AP115" s="8"/>
      <c r="AQ115" s="8"/>
      <c r="AR115" s="9"/>
      <c r="AS115" s="9"/>
      <c r="AT115" s="9"/>
      <c r="AU115" s="8"/>
      <c r="AV115" s="8"/>
      <c r="AW115" s="8"/>
      <c r="AX115" s="9"/>
      <c r="AY115" s="9"/>
      <c r="AZ115" s="9"/>
      <c r="BA115" s="8"/>
      <c r="BB115" s="8"/>
      <c r="BC115" s="8"/>
      <c r="BD115" s="9"/>
      <c r="BE115" s="9"/>
      <c r="BF115" s="9"/>
      <c r="BG115" s="8"/>
      <c r="BH115" s="8"/>
      <c r="BI115" s="8"/>
      <c r="BJ115" s="9"/>
      <c r="BK115" s="9"/>
      <c r="BL115" s="9"/>
      <c r="BM115" s="8"/>
      <c r="BN115" s="8"/>
      <c r="BO115" s="8"/>
      <c r="BP115" s="9"/>
      <c r="BQ115" s="9"/>
      <c r="BR115" s="9"/>
      <c r="BS115" s="8"/>
      <c r="BT115" s="8"/>
      <c r="BU115" s="8"/>
      <c r="BV115" s="9"/>
      <c r="BW115" s="9"/>
      <c r="BX115" s="9"/>
      <c r="BY115" s="8"/>
      <c r="BZ115" s="8"/>
      <c r="CA115" s="8"/>
      <c r="CB115" s="9"/>
      <c r="CC115" s="9"/>
      <c r="CD115" s="9"/>
    </row>
    <row r="116" spans="1:82" ht="26.25">
      <c r="A116" s="27" t="s">
        <v>273</v>
      </c>
      <c r="B116" s="24"/>
      <c r="C116" s="22"/>
      <c r="D116" s="23"/>
      <c r="E116" s="24"/>
      <c r="F116" s="24"/>
      <c r="G116" s="24"/>
      <c r="H116" s="24"/>
      <c r="I116" s="24"/>
      <c r="J116" s="25">
        <f t="shared" si="8"/>
        <v>0</v>
      </c>
      <c r="K116" s="8"/>
      <c r="L116" s="8"/>
      <c r="M116" s="8"/>
      <c r="N116" s="9"/>
      <c r="O116" s="9"/>
      <c r="P116" s="9"/>
      <c r="Q116" s="8"/>
      <c r="R116" s="8"/>
      <c r="S116" s="8"/>
      <c r="T116" s="9"/>
      <c r="U116" s="9"/>
      <c r="V116" s="9"/>
      <c r="W116" s="8"/>
      <c r="X116" s="8"/>
      <c r="Y116" s="8"/>
      <c r="Z116" s="9"/>
      <c r="AA116" s="9"/>
      <c r="AB116" s="9"/>
      <c r="AC116" s="8"/>
      <c r="AD116" s="8"/>
      <c r="AE116" s="8"/>
      <c r="AF116" s="9"/>
      <c r="AG116" s="9"/>
      <c r="AH116" s="9"/>
      <c r="AI116" s="8"/>
      <c r="AJ116" s="8"/>
      <c r="AK116" s="8"/>
      <c r="AL116" s="9"/>
      <c r="AM116" s="9"/>
      <c r="AN116" s="9"/>
      <c r="AO116" s="8"/>
      <c r="AP116" s="8"/>
      <c r="AQ116" s="8"/>
      <c r="AR116" s="9"/>
      <c r="AS116" s="9"/>
      <c r="AT116" s="9"/>
      <c r="AU116" s="8"/>
      <c r="AV116" s="8"/>
      <c r="AW116" s="8"/>
      <c r="AX116" s="9"/>
      <c r="AY116" s="9"/>
      <c r="AZ116" s="9"/>
      <c r="BA116" s="8"/>
      <c r="BB116" s="8"/>
      <c r="BC116" s="8"/>
      <c r="BD116" s="9"/>
      <c r="BE116" s="9"/>
      <c r="BF116" s="9"/>
      <c r="BG116" s="8"/>
      <c r="BH116" s="8"/>
      <c r="BI116" s="8"/>
      <c r="BJ116" s="9"/>
      <c r="BK116" s="9"/>
      <c r="BL116" s="9"/>
      <c r="BM116" s="8"/>
      <c r="BN116" s="8"/>
      <c r="BO116" s="8"/>
      <c r="BP116" s="9"/>
      <c r="BQ116" s="9"/>
      <c r="BR116" s="9"/>
      <c r="BS116" s="8"/>
      <c r="BT116" s="8"/>
      <c r="BU116" s="8"/>
      <c r="BV116" s="9"/>
      <c r="BW116" s="9"/>
      <c r="BX116" s="9"/>
      <c r="BY116" s="8"/>
      <c r="BZ116" s="8"/>
      <c r="CA116" s="8"/>
      <c r="CB116" s="9"/>
      <c r="CC116" s="9"/>
      <c r="CD116" s="9"/>
    </row>
    <row r="117" spans="1:82" ht="26.25">
      <c r="A117" s="27" t="s">
        <v>274</v>
      </c>
      <c r="B117" s="24"/>
      <c r="C117" s="22"/>
      <c r="D117" s="23"/>
      <c r="E117" s="24"/>
      <c r="F117" s="24"/>
      <c r="G117" s="24"/>
      <c r="H117" s="24"/>
      <c r="I117" s="24"/>
      <c r="J117" s="25">
        <f t="shared" si="8"/>
        <v>0</v>
      </c>
      <c r="K117" s="8"/>
      <c r="L117" s="8"/>
      <c r="M117" s="8"/>
      <c r="N117" s="9"/>
      <c r="O117" s="9"/>
      <c r="P117" s="9"/>
      <c r="Q117" s="8"/>
      <c r="R117" s="8"/>
      <c r="S117" s="8"/>
      <c r="T117" s="9"/>
      <c r="U117" s="9"/>
      <c r="V117" s="9"/>
      <c r="W117" s="8"/>
      <c r="X117" s="8"/>
      <c r="Y117" s="8"/>
      <c r="Z117" s="9"/>
      <c r="AA117" s="9"/>
      <c r="AB117" s="9"/>
      <c r="AC117" s="8"/>
      <c r="AD117" s="8"/>
      <c r="AE117" s="8"/>
      <c r="AF117" s="9"/>
      <c r="AG117" s="9"/>
      <c r="AH117" s="9"/>
      <c r="AI117" s="8"/>
      <c r="AJ117" s="8"/>
      <c r="AK117" s="8"/>
      <c r="AL117" s="9"/>
      <c r="AM117" s="9"/>
      <c r="AN117" s="9"/>
      <c r="AO117" s="8"/>
      <c r="AP117" s="8"/>
      <c r="AQ117" s="8"/>
      <c r="AR117" s="9"/>
      <c r="AS117" s="9"/>
      <c r="AT117" s="9"/>
      <c r="AU117" s="8"/>
      <c r="AV117" s="8"/>
      <c r="AW117" s="8"/>
      <c r="AX117" s="9"/>
      <c r="AY117" s="9"/>
      <c r="AZ117" s="9"/>
      <c r="BA117" s="8"/>
      <c r="BB117" s="8"/>
      <c r="BC117" s="8"/>
      <c r="BD117" s="9"/>
      <c r="BE117" s="9"/>
      <c r="BF117" s="9"/>
      <c r="BG117" s="8"/>
      <c r="BH117" s="8"/>
      <c r="BI117" s="8"/>
      <c r="BJ117" s="9"/>
      <c r="BK117" s="9"/>
      <c r="BL117" s="9"/>
      <c r="BM117" s="8"/>
      <c r="BN117" s="8"/>
      <c r="BO117" s="8"/>
      <c r="BP117" s="9"/>
      <c r="BQ117" s="9"/>
      <c r="BR117" s="9"/>
      <c r="BS117" s="8"/>
      <c r="BT117" s="8"/>
      <c r="BU117" s="8"/>
      <c r="BV117" s="9"/>
      <c r="BW117" s="9"/>
      <c r="BX117" s="9"/>
      <c r="BY117" s="8"/>
      <c r="BZ117" s="8"/>
      <c r="CA117" s="8"/>
      <c r="CB117" s="9"/>
      <c r="CC117" s="9"/>
      <c r="CD117" s="9"/>
    </row>
    <row r="118" spans="1:82" ht="26.25">
      <c r="A118" s="27" t="s">
        <v>275</v>
      </c>
      <c r="B118" s="24"/>
      <c r="C118" s="22"/>
      <c r="D118" s="23"/>
      <c r="E118" s="24"/>
      <c r="F118" s="24"/>
      <c r="G118" s="24"/>
      <c r="H118" s="24"/>
      <c r="I118" s="24"/>
      <c r="J118" s="25">
        <f t="shared" si="8"/>
        <v>0</v>
      </c>
      <c r="K118" s="8"/>
      <c r="L118" s="8"/>
      <c r="M118" s="8"/>
      <c r="N118" s="9"/>
      <c r="O118" s="9"/>
      <c r="P118" s="9"/>
      <c r="Q118" s="8"/>
      <c r="R118" s="8"/>
      <c r="S118" s="8"/>
      <c r="T118" s="9"/>
      <c r="U118" s="9"/>
      <c r="V118" s="9"/>
      <c r="W118" s="8"/>
      <c r="X118" s="8"/>
      <c r="Y118" s="8"/>
      <c r="Z118" s="9"/>
      <c r="AA118" s="9"/>
      <c r="AB118" s="9"/>
      <c r="AC118" s="8"/>
      <c r="AD118" s="8"/>
      <c r="AE118" s="8"/>
      <c r="AF118" s="9"/>
      <c r="AG118" s="9"/>
      <c r="AH118" s="9"/>
      <c r="AI118" s="8"/>
      <c r="AJ118" s="8"/>
      <c r="AK118" s="8"/>
      <c r="AL118" s="9"/>
      <c r="AM118" s="9"/>
      <c r="AN118" s="9"/>
      <c r="AO118" s="8"/>
      <c r="AP118" s="8"/>
      <c r="AQ118" s="8"/>
      <c r="AR118" s="9"/>
      <c r="AS118" s="9"/>
      <c r="AT118" s="9"/>
      <c r="AU118" s="8"/>
      <c r="AV118" s="8"/>
      <c r="AW118" s="8"/>
      <c r="AX118" s="9"/>
      <c r="AY118" s="9"/>
      <c r="AZ118" s="9"/>
      <c r="BA118" s="8"/>
      <c r="BB118" s="8"/>
      <c r="BC118" s="8"/>
      <c r="BD118" s="9"/>
      <c r="BE118" s="9"/>
      <c r="BF118" s="9"/>
      <c r="BG118" s="8"/>
      <c r="BH118" s="8"/>
      <c r="BI118" s="8"/>
      <c r="BJ118" s="9"/>
      <c r="BK118" s="9"/>
      <c r="BL118" s="9"/>
      <c r="BM118" s="8"/>
      <c r="BN118" s="8"/>
      <c r="BO118" s="8"/>
      <c r="BP118" s="9"/>
      <c r="BQ118" s="9"/>
      <c r="BR118" s="9"/>
      <c r="BS118" s="8"/>
      <c r="BT118" s="8"/>
      <c r="BU118" s="8"/>
      <c r="BV118" s="9"/>
      <c r="BW118" s="9"/>
      <c r="BX118" s="9"/>
      <c r="BY118" s="8"/>
      <c r="BZ118" s="8"/>
      <c r="CA118" s="8"/>
      <c r="CB118" s="9"/>
      <c r="CC118" s="9"/>
      <c r="CD118" s="9"/>
    </row>
    <row r="119" spans="1:82" ht="26.25">
      <c r="A119" s="27" t="s">
        <v>276</v>
      </c>
      <c r="B119" s="24"/>
      <c r="C119" s="22"/>
      <c r="D119" s="23"/>
      <c r="E119" s="24"/>
      <c r="F119" s="24"/>
      <c r="G119" s="24"/>
      <c r="H119" s="24"/>
      <c r="I119" s="24"/>
      <c r="J119" s="25">
        <f t="shared" si="8"/>
        <v>0</v>
      </c>
      <c r="K119" s="8"/>
      <c r="L119" s="8"/>
      <c r="M119" s="8"/>
      <c r="N119" s="9"/>
      <c r="O119" s="9"/>
      <c r="P119" s="9"/>
      <c r="Q119" s="8"/>
      <c r="R119" s="8"/>
      <c r="S119" s="8"/>
      <c r="T119" s="9"/>
      <c r="U119" s="9"/>
      <c r="V119" s="9"/>
      <c r="W119" s="8"/>
      <c r="X119" s="8"/>
      <c r="Y119" s="8"/>
      <c r="Z119" s="9"/>
      <c r="AA119" s="9"/>
      <c r="AB119" s="9"/>
      <c r="AC119" s="8"/>
      <c r="AD119" s="8"/>
      <c r="AE119" s="8"/>
      <c r="AF119" s="9"/>
      <c r="AG119" s="9"/>
      <c r="AH119" s="9"/>
      <c r="AI119" s="8"/>
      <c r="AJ119" s="8"/>
      <c r="AK119" s="8"/>
      <c r="AL119" s="9"/>
      <c r="AM119" s="9"/>
      <c r="AN119" s="9"/>
      <c r="AO119" s="8"/>
      <c r="AP119" s="8"/>
      <c r="AQ119" s="8"/>
      <c r="AR119" s="9"/>
      <c r="AS119" s="9"/>
      <c r="AT119" s="9"/>
      <c r="AU119" s="8"/>
      <c r="AV119" s="8"/>
      <c r="AW119" s="8"/>
      <c r="AX119" s="9"/>
      <c r="AY119" s="9"/>
      <c r="AZ119" s="9"/>
      <c r="BA119" s="8"/>
      <c r="BB119" s="8"/>
      <c r="BC119" s="8"/>
      <c r="BD119" s="9"/>
      <c r="BE119" s="9"/>
      <c r="BF119" s="9"/>
      <c r="BG119" s="8"/>
      <c r="BH119" s="8"/>
      <c r="BI119" s="8"/>
      <c r="BJ119" s="9"/>
      <c r="BK119" s="9"/>
      <c r="BL119" s="9"/>
      <c r="BM119" s="8"/>
      <c r="BN119" s="8"/>
      <c r="BO119" s="8"/>
      <c r="BP119" s="9"/>
      <c r="BQ119" s="9"/>
      <c r="BR119" s="9"/>
      <c r="BS119" s="8"/>
      <c r="BT119" s="8"/>
      <c r="BU119" s="8"/>
      <c r="BV119" s="9"/>
      <c r="BW119" s="9"/>
      <c r="BX119" s="9"/>
      <c r="BY119" s="8"/>
      <c r="BZ119" s="8"/>
      <c r="CA119" s="8"/>
      <c r="CB119" s="9"/>
      <c r="CC119" s="9"/>
      <c r="CD119" s="9"/>
    </row>
    <row r="120" spans="1:82" ht="26.25">
      <c r="A120" s="27" t="s">
        <v>277</v>
      </c>
      <c r="B120" s="24"/>
      <c r="C120" s="22"/>
      <c r="D120" s="23"/>
      <c r="E120" s="24"/>
      <c r="F120" s="24"/>
      <c r="G120" s="24"/>
      <c r="H120" s="24"/>
      <c r="I120" s="24"/>
      <c r="J120" s="25">
        <f t="shared" si="8"/>
        <v>0</v>
      </c>
      <c r="K120" s="8"/>
      <c r="L120" s="8"/>
      <c r="M120" s="8"/>
      <c r="N120" s="9"/>
      <c r="O120" s="9"/>
      <c r="P120" s="9"/>
      <c r="Q120" s="8"/>
      <c r="R120" s="8"/>
      <c r="S120" s="8"/>
      <c r="T120" s="9"/>
      <c r="U120" s="9"/>
      <c r="V120" s="9"/>
      <c r="W120" s="8"/>
      <c r="X120" s="8"/>
      <c r="Y120" s="8"/>
      <c r="Z120" s="9"/>
      <c r="AA120" s="9"/>
      <c r="AB120" s="9"/>
      <c r="AC120" s="8"/>
      <c r="AD120" s="8"/>
      <c r="AE120" s="8"/>
      <c r="AF120" s="9"/>
      <c r="AG120" s="9"/>
      <c r="AH120" s="9"/>
      <c r="AI120" s="8"/>
      <c r="AJ120" s="8"/>
      <c r="AK120" s="8"/>
      <c r="AL120" s="9"/>
      <c r="AM120" s="9"/>
      <c r="AN120" s="9"/>
      <c r="AO120" s="8"/>
      <c r="AP120" s="8"/>
      <c r="AQ120" s="8"/>
      <c r="AR120" s="9"/>
      <c r="AS120" s="9"/>
      <c r="AT120" s="9"/>
      <c r="AU120" s="8"/>
      <c r="AV120" s="8"/>
      <c r="AW120" s="8"/>
      <c r="AX120" s="9"/>
      <c r="AY120" s="9"/>
      <c r="AZ120" s="9"/>
      <c r="BA120" s="8"/>
      <c r="BB120" s="8"/>
      <c r="BC120" s="8"/>
      <c r="BD120" s="9"/>
      <c r="BE120" s="9"/>
      <c r="BF120" s="9"/>
      <c r="BG120" s="8"/>
      <c r="BH120" s="8"/>
      <c r="BI120" s="8"/>
      <c r="BJ120" s="9"/>
      <c r="BK120" s="9"/>
      <c r="BL120" s="9"/>
      <c r="BM120" s="8"/>
      <c r="BN120" s="8"/>
      <c r="BO120" s="8"/>
      <c r="BP120" s="9"/>
      <c r="BQ120" s="9"/>
      <c r="BR120" s="9"/>
      <c r="BS120" s="8"/>
      <c r="BT120" s="8"/>
      <c r="BU120" s="8"/>
      <c r="BV120" s="9"/>
      <c r="BW120" s="9"/>
      <c r="BX120" s="9"/>
      <c r="BY120" s="8"/>
      <c r="BZ120" s="8"/>
      <c r="CA120" s="8"/>
      <c r="CB120" s="9"/>
      <c r="CC120" s="9"/>
      <c r="CD120" s="9"/>
    </row>
    <row r="121" spans="1:82" ht="26.25">
      <c r="A121" s="27" t="s">
        <v>278</v>
      </c>
      <c r="B121" s="24"/>
      <c r="C121" s="22"/>
      <c r="D121" s="23"/>
      <c r="E121" s="24"/>
      <c r="F121" s="24"/>
      <c r="G121" s="24"/>
      <c r="H121" s="24"/>
      <c r="I121" s="24"/>
      <c r="J121" s="25">
        <f t="shared" si="8"/>
        <v>0</v>
      </c>
      <c r="K121" s="8"/>
      <c r="L121" s="8"/>
      <c r="M121" s="8"/>
      <c r="N121" s="9"/>
      <c r="O121" s="9"/>
      <c r="P121" s="9"/>
      <c r="Q121" s="8"/>
      <c r="R121" s="8"/>
      <c r="S121" s="8"/>
      <c r="T121" s="9"/>
      <c r="U121" s="9"/>
      <c r="V121" s="9"/>
      <c r="W121" s="8"/>
      <c r="X121" s="8"/>
      <c r="Y121" s="8"/>
      <c r="Z121" s="9"/>
      <c r="AA121" s="9"/>
      <c r="AB121" s="9"/>
      <c r="AC121" s="8"/>
      <c r="AD121" s="8"/>
      <c r="AE121" s="8"/>
      <c r="AF121" s="9"/>
      <c r="AG121" s="9"/>
      <c r="AH121" s="9"/>
      <c r="AI121" s="8"/>
      <c r="AJ121" s="8"/>
      <c r="AK121" s="8"/>
      <c r="AL121" s="9"/>
      <c r="AM121" s="9"/>
      <c r="AN121" s="9"/>
      <c r="AO121" s="8"/>
      <c r="AP121" s="8"/>
      <c r="AQ121" s="8"/>
      <c r="AR121" s="9"/>
      <c r="AS121" s="9"/>
      <c r="AT121" s="9"/>
      <c r="AU121" s="8"/>
      <c r="AV121" s="8"/>
      <c r="AW121" s="8"/>
      <c r="AX121" s="9"/>
      <c r="AY121" s="9"/>
      <c r="AZ121" s="9"/>
      <c r="BA121" s="8"/>
      <c r="BB121" s="8"/>
      <c r="BC121" s="8"/>
      <c r="BD121" s="9"/>
      <c r="BE121" s="9"/>
      <c r="BF121" s="9"/>
      <c r="BG121" s="8"/>
      <c r="BH121" s="8"/>
      <c r="BI121" s="8"/>
      <c r="BJ121" s="9"/>
      <c r="BK121" s="9"/>
      <c r="BL121" s="9"/>
      <c r="BM121" s="8"/>
      <c r="BN121" s="8"/>
      <c r="BO121" s="8"/>
      <c r="BP121" s="9"/>
      <c r="BQ121" s="9"/>
      <c r="BR121" s="9"/>
      <c r="BS121" s="8"/>
      <c r="BT121" s="8"/>
      <c r="BU121" s="8"/>
      <c r="BV121" s="9"/>
      <c r="BW121" s="9"/>
      <c r="BX121" s="9"/>
      <c r="BY121" s="8"/>
      <c r="BZ121" s="8"/>
      <c r="CA121" s="8"/>
      <c r="CB121" s="9"/>
      <c r="CC121" s="9"/>
      <c r="CD121" s="9"/>
    </row>
    <row r="122" spans="1:82" ht="26.25">
      <c r="A122" s="27" t="s">
        <v>279</v>
      </c>
      <c r="B122" s="24"/>
      <c r="C122" s="22"/>
      <c r="D122" s="23"/>
      <c r="E122" s="24"/>
      <c r="F122" s="24"/>
      <c r="G122" s="24"/>
      <c r="H122" s="24"/>
      <c r="I122" s="24"/>
      <c r="J122" s="25">
        <f t="shared" si="8"/>
        <v>0</v>
      </c>
      <c r="K122" s="8"/>
      <c r="L122" s="8"/>
      <c r="M122" s="8"/>
      <c r="N122" s="9"/>
      <c r="O122" s="9"/>
      <c r="P122" s="9"/>
      <c r="Q122" s="8"/>
      <c r="R122" s="8"/>
      <c r="S122" s="8"/>
      <c r="T122" s="9"/>
      <c r="U122" s="9"/>
      <c r="V122" s="9"/>
      <c r="W122" s="8"/>
      <c r="X122" s="8"/>
      <c r="Y122" s="8"/>
      <c r="Z122" s="9"/>
      <c r="AA122" s="9"/>
      <c r="AB122" s="9"/>
      <c r="AC122" s="8"/>
      <c r="AD122" s="8"/>
      <c r="AE122" s="8"/>
      <c r="AF122" s="9"/>
      <c r="AG122" s="9"/>
      <c r="AH122" s="9"/>
      <c r="AI122" s="8"/>
      <c r="AJ122" s="8"/>
      <c r="AK122" s="8"/>
      <c r="AL122" s="9"/>
      <c r="AM122" s="9"/>
      <c r="AN122" s="9"/>
      <c r="AO122" s="8"/>
      <c r="AP122" s="8"/>
      <c r="AQ122" s="8"/>
      <c r="AR122" s="9"/>
      <c r="AS122" s="9"/>
      <c r="AT122" s="9"/>
      <c r="AU122" s="8"/>
      <c r="AV122" s="8"/>
      <c r="AW122" s="8"/>
      <c r="AX122" s="9"/>
      <c r="AY122" s="9"/>
      <c r="AZ122" s="9"/>
      <c r="BA122" s="8"/>
      <c r="BB122" s="8"/>
      <c r="BC122" s="8"/>
      <c r="BD122" s="9"/>
      <c r="BE122" s="9"/>
      <c r="BF122" s="9"/>
      <c r="BG122" s="8"/>
      <c r="BH122" s="8"/>
      <c r="BI122" s="8"/>
      <c r="BJ122" s="9"/>
      <c r="BK122" s="9"/>
      <c r="BL122" s="9"/>
      <c r="BM122" s="8"/>
      <c r="BN122" s="8"/>
      <c r="BO122" s="8"/>
      <c r="BP122" s="9"/>
      <c r="BQ122" s="9"/>
      <c r="BR122" s="9"/>
      <c r="BS122" s="8"/>
      <c r="BT122" s="8"/>
      <c r="BU122" s="8"/>
      <c r="BV122" s="9"/>
      <c r="BW122" s="9"/>
      <c r="BX122" s="9"/>
      <c r="BY122" s="8"/>
      <c r="BZ122" s="8"/>
      <c r="CA122" s="8"/>
      <c r="CB122" s="9"/>
      <c r="CC122" s="9"/>
      <c r="CD122" s="9"/>
    </row>
    <row r="123" spans="1:82" ht="26.25">
      <c r="A123" s="27" t="s">
        <v>280</v>
      </c>
      <c r="B123" s="24"/>
      <c r="C123" s="22"/>
      <c r="D123" s="23"/>
      <c r="E123" s="24"/>
      <c r="F123" s="24"/>
      <c r="G123" s="24"/>
      <c r="H123" s="24"/>
      <c r="I123" s="24"/>
      <c r="J123" s="25">
        <f t="shared" si="8"/>
        <v>0</v>
      </c>
      <c r="K123" s="8"/>
      <c r="L123" s="8"/>
      <c r="M123" s="8"/>
      <c r="N123" s="9"/>
      <c r="O123" s="9"/>
      <c r="P123" s="9"/>
      <c r="Q123" s="8"/>
      <c r="R123" s="8"/>
      <c r="S123" s="8"/>
      <c r="T123" s="9"/>
      <c r="U123" s="9"/>
      <c r="V123" s="9"/>
      <c r="W123" s="8"/>
      <c r="X123" s="8"/>
      <c r="Y123" s="8"/>
      <c r="Z123" s="9"/>
      <c r="AA123" s="9"/>
      <c r="AB123" s="9"/>
      <c r="AC123" s="8"/>
      <c r="AD123" s="8"/>
      <c r="AE123" s="8"/>
      <c r="AF123" s="9"/>
      <c r="AG123" s="9"/>
      <c r="AH123" s="9"/>
      <c r="AI123" s="8"/>
      <c r="AJ123" s="8"/>
      <c r="AK123" s="8"/>
      <c r="AL123" s="9"/>
      <c r="AM123" s="9"/>
      <c r="AN123" s="9"/>
      <c r="AO123" s="8"/>
      <c r="AP123" s="8"/>
      <c r="AQ123" s="8"/>
      <c r="AR123" s="9"/>
      <c r="AS123" s="9"/>
      <c r="AT123" s="9"/>
      <c r="AU123" s="8"/>
      <c r="AV123" s="8"/>
      <c r="AW123" s="8"/>
      <c r="AX123" s="9"/>
      <c r="AY123" s="9"/>
      <c r="AZ123" s="9"/>
      <c r="BA123" s="8"/>
      <c r="BB123" s="8"/>
      <c r="BC123" s="8"/>
      <c r="BD123" s="9"/>
      <c r="BE123" s="9"/>
      <c r="BF123" s="9"/>
      <c r="BG123" s="8"/>
      <c r="BH123" s="8"/>
      <c r="BI123" s="8"/>
      <c r="BJ123" s="9"/>
      <c r="BK123" s="9"/>
      <c r="BL123" s="9"/>
      <c r="BM123" s="8"/>
      <c r="BN123" s="8"/>
      <c r="BO123" s="8"/>
      <c r="BP123" s="9"/>
      <c r="BQ123" s="9"/>
      <c r="BR123" s="9"/>
      <c r="BS123" s="8"/>
      <c r="BT123" s="8"/>
      <c r="BU123" s="8"/>
      <c r="BV123" s="9"/>
      <c r="BW123" s="9"/>
      <c r="BX123" s="9"/>
      <c r="BY123" s="8"/>
      <c r="BZ123" s="8"/>
      <c r="CA123" s="8"/>
      <c r="CB123" s="9"/>
      <c r="CC123" s="9"/>
      <c r="CD123" s="9"/>
    </row>
    <row r="124" spans="1:82" ht="26.25">
      <c r="A124" s="27" t="s">
        <v>281</v>
      </c>
      <c r="B124" s="24"/>
      <c r="C124" s="22"/>
      <c r="D124" s="23"/>
      <c r="E124" s="24"/>
      <c r="F124" s="24"/>
      <c r="G124" s="24"/>
      <c r="H124" s="24"/>
      <c r="I124" s="24"/>
      <c r="J124" s="25">
        <f t="shared" si="8"/>
        <v>0</v>
      </c>
      <c r="K124" s="8"/>
      <c r="L124" s="8"/>
      <c r="M124" s="8"/>
      <c r="N124" s="9"/>
      <c r="O124" s="9"/>
      <c r="P124" s="9"/>
      <c r="Q124" s="8"/>
      <c r="R124" s="8"/>
      <c r="S124" s="8"/>
      <c r="T124" s="9"/>
      <c r="U124" s="9"/>
      <c r="V124" s="9"/>
      <c r="W124" s="8"/>
      <c r="X124" s="8"/>
      <c r="Y124" s="8"/>
      <c r="Z124" s="9"/>
      <c r="AA124" s="9"/>
      <c r="AB124" s="9"/>
      <c r="AC124" s="8"/>
      <c r="AD124" s="8"/>
      <c r="AE124" s="8"/>
      <c r="AF124" s="9"/>
      <c r="AG124" s="9"/>
      <c r="AH124" s="9"/>
      <c r="AI124" s="8"/>
      <c r="AJ124" s="8"/>
      <c r="AK124" s="8"/>
      <c r="AL124" s="9"/>
      <c r="AM124" s="9"/>
      <c r="AN124" s="9"/>
      <c r="AO124" s="8"/>
      <c r="AP124" s="8"/>
      <c r="AQ124" s="8"/>
      <c r="AR124" s="9"/>
      <c r="AS124" s="9"/>
      <c r="AT124" s="9"/>
      <c r="AU124" s="8"/>
      <c r="AV124" s="8"/>
      <c r="AW124" s="8"/>
      <c r="AX124" s="9"/>
      <c r="AY124" s="9"/>
      <c r="AZ124" s="9"/>
      <c r="BA124" s="8"/>
      <c r="BB124" s="8"/>
      <c r="BC124" s="8"/>
      <c r="BD124" s="9"/>
      <c r="BE124" s="9"/>
      <c r="BF124" s="9"/>
      <c r="BG124" s="8"/>
      <c r="BH124" s="8"/>
      <c r="BI124" s="8"/>
      <c r="BJ124" s="9"/>
      <c r="BK124" s="9"/>
      <c r="BL124" s="9"/>
      <c r="BM124" s="8"/>
      <c r="BN124" s="8"/>
      <c r="BO124" s="8"/>
      <c r="BP124" s="9"/>
      <c r="BQ124" s="9"/>
      <c r="BR124" s="9"/>
      <c r="BS124" s="8"/>
      <c r="BT124" s="8"/>
      <c r="BU124" s="8"/>
      <c r="BV124" s="9"/>
      <c r="BW124" s="9"/>
      <c r="BX124" s="9"/>
      <c r="BY124" s="8"/>
      <c r="BZ124" s="8"/>
      <c r="CA124" s="8"/>
      <c r="CB124" s="9"/>
      <c r="CC124" s="9"/>
      <c r="CD124" s="9"/>
    </row>
    <row r="125" spans="1:82" ht="26.25">
      <c r="A125" s="27" t="s">
        <v>282</v>
      </c>
      <c r="B125" s="24"/>
      <c r="C125" s="22"/>
      <c r="D125" s="23"/>
      <c r="E125" s="24"/>
      <c r="F125" s="24"/>
      <c r="G125" s="24"/>
      <c r="H125" s="24"/>
      <c r="I125" s="24"/>
      <c r="J125" s="25">
        <f t="shared" si="8"/>
        <v>0</v>
      </c>
      <c r="K125" s="8"/>
      <c r="L125" s="8"/>
      <c r="M125" s="8"/>
      <c r="N125" s="9"/>
      <c r="O125" s="9"/>
      <c r="P125" s="9"/>
      <c r="Q125" s="8"/>
      <c r="R125" s="8"/>
      <c r="S125" s="8"/>
      <c r="T125" s="9"/>
      <c r="U125" s="9"/>
      <c r="V125" s="9"/>
      <c r="W125" s="8"/>
      <c r="X125" s="8"/>
      <c r="Y125" s="8"/>
      <c r="Z125" s="9"/>
      <c r="AA125" s="9"/>
      <c r="AB125" s="9"/>
      <c r="AC125" s="8"/>
      <c r="AD125" s="8"/>
      <c r="AE125" s="8"/>
      <c r="AF125" s="9"/>
      <c r="AG125" s="9"/>
      <c r="AH125" s="9"/>
      <c r="AI125" s="8"/>
      <c r="AJ125" s="8"/>
      <c r="AK125" s="8"/>
      <c r="AL125" s="9"/>
      <c r="AM125" s="9"/>
      <c r="AN125" s="9"/>
      <c r="AO125" s="8"/>
      <c r="AP125" s="8"/>
      <c r="AQ125" s="8"/>
      <c r="AR125" s="9"/>
      <c r="AS125" s="9"/>
      <c r="AT125" s="9"/>
      <c r="AU125" s="8"/>
      <c r="AV125" s="8"/>
      <c r="AW125" s="8"/>
      <c r="AX125" s="9"/>
      <c r="AY125" s="9"/>
      <c r="AZ125" s="9"/>
      <c r="BA125" s="8"/>
      <c r="BB125" s="8"/>
      <c r="BC125" s="8"/>
      <c r="BD125" s="9"/>
      <c r="BE125" s="9"/>
      <c r="BF125" s="9"/>
      <c r="BG125" s="8"/>
      <c r="BH125" s="8"/>
      <c r="BI125" s="8"/>
      <c r="BJ125" s="9"/>
      <c r="BK125" s="9"/>
      <c r="BL125" s="9"/>
      <c r="BM125" s="8"/>
      <c r="BN125" s="8"/>
      <c r="BO125" s="8"/>
      <c r="BP125" s="9"/>
      <c r="BQ125" s="9"/>
      <c r="BR125" s="9"/>
      <c r="BS125" s="8"/>
      <c r="BT125" s="8"/>
      <c r="BU125" s="8"/>
      <c r="BV125" s="9"/>
      <c r="BW125" s="9"/>
      <c r="BX125" s="9"/>
      <c r="BY125" s="8"/>
      <c r="BZ125" s="8"/>
      <c r="CA125" s="8"/>
      <c r="CB125" s="9"/>
      <c r="CC125" s="9"/>
      <c r="CD125" s="9"/>
    </row>
    <row r="126" spans="1:82" ht="26.25">
      <c r="A126" s="27" t="s">
        <v>283</v>
      </c>
      <c r="B126" s="24"/>
      <c r="C126" s="22"/>
      <c r="D126" s="23"/>
      <c r="E126" s="24"/>
      <c r="F126" s="24"/>
      <c r="G126" s="24"/>
      <c r="H126" s="24"/>
      <c r="I126" s="24"/>
      <c r="J126" s="25">
        <f t="shared" si="8"/>
        <v>0</v>
      </c>
      <c r="K126" s="8"/>
      <c r="L126" s="8"/>
      <c r="M126" s="8"/>
      <c r="N126" s="9"/>
      <c r="O126" s="9"/>
      <c r="P126" s="9"/>
      <c r="Q126" s="8"/>
      <c r="R126" s="8"/>
      <c r="S126" s="8"/>
      <c r="T126" s="9"/>
      <c r="U126" s="9"/>
      <c r="V126" s="9"/>
      <c r="W126" s="8"/>
      <c r="X126" s="8"/>
      <c r="Y126" s="8"/>
      <c r="Z126" s="9"/>
      <c r="AA126" s="9"/>
      <c r="AB126" s="9"/>
      <c r="AC126" s="8"/>
      <c r="AD126" s="8"/>
      <c r="AE126" s="8"/>
      <c r="AF126" s="9"/>
      <c r="AG126" s="9"/>
      <c r="AH126" s="9"/>
      <c r="AI126" s="8"/>
      <c r="AJ126" s="8"/>
      <c r="AK126" s="8"/>
      <c r="AL126" s="9"/>
      <c r="AM126" s="9"/>
      <c r="AN126" s="9"/>
      <c r="AO126" s="8"/>
      <c r="AP126" s="8"/>
      <c r="AQ126" s="8"/>
      <c r="AR126" s="9"/>
      <c r="AS126" s="9"/>
      <c r="AT126" s="9"/>
      <c r="AU126" s="8"/>
      <c r="AV126" s="8"/>
      <c r="AW126" s="8"/>
      <c r="AX126" s="9"/>
      <c r="AY126" s="9"/>
      <c r="AZ126" s="9"/>
      <c r="BA126" s="8"/>
      <c r="BB126" s="8"/>
      <c r="BC126" s="8"/>
      <c r="BD126" s="9"/>
      <c r="BE126" s="9"/>
      <c r="BF126" s="9"/>
      <c r="BG126" s="8"/>
      <c r="BH126" s="8"/>
      <c r="BI126" s="8"/>
      <c r="BJ126" s="9"/>
      <c r="BK126" s="9"/>
      <c r="BL126" s="9"/>
      <c r="BM126" s="8"/>
      <c r="BN126" s="8"/>
      <c r="BO126" s="8"/>
      <c r="BP126" s="9"/>
      <c r="BQ126" s="9"/>
      <c r="BR126" s="9"/>
      <c r="BS126" s="8"/>
      <c r="BT126" s="8"/>
      <c r="BU126" s="8"/>
      <c r="BV126" s="9"/>
      <c r="BW126" s="9"/>
      <c r="BX126" s="9"/>
      <c r="BY126" s="8"/>
      <c r="BZ126" s="8"/>
      <c r="CA126" s="8"/>
      <c r="CB126" s="9"/>
      <c r="CC126" s="9"/>
      <c r="CD126" s="9"/>
    </row>
    <row r="127" spans="1:82" ht="26.25">
      <c r="A127" s="27" t="s">
        <v>284</v>
      </c>
      <c r="B127" s="24"/>
      <c r="C127" s="22"/>
      <c r="D127" s="23"/>
      <c r="E127" s="24"/>
      <c r="F127" s="24"/>
      <c r="G127" s="24"/>
      <c r="H127" s="24"/>
      <c r="I127" s="24"/>
      <c r="J127" s="25">
        <f t="shared" si="8"/>
        <v>0</v>
      </c>
      <c r="K127" s="8"/>
      <c r="L127" s="8"/>
      <c r="M127" s="8"/>
      <c r="N127" s="9"/>
      <c r="O127" s="9"/>
      <c r="P127" s="9"/>
      <c r="Q127" s="8"/>
      <c r="R127" s="8"/>
      <c r="S127" s="8"/>
      <c r="T127" s="9"/>
      <c r="U127" s="9"/>
      <c r="V127" s="9"/>
      <c r="W127" s="8"/>
      <c r="X127" s="8"/>
      <c r="Y127" s="8"/>
      <c r="Z127" s="9"/>
      <c r="AA127" s="9"/>
      <c r="AB127" s="9"/>
      <c r="AC127" s="8"/>
      <c r="AD127" s="8"/>
      <c r="AE127" s="8"/>
      <c r="AF127" s="9"/>
      <c r="AG127" s="9"/>
      <c r="AH127" s="9"/>
      <c r="AI127" s="8"/>
      <c r="AJ127" s="8"/>
      <c r="AK127" s="8"/>
      <c r="AL127" s="9"/>
      <c r="AM127" s="9"/>
      <c r="AN127" s="9"/>
      <c r="AO127" s="8"/>
      <c r="AP127" s="8"/>
      <c r="AQ127" s="8"/>
      <c r="AR127" s="9"/>
      <c r="AS127" s="9"/>
      <c r="AT127" s="9"/>
      <c r="AU127" s="8"/>
      <c r="AV127" s="8"/>
      <c r="AW127" s="8"/>
      <c r="AX127" s="9"/>
      <c r="AY127" s="9"/>
      <c r="AZ127" s="9"/>
      <c r="BA127" s="8"/>
      <c r="BB127" s="8"/>
      <c r="BC127" s="8"/>
      <c r="BD127" s="9"/>
      <c r="BE127" s="9"/>
      <c r="BF127" s="9"/>
      <c r="BG127" s="8"/>
      <c r="BH127" s="8"/>
      <c r="BI127" s="8"/>
      <c r="BJ127" s="9"/>
      <c r="BK127" s="9"/>
      <c r="BL127" s="9"/>
      <c r="BM127" s="8"/>
      <c r="BN127" s="8"/>
      <c r="BO127" s="8"/>
      <c r="BP127" s="9"/>
      <c r="BQ127" s="9"/>
      <c r="BR127" s="9"/>
      <c r="BS127" s="8"/>
      <c r="BT127" s="8"/>
      <c r="BU127" s="8"/>
      <c r="BV127" s="9"/>
      <c r="BW127" s="9"/>
      <c r="BX127" s="9"/>
      <c r="BY127" s="8"/>
      <c r="BZ127" s="8"/>
      <c r="CA127" s="8"/>
      <c r="CB127" s="9"/>
      <c r="CC127" s="9"/>
      <c r="CD127" s="9"/>
    </row>
    <row r="128" spans="1:82" ht="21">
      <c r="A128" s="27" t="s">
        <v>285</v>
      </c>
      <c r="B128" s="24"/>
      <c r="C128" s="22"/>
      <c r="D128" s="23"/>
      <c r="E128" s="24"/>
      <c r="F128" s="24"/>
      <c r="G128" s="24"/>
      <c r="H128" s="24"/>
      <c r="I128" s="24"/>
      <c r="J128" s="25">
        <f t="shared" si="8"/>
        <v>0</v>
      </c>
      <c r="K128" s="280">
        <f>COUNTA(K19:M127)</f>
        <v>3</v>
      </c>
      <c r="L128" s="280"/>
      <c r="M128" s="280"/>
      <c r="N128" s="280">
        <f>COUNTA(N19:P127)</f>
        <v>0</v>
      </c>
      <c r="O128" s="280"/>
      <c r="P128" s="280"/>
      <c r="Q128" s="280">
        <f>COUNTA(Q19:S127)</f>
        <v>0</v>
      </c>
      <c r="R128" s="280"/>
      <c r="S128" s="280"/>
      <c r="T128" s="280">
        <f>COUNTA(T19:V127)</f>
        <v>0</v>
      </c>
      <c r="U128" s="280"/>
      <c r="V128" s="280"/>
      <c r="W128" s="280">
        <f>COUNTA(W19:Y127)</f>
        <v>0</v>
      </c>
      <c r="X128" s="280"/>
      <c r="Y128" s="280"/>
      <c r="Z128" s="280">
        <f>COUNTA(Z19:AB127)</f>
        <v>0</v>
      </c>
      <c r="AA128" s="280"/>
      <c r="AB128" s="280"/>
      <c r="AC128" s="280">
        <f>COUNTA(AC19:AE127)</f>
        <v>0</v>
      </c>
      <c r="AD128" s="280"/>
      <c r="AE128" s="280"/>
      <c r="AF128" s="280">
        <f>COUNTA(AF19:AH127)</f>
        <v>0</v>
      </c>
      <c r="AG128" s="280"/>
      <c r="AH128" s="280"/>
      <c r="AI128" s="280">
        <f>COUNTA(AI19:AK127)</f>
        <v>0</v>
      </c>
      <c r="AJ128" s="280"/>
      <c r="AK128" s="280"/>
      <c r="AL128" s="280">
        <f>COUNTA(AL19:AN127)</f>
        <v>0</v>
      </c>
      <c r="AM128" s="280"/>
      <c r="AN128" s="280"/>
      <c r="AO128" s="280">
        <f>COUNTA(AO19:AQ127)</f>
        <v>0</v>
      </c>
      <c r="AP128" s="280"/>
      <c r="AQ128" s="280"/>
      <c r="AR128" s="280">
        <f>COUNTA(AR19:AT127)</f>
        <v>0</v>
      </c>
      <c r="AS128" s="280"/>
      <c r="AT128" s="280"/>
      <c r="AU128" s="280">
        <f>COUNTA(AU19:AW127)</f>
        <v>0</v>
      </c>
      <c r="AV128" s="280"/>
      <c r="AW128" s="280"/>
      <c r="AX128" s="280">
        <f>COUNTA(AX19:AZ127)</f>
        <v>0</v>
      </c>
      <c r="AY128" s="280"/>
      <c r="AZ128" s="280"/>
      <c r="BA128" s="280">
        <f>COUNTA(BA19:BC127)</f>
        <v>0</v>
      </c>
      <c r="BB128" s="280"/>
      <c r="BC128" s="280"/>
      <c r="BD128" s="280">
        <f>COUNTA(BD19:BF127)</f>
        <v>0</v>
      </c>
      <c r="BE128" s="280"/>
      <c r="BF128" s="280"/>
      <c r="BG128" s="280">
        <f>COUNTA(BG19:BI127)</f>
        <v>0</v>
      </c>
      <c r="BH128" s="280"/>
      <c r="BI128" s="280"/>
      <c r="BJ128" s="280">
        <f>COUNTA(BJ19:BL127)</f>
        <v>0</v>
      </c>
      <c r="BK128" s="280"/>
      <c r="BL128" s="280"/>
      <c r="BM128" s="280">
        <f>COUNTA(BM19:BO127)</f>
        <v>0</v>
      </c>
      <c r="BN128" s="280"/>
      <c r="BO128" s="280"/>
      <c r="BP128" s="280">
        <f>COUNTA(BP19:BR127)</f>
        <v>0</v>
      </c>
      <c r="BQ128" s="280"/>
      <c r="BR128" s="280"/>
      <c r="BS128" s="280">
        <f>COUNTA(BS19:BU127)</f>
        <v>0</v>
      </c>
      <c r="BT128" s="280"/>
      <c r="BU128" s="280"/>
      <c r="BV128" s="280">
        <f>COUNTA(BV19:BX127)</f>
        <v>0</v>
      </c>
      <c r="BW128" s="280"/>
      <c r="BX128" s="280"/>
      <c r="BY128" s="280">
        <f>COUNTA(BY19:CA127)</f>
        <v>0</v>
      </c>
      <c r="BZ128" s="280"/>
      <c r="CA128" s="280"/>
      <c r="CB128" s="280">
        <f>COUNTA(CB19:CD127)</f>
        <v>0</v>
      </c>
      <c r="CC128" s="280"/>
      <c r="CD128" s="280"/>
    </row>
    <row r="129" spans="1:82" ht="15">
      <c r="A129" s="24"/>
      <c r="B129" s="24"/>
      <c r="C129" s="24"/>
      <c r="D129" s="24"/>
      <c r="E129" s="24"/>
      <c r="F129" s="24"/>
      <c r="G129" s="24"/>
      <c r="H129" s="24"/>
      <c r="I129" s="24"/>
      <c r="J129" s="86">
        <v>9</v>
      </c>
      <c r="K129" s="86">
        <v>10</v>
      </c>
      <c r="L129" s="86">
        <v>11</v>
      </c>
      <c r="M129" s="86">
        <v>12</v>
      </c>
      <c r="N129" s="86">
        <v>13</v>
      </c>
      <c r="O129" s="86">
        <v>14</v>
      </c>
      <c r="P129" s="86">
        <v>15</v>
      </c>
      <c r="Q129" s="86">
        <v>16</v>
      </c>
      <c r="R129" s="86">
        <v>17</v>
      </c>
      <c r="S129" s="86">
        <v>18</v>
      </c>
      <c r="T129" s="86">
        <v>19</v>
      </c>
      <c r="U129" s="86">
        <v>20</v>
      </c>
      <c r="V129" s="86">
        <v>21</v>
      </c>
      <c r="W129" s="86">
        <v>22</v>
      </c>
      <c r="X129" s="86">
        <v>23</v>
      </c>
      <c r="Y129" s="86">
        <v>24</v>
      </c>
      <c r="Z129" s="86">
        <v>25</v>
      </c>
      <c r="AA129" s="86">
        <v>26</v>
      </c>
      <c r="AB129" s="86">
        <v>27</v>
      </c>
      <c r="AC129" s="86">
        <v>28</v>
      </c>
      <c r="AD129" s="86">
        <v>29</v>
      </c>
      <c r="AE129" s="86">
        <v>30</v>
      </c>
      <c r="AF129" s="86">
        <v>31</v>
      </c>
      <c r="AG129" s="86">
        <v>32</v>
      </c>
      <c r="AH129" s="86">
        <v>33</v>
      </c>
      <c r="AI129" s="86">
        <v>34</v>
      </c>
      <c r="AJ129" s="86">
        <v>35</v>
      </c>
      <c r="AK129" s="86">
        <v>36</v>
      </c>
      <c r="AL129" s="86">
        <v>37</v>
      </c>
      <c r="AM129" s="86">
        <v>38</v>
      </c>
      <c r="AN129" s="86">
        <v>39</v>
      </c>
      <c r="AO129" s="86">
        <v>40</v>
      </c>
      <c r="AP129" s="86">
        <v>41</v>
      </c>
      <c r="AQ129" s="86">
        <v>42</v>
      </c>
      <c r="AR129" s="86">
        <v>43</v>
      </c>
      <c r="AS129" s="86">
        <v>44</v>
      </c>
      <c r="AT129" s="86">
        <v>45</v>
      </c>
      <c r="AU129" s="86">
        <v>46</v>
      </c>
      <c r="AV129" s="86">
        <v>47</v>
      </c>
      <c r="AW129" s="86">
        <v>48</v>
      </c>
      <c r="AX129" s="86">
        <v>49</v>
      </c>
      <c r="AY129" s="86">
        <v>50</v>
      </c>
      <c r="AZ129" s="86">
        <v>51</v>
      </c>
      <c r="BA129" s="86">
        <v>52</v>
      </c>
      <c r="BB129" s="86">
        <v>53</v>
      </c>
      <c r="BC129" s="86">
        <v>54</v>
      </c>
      <c r="BD129" s="86">
        <v>55</v>
      </c>
      <c r="BE129" s="86">
        <v>56</v>
      </c>
      <c r="BF129" s="86">
        <v>57</v>
      </c>
      <c r="BG129" s="86">
        <v>58</v>
      </c>
      <c r="BH129" s="86">
        <v>59</v>
      </c>
      <c r="BI129" s="86">
        <v>60</v>
      </c>
      <c r="BJ129" s="86">
        <v>61</v>
      </c>
      <c r="BK129" s="86">
        <v>62</v>
      </c>
      <c r="BL129" s="86">
        <v>63</v>
      </c>
      <c r="BM129" s="86">
        <v>64</v>
      </c>
      <c r="BN129" s="86">
        <v>65</v>
      </c>
      <c r="BO129" s="86">
        <v>66</v>
      </c>
      <c r="BP129" s="86">
        <v>67</v>
      </c>
      <c r="BQ129" s="86">
        <v>68</v>
      </c>
      <c r="BR129" s="86">
        <v>69</v>
      </c>
      <c r="BS129" s="86">
        <v>70</v>
      </c>
      <c r="BT129" s="86">
        <v>71</v>
      </c>
      <c r="BU129" s="86">
        <v>72</v>
      </c>
      <c r="BV129" s="86">
        <v>73</v>
      </c>
      <c r="BW129" s="86">
        <v>74</v>
      </c>
      <c r="BX129" s="86">
        <v>75</v>
      </c>
      <c r="BY129" s="86">
        <v>76</v>
      </c>
      <c r="BZ129" s="86">
        <v>77</v>
      </c>
      <c r="CA129" s="86">
        <v>78</v>
      </c>
      <c r="CB129" s="86">
        <v>79</v>
      </c>
      <c r="CC129" s="86">
        <v>80</v>
      </c>
      <c r="CD129" s="86">
        <v>81</v>
      </c>
    </row>
    <row r="130" spans="1:82">
      <c r="K130">
        <f>SUM(K19:M19)</f>
        <v>150</v>
      </c>
      <c r="N130">
        <f>SUM(N19:P19)</f>
        <v>0</v>
      </c>
      <c r="Q130">
        <f>SUM(Q19:S19)</f>
        <v>0</v>
      </c>
      <c r="T130">
        <f>SUM(T19:V19)</f>
        <v>0</v>
      </c>
      <c r="W130">
        <f>SUM(W19:Y19)</f>
        <v>0</v>
      </c>
      <c r="Z130">
        <f>SUM(Z19:AB19)</f>
        <v>0</v>
      </c>
      <c r="AC130">
        <f>SUM(AC19:AE19)</f>
        <v>0</v>
      </c>
      <c r="AF130">
        <f>SUM(AF19:AH19)</f>
        <v>0</v>
      </c>
      <c r="AI130">
        <f>SUM(AI19:AK19)</f>
        <v>0</v>
      </c>
      <c r="AL130">
        <f>SUM(AL19:AN19)</f>
        <v>0</v>
      </c>
      <c r="AO130">
        <f>SUM(AO19:AQ19)</f>
        <v>0</v>
      </c>
      <c r="AR130">
        <f>SUM(AR19:AT19)</f>
        <v>0</v>
      </c>
      <c r="AU130">
        <f>SUM(AU19:AW19)</f>
        <v>0</v>
      </c>
      <c r="AX130">
        <f>SUM(AX19:AZ19)</f>
        <v>0</v>
      </c>
      <c r="BA130">
        <f>SUM(BA19:BC19)</f>
        <v>0</v>
      </c>
      <c r="BD130">
        <f>SUM(BD19:BF19)</f>
        <v>0</v>
      </c>
      <c r="BG130">
        <f>SUM(BG19:BI19)</f>
        <v>0</v>
      </c>
      <c r="BJ130">
        <f>SUM(BJ19:BL19)</f>
        <v>0</v>
      </c>
      <c r="BM130">
        <f>SUM(BM19:BO19)</f>
        <v>0</v>
      </c>
      <c r="BP130">
        <f>SUM(BP19:BR19)</f>
        <v>0</v>
      </c>
      <c r="BS130">
        <f>SUM(BS19:BU19)</f>
        <v>0</v>
      </c>
      <c r="BV130">
        <f>SUM(BV19:BX19)</f>
        <v>0</v>
      </c>
      <c r="BY130">
        <f>SUM(BY19:CA19)</f>
        <v>0</v>
      </c>
      <c r="CB130">
        <f>SUM(CB19:CD19)</f>
        <v>0</v>
      </c>
    </row>
    <row r="131" spans="1:82">
      <c r="K131">
        <f>SUM(K20:M20)</f>
        <v>0</v>
      </c>
      <c r="N131">
        <f t="shared" ref="N131:N150" si="9">SUM(N20:P20)</f>
        <v>0</v>
      </c>
      <c r="Q131">
        <f t="shared" ref="Q131:Q150" si="10">SUM(Q20:S20)</f>
        <v>0</v>
      </c>
      <c r="T131">
        <f t="shared" ref="T131:T150" si="11">SUM(T20:V20)</f>
        <v>0</v>
      </c>
      <c r="W131">
        <f t="shared" ref="W131:W150" si="12">SUM(W20:Y20)</f>
        <v>0</v>
      </c>
      <c r="Z131">
        <f t="shared" ref="Z131:Z150" si="13">SUM(Z20:AB20)</f>
        <v>0</v>
      </c>
      <c r="AC131">
        <f t="shared" ref="AC131:AC150" si="14">SUM(AC20:AE20)</f>
        <v>0</v>
      </c>
      <c r="AF131">
        <f t="shared" ref="AF131:AF150" si="15">SUM(AF20:AH20)</f>
        <v>0</v>
      </c>
      <c r="AI131">
        <f t="shared" ref="AI131:AI150" si="16">SUM(AI20:AK20)</f>
        <v>0</v>
      </c>
      <c r="AL131">
        <f t="shared" ref="AL131:AL150" si="17">SUM(AL20:AN20)</f>
        <v>0</v>
      </c>
      <c r="AO131">
        <f t="shared" ref="AO131:AO150" si="18">SUM(AO20:AQ20)</f>
        <v>0</v>
      </c>
      <c r="AR131">
        <f t="shared" ref="AR131:AR150" si="19">SUM(AR20:AT20)</f>
        <v>0</v>
      </c>
      <c r="AU131">
        <f t="shared" ref="AU131:AU150" si="20">SUM(AU20:AW20)</f>
        <v>0</v>
      </c>
      <c r="AX131">
        <f t="shared" ref="AX131:AX150" si="21">SUM(AX20:AZ20)</f>
        <v>0</v>
      </c>
      <c r="BA131">
        <f t="shared" ref="BA131:BA150" si="22">SUM(BA20:BC20)</f>
        <v>0</v>
      </c>
      <c r="BD131">
        <f t="shared" ref="BD131:BD150" si="23">SUM(BD20:BF20)</f>
        <v>0</v>
      </c>
      <c r="BG131">
        <f t="shared" ref="BG131:BG150" si="24">SUM(BG20:BI20)</f>
        <v>0</v>
      </c>
      <c r="BJ131">
        <f t="shared" ref="BJ131:BJ150" si="25">SUM(BJ20:BL20)</f>
        <v>0</v>
      </c>
      <c r="BM131">
        <f t="shared" ref="BM131:BM150" si="26">SUM(BM20:BO20)</f>
        <v>0</v>
      </c>
      <c r="BP131">
        <f t="shared" ref="BP131:BP150" si="27">SUM(BP20:BR20)</f>
        <v>0</v>
      </c>
      <c r="BS131">
        <f t="shared" ref="BS131:BS150" si="28">SUM(BS20:BU20)</f>
        <v>0</v>
      </c>
      <c r="BV131">
        <f t="shared" ref="BV131:BV150" si="29">SUM(BV20:BX20)</f>
        <v>0</v>
      </c>
      <c r="BY131">
        <f t="shared" ref="BY131:BY150" si="30">SUM(BY20:CA20)</f>
        <v>0</v>
      </c>
      <c r="CB131">
        <f t="shared" ref="CB131:CB150" si="31">SUM(CB20:CD20)</f>
        <v>0</v>
      </c>
    </row>
    <row r="132" spans="1:82">
      <c r="K132">
        <f t="shared" ref="K132:K150" si="32">SUM(K21:M21)</f>
        <v>0</v>
      </c>
      <c r="N132">
        <f t="shared" si="9"/>
        <v>0</v>
      </c>
      <c r="Q132">
        <f t="shared" si="10"/>
        <v>0</v>
      </c>
      <c r="T132">
        <f t="shared" si="11"/>
        <v>0</v>
      </c>
      <c r="W132">
        <f t="shared" si="12"/>
        <v>0</v>
      </c>
      <c r="Z132">
        <f t="shared" si="13"/>
        <v>0</v>
      </c>
      <c r="AC132">
        <f t="shared" si="14"/>
        <v>0</v>
      </c>
      <c r="AF132">
        <f t="shared" si="15"/>
        <v>0</v>
      </c>
      <c r="AI132">
        <f t="shared" si="16"/>
        <v>0</v>
      </c>
      <c r="AL132">
        <f t="shared" si="17"/>
        <v>0</v>
      </c>
      <c r="AO132">
        <f t="shared" si="18"/>
        <v>0</v>
      </c>
      <c r="AR132">
        <f t="shared" si="19"/>
        <v>0</v>
      </c>
      <c r="AU132">
        <f t="shared" si="20"/>
        <v>0</v>
      </c>
      <c r="AX132">
        <f t="shared" si="21"/>
        <v>0</v>
      </c>
      <c r="BA132">
        <f t="shared" si="22"/>
        <v>0</v>
      </c>
      <c r="BD132">
        <f t="shared" si="23"/>
        <v>0</v>
      </c>
      <c r="BG132">
        <f t="shared" si="24"/>
        <v>0</v>
      </c>
      <c r="BJ132">
        <f t="shared" si="25"/>
        <v>0</v>
      </c>
      <c r="BM132">
        <f t="shared" si="26"/>
        <v>0</v>
      </c>
      <c r="BP132">
        <f t="shared" si="27"/>
        <v>0</v>
      </c>
      <c r="BS132">
        <f t="shared" si="28"/>
        <v>0</v>
      </c>
      <c r="BV132">
        <f t="shared" si="29"/>
        <v>0</v>
      </c>
      <c r="BY132">
        <f t="shared" si="30"/>
        <v>0</v>
      </c>
      <c r="CB132">
        <f t="shared" si="31"/>
        <v>0</v>
      </c>
    </row>
    <row r="133" spans="1:82">
      <c r="K133">
        <f t="shared" si="32"/>
        <v>0</v>
      </c>
      <c r="N133">
        <f t="shared" si="9"/>
        <v>0</v>
      </c>
      <c r="Q133">
        <f t="shared" si="10"/>
        <v>0</v>
      </c>
      <c r="T133">
        <f t="shared" si="11"/>
        <v>0</v>
      </c>
      <c r="W133">
        <f t="shared" si="12"/>
        <v>0</v>
      </c>
      <c r="Z133">
        <f t="shared" si="13"/>
        <v>0</v>
      </c>
      <c r="AC133">
        <f t="shared" si="14"/>
        <v>0</v>
      </c>
      <c r="AF133">
        <f t="shared" si="15"/>
        <v>0</v>
      </c>
      <c r="AI133">
        <f t="shared" si="16"/>
        <v>0</v>
      </c>
      <c r="AL133">
        <f t="shared" si="17"/>
        <v>0</v>
      </c>
      <c r="AO133">
        <f t="shared" si="18"/>
        <v>0</v>
      </c>
      <c r="AR133">
        <f t="shared" si="19"/>
        <v>0</v>
      </c>
      <c r="AU133">
        <f t="shared" si="20"/>
        <v>0</v>
      </c>
      <c r="AX133">
        <f t="shared" si="21"/>
        <v>0</v>
      </c>
      <c r="BA133">
        <f t="shared" si="22"/>
        <v>0</v>
      </c>
      <c r="BD133">
        <f t="shared" si="23"/>
        <v>0</v>
      </c>
      <c r="BG133">
        <f t="shared" si="24"/>
        <v>0</v>
      </c>
      <c r="BJ133">
        <f t="shared" si="25"/>
        <v>0</v>
      </c>
      <c r="BM133">
        <f t="shared" si="26"/>
        <v>0</v>
      </c>
      <c r="BP133">
        <f t="shared" si="27"/>
        <v>0</v>
      </c>
      <c r="BS133">
        <f t="shared" si="28"/>
        <v>0</v>
      </c>
      <c r="BV133">
        <f t="shared" si="29"/>
        <v>0</v>
      </c>
      <c r="BY133">
        <f t="shared" si="30"/>
        <v>0</v>
      </c>
      <c r="CB133">
        <f t="shared" si="31"/>
        <v>0</v>
      </c>
    </row>
    <row r="134" spans="1:82">
      <c r="K134">
        <f t="shared" si="32"/>
        <v>0</v>
      </c>
      <c r="N134">
        <f t="shared" si="9"/>
        <v>0</v>
      </c>
      <c r="Q134">
        <f t="shared" si="10"/>
        <v>0</v>
      </c>
      <c r="T134">
        <f t="shared" si="11"/>
        <v>0</v>
      </c>
      <c r="W134">
        <f t="shared" si="12"/>
        <v>0</v>
      </c>
      <c r="Z134">
        <f t="shared" si="13"/>
        <v>0</v>
      </c>
      <c r="AC134">
        <f t="shared" si="14"/>
        <v>0</v>
      </c>
      <c r="AF134">
        <f t="shared" si="15"/>
        <v>0</v>
      </c>
      <c r="AI134">
        <f t="shared" si="16"/>
        <v>0</v>
      </c>
      <c r="AL134">
        <f t="shared" si="17"/>
        <v>0</v>
      </c>
      <c r="AO134">
        <f t="shared" si="18"/>
        <v>0</v>
      </c>
      <c r="AR134">
        <f t="shared" si="19"/>
        <v>0</v>
      </c>
      <c r="AU134">
        <f t="shared" si="20"/>
        <v>0</v>
      </c>
      <c r="AX134">
        <f t="shared" si="21"/>
        <v>0</v>
      </c>
      <c r="BA134">
        <f t="shared" si="22"/>
        <v>0</v>
      </c>
      <c r="BD134">
        <f t="shared" si="23"/>
        <v>0</v>
      </c>
      <c r="BG134">
        <f t="shared" si="24"/>
        <v>0</v>
      </c>
      <c r="BJ134">
        <f t="shared" si="25"/>
        <v>0</v>
      </c>
      <c r="BM134">
        <f t="shared" si="26"/>
        <v>0</v>
      </c>
      <c r="BP134">
        <f t="shared" si="27"/>
        <v>0</v>
      </c>
      <c r="BS134">
        <f t="shared" si="28"/>
        <v>0</v>
      </c>
      <c r="BV134">
        <f t="shared" si="29"/>
        <v>0</v>
      </c>
      <c r="BY134">
        <f t="shared" si="30"/>
        <v>0</v>
      </c>
      <c r="CB134">
        <f t="shared" si="31"/>
        <v>0</v>
      </c>
    </row>
    <row r="135" spans="1:82">
      <c r="K135">
        <f t="shared" si="32"/>
        <v>0</v>
      </c>
      <c r="N135">
        <f t="shared" si="9"/>
        <v>0</v>
      </c>
      <c r="Q135">
        <f t="shared" si="10"/>
        <v>0</v>
      </c>
      <c r="T135">
        <f t="shared" si="11"/>
        <v>0</v>
      </c>
      <c r="W135">
        <f t="shared" si="12"/>
        <v>0</v>
      </c>
      <c r="Z135">
        <f t="shared" si="13"/>
        <v>0</v>
      </c>
      <c r="AC135">
        <f t="shared" si="14"/>
        <v>0</v>
      </c>
      <c r="AF135">
        <f t="shared" si="15"/>
        <v>0</v>
      </c>
      <c r="AI135">
        <f t="shared" si="16"/>
        <v>0</v>
      </c>
      <c r="AL135">
        <f t="shared" si="17"/>
        <v>0</v>
      </c>
      <c r="AO135">
        <f t="shared" si="18"/>
        <v>0</v>
      </c>
      <c r="AR135">
        <f t="shared" si="19"/>
        <v>0</v>
      </c>
      <c r="AU135">
        <f t="shared" si="20"/>
        <v>0</v>
      </c>
      <c r="AX135">
        <f t="shared" si="21"/>
        <v>0</v>
      </c>
      <c r="BA135">
        <f t="shared" si="22"/>
        <v>0</v>
      </c>
      <c r="BD135">
        <f t="shared" si="23"/>
        <v>0</v>
      </c>
      <c r="BG135">
        <f t="shared" si="24"/>
        <v>0</v>
      </c>
      <c r="BJ135">
        <f t="shared" si="25"/>
        <v>0</v>
      </c>
      <c r="BM135">
        <f t="shared" si="26"/>
        <v>0</v>
      </c>
      <c r="BP135">
        <f t="shared" si="27"/>
        <v>0</v>
      </c>
      <c r="BS135">
        <f t="shared" si="28"/>
        <v>0</v>
      </c>
      <c r="BV135">
        <f t="shared" si="29"/>
        <v>0</v>
      </c>
      <c r="BY135">
        <f t="shared" si="30"/>
        <v>0</v>
      </c>
      <c r="CB135">
        <f t="shared" si="31"/>
        <v>0</v>
      </c>
    </row>
    <row r="136" spans="1:82">
      <c r="K136">
        <f t="shared" si="32"/>
        <v>0</v>
      </c>
      <c r="N136">
        <f t="shared" si="9"/>
        <v>0</v>
      </c>
      <c r="Q136">
        <f t="shared" si="10"/>
        <v>0</v>
      </c>
      <c r="T136">
        <f t="shared" si="11"/>
        <v>0</v>
      </c>
      <c r="W136">
        <f t="shared" si="12"/>
        <v>0</v>
      </c>
      <c r="Z136">
        <f t="shared" si="13"/>
        <v>0</v>
      </c>
      <c r="AC136">
        <f t="shared" si="14"/>
        <v>0</v>
      </c>
      <c r="AF136">
        <f t="shared" si="15"/>
        <v>0</v>
      </c>
      <c r="AI136">
        <f t="shared" si="16"/>
        <v>0</v>
      </c>
      <c r="AL136">
        <f t="shared" si="17"/>
        <v>0</v>
      </c>
      <c r="AO136">
        <f t="shared" si="18"/>
        <v>0</v>
      </c>
      <c r="AR136">
        <f t="shared" si="19"/>
        <v>0</v>
      </c>
      <c r="AU136">
        <f t="shared" si="20"/>
        <v>0</v>
      </c>
      <c r="AX136">
        <f t="shared" si="21"/>
        <v>0</v>
      </c>
      <c r="BA136">
        <f t="shared" si="22"/>
        <v>0</v>
      </c>
      <c r="BD136">
        <f t="shared" si="23"/>
        <v>0</v>
      </c>
      <c r="BG136">
        <f t="shared" si="24"/>
        <v>0</v>
      </c>
      <c r="BJ136">
        <f t="shared" si="25"/>
        <v>0</v>
      </c>
      <c r="BM136">
        <f t="shared" si="26"/>
        <v>0</v>
      </c>
      <c r="BP136">
        <f t="shared" si="27"/>
        <v>0</v>
      </c>
      <c r="BS136">
        <f t="shared" si="28"/>
        <v>0</v>
      </c>
      <c r="BV136">
        <f t="shared" si="29"/>
        <v>0</v>
      </c>
      <c r="BY136">
        <f t="shared" si="30"/>
        <v>0</v>
      </c>
      <c r="CB136">
        <f t="shared" si="31"/>
        <v>0</v>
      </c>
    </row>
    <row r="137" spans="1:82">
      <c r="K137">
        <f t="shared" si="32"/>
        <v>0</v>
      </c>
      <c r="N137">
        <f t="shared" si="9"/>
        <v>0</v>
      </c>
      <c r="Q137">
        <f t="shared" si="10"/>
        <v>0</v>
      </c>
      <c r="T137">
        <f t="shared" si="11"/>
        <v>0</v>
      </c>
      <c r="W137">
        <f t="shared" si="12"/>
        <v>0</v>
      </c>
      <c r="Z137">
        <f t="shared" si="13"/>
        <v>0</v>
      </c>
      <c r="AC137">
        <f t="shared" si="14"/>
        <v>0</v>
      </c>
      <c r="AF137">
        <f t="shared" si="15"/>
        <v>0</v>
      </c>
      <c r="AI137">
        <f t="shared" si="16"/>
        <v>0</v>
      </c>
      <c r="AL137">
        <f t="shared" si="17"/>
        <v>0</v>
      </c>
      <c r="AO137">
        <f t="shared" si="18"/>
        <v>0</v>
      </c>
      <c r="AR137">
        <f t="shared" si="19"/>
        <v>0</v>
      </c>
      <c r="AU137">
        <f t="shared" si="20"/>
        <v>0</v>
      </c>
      <c r="AX137">
        <f t="shared" si="21"/>
        <v>0</v>
      </c>
      <c r="BA137">
        <f t="shared" si="22"/>
        <v>0</v>
      </c>
      <c r="BD137">
        <f t="shared" si="23"/>
        <v>0</v>
      </c>
      <c r="BG137">
        <f t="shared" si="24"/>
        <v>0</v>
      </c>
      <c r="BJ137">
        <f t="shared" si="25"/>
        <v>0</v>
      </c>
      <c r="BM137">
        <f t="shared" si="26"/>
        <v>0</v>
      </c>
      <c r="BP137">
        <f t="shared" si="27"/>
        <v>0</v>
      </c>
      <c r="BS137">
        <f t="shared" si="28"/>
        <v>0</v>
      </c>
      <c r="BV137">
        <f t="shared" si="29"/>
        <v>0</v>
      </c>
      <c r="BY137">
        <f t="shared" si="30"/>
        <v>0</v>
      </c>
      <c r="CB137">
        <f t="shared" si="31"/>
        <v>0</v>
      </c>
    </row>
    <row r="138" spans="1:82">
      <c r="K138">
        <f t="shared" si="32"/>
        <v>0</v>
      </c>
      <c r="N138">
        <f t="shared" si="9"/>
        <v>0</v>
      </c>
      <c r="Q138">
        <f t="shared" si="10"/>
        <v>0</v>
      </c>
      <c r="T138">
        <f t="shared" si="11"/>
        <v>0</v>
      </c>
      <c r="W138">
        <f t="shared" si="12"/>
        <v>0</v>
      </c>
      <c r="Z138">
        <f t="shared" si="13"/>
        <v>0</v>
      </c>
      <c r="AC138">
        <f t="shared" si="14"/>
        <v>0</v>
      </c>
      <c r="AF138">
        <f t="shared" si="15"/>
        <v>0</v>
      </c>
      <c r="AI138">
        <f t="shared" si="16"/>
        <v>0</v>
      </c>
      <c r="AL138">
        <f t="shared" si="17"/>
        <v>0</v>
      </c>
      <c r="AO138">
        <f t="shared" si="18"/>
        <v>0</v>
      </c>
      <c r="AR138">
        <f t="shared" si="19"/>
        <v>0</v>
      </c>
      <c r="AU138">
        <f t="shared" si="20"/>
        <v>0</v>
      </c>
      <c r="AX138">
        <f t="shared" si="21"/>
        <v>0</v>
      </c>
      <c r="BA138">
        <f t="shared" si="22"/>
        <v>0</v>
      </c>
      <c r="BD138">
        <f t="shared" si="23"/>
        <v>0</v>
      </c>
      <c r="BG138">
        <f t="shared" si="24"/>
        <v>0</v>
      </c>
      <c r="BJ138">
        <f t="shared" si="25"/>
        <v>0</v>
      </c>
      <c r="BM138">
        <f t="shared" si="26"/>
        <v>0</v>
      </c>
      <c r="BP138">
        <f t="shared" si="27"/>
        <v>0</v>
      </c>
      <c r="BS138">
        <f t="shared" si="28"/>
        <v>0</v>
      </c>
      <c r="BV138">
        <f t="shared" si="29"/>
        <v>0</v>
      </c>
      <c r="BY138">
        <f t="shared" si="30"/>
        <v>0</v>
      </c>
      <c r="CB138">
        <f t="shared" si="31"/>
        <v>0</v>
      </c>
    </row>
    <row r="139" spans="1:82">
      <c r="K139">
        <f t="shared" si="32"/>
        <v>0</v>
      </c>
      <c r="N139">
        <f t="shared" si="9"/>
        <v>0</v>
      </c>
      <c r="Q139">
        <f t="shared" si="10"/>
        <v>0</v>
      </c>
      <c r="T139">
        <f t="shared" si="11"/>
        <v>0</v>
      </c>
      <c r="W139">
        <f t="shared" si="12"/>
        <v>0</v>
      </c>
      <c r="Z139">
        <f t="shared" si="13"/>
        <v>0</v>
      </c>
      <c r="AC139">
        <f t="shared" si="14"/>
        <v>0</v>
      </c>
      <c r="AF139">
        <f t="shared" si="15"/>
        <v>0</v>
      </c>
      <c r="AI139">
        <f t="shared" si="16"/>
        <v>0</v>
      </c>
      <c r="AL139">
        <f t="shared" si="17"/>
        <v>0</v>
      </c>
      <c r="AO139">
        <f t="shared" si="18"/>
        <v>0</v>
      </c>
      <c r="AR139">
        <f t="shared" si="19"/>
        <v>0</v>
      </c>
      <c r="AU139">
        <f t="shared" si="20"/>
        <v>0</v>
      </c>
      <c r="AX139">
        <f t="shared" si="21"/>
        <v>0</v>
      </c>
      <c r="BA139">
        <f t="shared" si="22"/>
        <v>0</v>
      </c>
      <c r="BD139">
        <f t="shared" si="23"/>
        <v>0</v>
      </c>
      <c r="BG139">
        <f t="shared" si="24"/>
        <v>0</v>
      </c>
      <c r="BJ139">
        <f t="shared" si="25"/>
        <v>0</v>
      </c>
      <c r="BM139">
        <f t="shared" si="26"/>
        <v>0</v>
      </c>
      <c r="BP139">
        <f t="shared" si="27"/>
        <v>0</v>
      </c>
      <c r="BS139">
        <f t="shared" si="28"/>
        <v>0</v>
      </c>
      <c r="BV139">
        <f t="shared" si="29"/>
        <v>0</v>
      </c>
      <c r="BY139">
        <f t="shared" si="30"/>
        <v>0</v>
      </c>
      <c r="CB139">
        <f t="shared" si="31"/>
        <v>0</v>
      </c>
    </row>
    <row r="140" spans="1:82">
      <c r="K140">
        <f t="shared" si="32"/>
        <v>0</v>
      </c>
      <c r="N140">
        <f t="shared" si="9"/>
        <v>0</v>
      </c>
      <c r="Q140">
        <f t="shared" si="10"/>
        <v>0</v>
      </c>
      <c r="T140">
        <f t="shared" si="11"/>
        <v>0</v>
      </c>
      <c r="W140">
        <f t="shared" si="12"/>
        <v>0</v>
      </c>
      <c r="Z140">
        <f t="shared" si="13"/>
        <v>0</v>
      </c>
      <c r="AC140">
        <f t="shared" si="14"/>
        <v>0</v>
      </c>
      <c r="AF140">
        <f t="shared" si="15"/>
        <v>0</v>
      </c>
      <c r="AI140">
        <f t="shared" si="16"/>
        <v>0</v>
      </c>
      <c r="AL140">
        <f t="shared" si="17"/>
        <v>0</v>
      </c>
      <c r="AO140">
        <f t="shared" si="18"/>
        <v>0</v>
      </c>
      <c r="AR140">
        <f t="shared" si="19"/>
        <v>0</v>
      </c>
      <c r="AU140">
        <f t="shared" si="20"/>
        <v>0</v>
      </c>
      <c r="AX140">
        <f t="shared" si="21"/>
        <v>0</v>
      </c>
      <c r="BA140">
        <f t="shared" si="22"/>
        <v>0</v>
      </c>
      <c r="BD140">
        <f t="shared" si="23"/>
        <v>0</v>
      </c>
      <c r="BG140">
        <f t="shared" si="24"/>
        <v>0</v>
      </c>
      <c r="BJ140">
        <f t="shared" si="25"/>
        <v>0</v>
      </c>
      <c r="BM140">
        <f t="shared" si="26"/>
        <v>0</v>
      </c>
      <c r="BP140">
        <f t="shared" si="27"/>
        <v>0</v>
      </c>
      <c r="BS140">
        <f t="shared" si="28"/>
        <v>0</v>
      </c>
      <c r="BV140">
        <f t="shared" si="29"/>
        <v>0</v>
      </c>
      <c r="BY140">
        <f t="shared" si="30"/>
        <v>0</v>
      </c>
      <c r="CB140">
        <f t="shared" si="31"/>
        <v>0</v>
      </c>
    </row>
    <row r="141" spans="1:82">
      <c r="K141">
        <f t="shared" si="32"/>
        <v>0</v>
      </c>
      <c r="N141">
        <f t="shared" si="9"/>
        <v>0</v>
      </c>
      <c r="Q141">
        <f t="shared" si="10"/>
        <v>0</v>
      </c>
      <c r="T141">
        <f t="shared" si="11"/>
        <v>0</v>
      </c>
      <c r="W141">
        <f t="shared" si="12"/>
        <v>0</v>
      </c>
      <c r="Z141">
        <f t="shared" si="13"/>
        <v>0</v>
      </c>
      <c r="AC141">
        <f t="shared" si="14"/>
        <v>0</v>
      </c>
      <c r="AF141">
        <f t="shared" si="15"/>
        <v>0</v>
      </c>
      <c r="AI141">
        <f t="shared" si="16"/>
        <v>0</v>
      </c>
      <c r="AL141">
        <f t="shared" si="17"/>
        <v>0</v>
      </c>
      <c r="AO141">
        <f t="shared" si="18"/>
        <v>0</v>
      </c>
      <c r="AR141">
        <f t="shared" si="19"/>
        <v>0</v>
      </c>
      <c r="AU141">
        <f t="shared" si="20"/>
        <v>0</v>
      </c>
      <c r="AX141">
        <f t="shared" si="21"/>
        <v>0</v>
      </c>
      <c r="BA141">
        <f t="shared" si="22"/>
        <v>0</v>
      </c>
      <c r="BD141">
        <f t="shared" si="23"/>
        <v>0</v>
      </c>
      <c r="BG141">
        <f t="shared" si="24"/>
        <v>0</v>
      </c>
      <c r="BJ141">
        <f t="shared" si="25"/>
        <v>0</v>
      </c>
      <c r="BM141">
        <f t="shared" si="26"/>
        <v>0</v>
      </c>
      <c r="BP141">
        <f t="shared" si="27"/>
        <v>0</v>
      </c>
      <c r="BS141">
        <f t="shared" si="28"/>
        <v>0</v>
      </c>
      <c r="BV141">
        <f t="shared" si="29"/>
        <v>0</v>
      </c>
      <c r="BY141">
        <f t="shared" si="30"/>
        <v>0</v>
      </c>
      <c r="CB141">
        <f t="shared" si="31"/>
        <v>0</v>
      </c>
    </row>
    <row r="142" spans="1:82">
      <c r="K142">
        <f t="shared" si="32"/>
        <v>0</v>
      </c>
      <c r="N142">
        <f t="shared" si="9"/>
        <v>0</v>
      </c>
      <c r="Q142">
        <f t="shared" si="10"/>
        <v>0</v>
      </c>
      <c r="T142">
        <f t="shared" si="11"/>
        <v>0</v>
      </c>
      <c r="W142">
        <f t="shared" si="12"/>
        <v>0</v>
      </c>
      <c r="Z142">
        <f t="shared" si="13"/>
        <v>0</v>
      </c>
      <c r="AC142">
        <f t="shared" si="14"/>
        <v>0</v>
      </c>
      <c r="AF142">
        <f t="shared" si="15"/>
        <v>0</v>
      </c>
      <c r="AI142">
        <f t="shared" si="16"/>
        <v>0</v>
      </c>
      <c r="AL142">
        <f t="shared" si="17"/>
        <v>0</v>
      </c>
      <c r="AO142">
        <f t="shared" si="18"/>
        <v>0</v>
      </c>
      <c r="AR142">
        <f t="shared" si="19"/>
        <v>0</v>
      </c>
      <c r="AU142">
        <f t="shared" si="20"/>
        <v>0</v>
      </c>
      <c r="AX142">
        <f t="shared" si="21"/>
        <v>0</v>
      </c>
      <c r="BA142">
        <f t="shared" si="22"/>
        <v>0</v>
      </c>
      <c r="BD142">
        <f t="shared" si="23"/>
        <v>0</v>
      </c>
      <c r="BG142">
        <f t="shared" si="24"/>
        <v>0</v>
      </c>
      <c r="BJ142">
        <f t="shared" si="25"/>
        <v>0</v>
      </c>
      <c r="BM142">
        <f t="shared" si="26"/>
        <v>0</v>
      </c>
      <c r="BP142">
        <f t="shared" si="27"/>
        <v>0</v>
      </c>
      <c r="BS142">
        <f t="shared" si="28"/>
        <v>0</v>
      </c>
      <c r="BV142">
        <f t="shared" si="29"/>
        <v>0</v>
      </c>
      <c r="BY142">
        <f t="shared" si="30"/>
        <v>0</v>
      </c>
      <c r="CB142">
        <f t="shared" si="31"/>
        <v>0</v>
      </c>
    </row>
    <row r="143" spans="1:82">
      <c r="K143">
        <f t="shared" si="32"/>
        <v>0</v>
      </c>
      <c r="N143">
        <f t="shared" si="9"/>
        <v>0</v>
      </c>
      <c r="Q143">
        <f t="shared" si="10"/>
        <v>0</v>
      </c>
      <c r="T143">
        <f t="shared" si="11"/>
        <v>0</v>
      </c>
      <c r="W143">
        <f t="shared" si="12"/>
        <v>0</v>
      </c>
      <c r="Z143">
        <f t="shared" si="13"/>
        <v>0</v>
      </c>
      <c r="AC143">
        <f t="shared" si="14"/>
        <v>0</v>
      </c>
      <c r="AF143">
        <f t="shared" si="15"/>
        <v>0</v>
      </c>
      <c r="AI143">
        <f t="shared" si="16"/>
        <v>0</v>
      </c>
      <c r="AL143">
        <f t="shared" si="17"/>
        <v>0</v>
      </c>
      <c r="AO143">
        <f t="shared" si="18"/>
        <v>0</v>
      </c>
      <c r="AR143">
        <f t="shared" si="19"/>
        <v>0</v>
      </c>
      <c r="AU143">
        <f t="shared" si="20"/>
        <v>0</v>
      </c>
      <c r="AX143">
        <f t="shared" si="21"/>
        <v>0</v>
      </c>
      <c r="BA143">
        <f t="shared" si="22"/>
        <v>0</v>
      </c>
      <c r="BD143">
        <f t="shared" si="23"/>
        <v>0</v>
      </c>
      <c r="BG143">
        <f t="shared" si="24"/>
        <v>0</v>
      </c>
      <c r="BJ143">
        <f t="shared" si="25"/>
        <v>0</v>
      </c>
      <c r="BM143">
        <f t="shared" si="26"/>
        <v>0</v>
      </c>
      <c r="BP143">
        <f t="shared" si="27"/>
        <v>0</v>
      </c>
      <c r="BS143">
        <f t="shared" si="28"/>
        <v>0</v>
      </c>
      <c r="BV143">
        <f t="shared" si="29"/>
        <v>0</v>
      </c>
      <c r="BY143">
        <f t="shared" si="30"/>
        <v>0</v>
      </c>
      <c r="CB143">
        <f t="shared" si="31"/>
        <v>0</v>
      </c>
    </row>
    <row r="144" spans="1:82">
      <c r="K144">
        <f t="shared" si="32"/>
        <v>0</v>
      </c>
      <c r="N144">
        <f t="shared" si="9"/>
        <v>0</v>
      </c>
      <c r="Q144">
        <f t="shared" si="10"/>
        <v>0</v>
      </c>
      <c r="T144">
        <f t="shared" si="11"/>
        <v>0</v>
      </c>
      <c r="W144">
        <f t="shared" si="12"/>
        <v>0</v>
      </c>
      <c r="Z144">
        <f t="shared" si="13"/>
        <v>0</v>
      </c>
      <c r="AC144">
        <f t="shared" si="14"/>
        <v>0</v>
      </c>
      <c r="AF144">
        <f t="shared" si="15"/>
        <v>0</v>
      </c>
      <c r="AI144">
        <f t="shared" si="16"/>
        <v>0</v>
      </c>
      <c r="AL144">
        <f t="shared" si="17"/>
        <v>0</v>
      </c>
      <c r="AO144">
        <f t="shared" si="18"/>
        <v>0</v>
      </c>
      <c r="AR144">
        <f t="shared" si="19"/>
        <v>0</v>
      </c>
      <c r="AU144">
        <f t="shared" si="20"/>
        <v>0</v>
      </c>
      <c r="AX144">
        <f t="shared" si="21"/>
        <v>0</v>
      </c>
      <c r="BA144">
        <f t="shared" si="22"/>
        <v>0</v>
      </c>
      <c r="BD144">
        <f t="shared" si="23"/>
        <v>0</v>
      </c>
      <c r="BG144">
        <f t="shared" si="24"/>
        <v>0</v>
      </c>
      <c r="BJ144">
        <f t="shared" si="25"/>
        <v>0</v>
      </c>
      <c r="BM144">
        <f t="shared" si="26"/>
        <v>0</v>
      </c>
      <c r="BP144">
        <f t="shared" si="27"/>
        <v>0</v>
      </c>
      <c r="BS144">
        <f t="shared" si="28"/>
        <v>0</v>
      </c>
      <c r="BV144">
        <f t="shared" si="29"/>
        <v>0</v>
      </c>
      <c r="BY144">
        <f t="shared" si="30"/>
        <v>0</v>
      </c>
      <c r="CB144">
        <f t="shared" si="31"/>
        <v>0</v>
      </c>
    </row>
    <row r="145" spans="10:82">
      <c r="K145">
        <f t="shared" si="32"/>
        <v>0</v>
      </c>
      <c r="N145">
        <f t="shared" si="9"/>
        <v>0</v>
      </c>
      <c r="Q145">
        <f t="shared" si="10"/>
        <v>0</v>
      </c>
      <c r="T145">
        <f t="shared" si="11"/>
        <v>0</v>
      </c>
      <c r="W145">
        <f t="shared" si="12"/>
        <v>0</v>
      </c>
      <c r="Z145">
        <f t="shared" si="13"/>
        <v>0</v>
      </c>
      <c r="AC145">
        <f t="shared" si="14"/>
        <v>0</v>
      </c>
      <c r="AF145">
        <f t="shared" si="15"/>
        <v>0</v>
      </c>
      <c r="AI145">
        <f t="shared" si="16"/>
        <v>0</v>
      </c>
      <c r="AL145">
        <f t="shared" si="17"/>
        <v>0</v>
      </c>
      <c r="AO145">
        <f t="shared" si="18"/>
        <v>0</v>
      </c>
      <c r="AR145">
        <f t="shared" si="19"/>
        <v>0</v>
      </c>
      <c r="AU145">
        <f t="shared" si="20"/>
        <v>0</v>
      </c>
      <c r="AX145">
        <f t="shared" si="21"/>
        <v>0</v>
      </c>
      <c r="BA145">
        <f t="shared" si="22"/>
        <v>0</v>
      </c>
      <c r="BD145">
        <f t="shared" si="23"/>
        <v>0</v>
      </c>
      <c r="BG145">
        <f t="shared" si="24"/>
        <v>0</v>
      </c>
      <c r="BJ145">
        <f t="shared" si="25"/>
        <v>0</v>
      </c>
      <c r="BM145">
        <f t="shared" si="26"/>
        <v>0</v>
      </c>
      <c r="BP145">
        <f t="shared" si="27"/>
        <v>0</v>
      </c>
      <c r="BS145">
        <f t="shared" si="28"/>
        <v>0</v>
      </c>
      <c r="BV145">
        <f t="shared" si="29"/>
        <v>0</v>
      </c>
      <c r="BY145">
        <f t="shared" si="30"/>
        <v>0</v>
      </c>
      <c r="CB145">
        <f t="shared" si="31"/>
        <v>0</v>
      </c>
    </row>
    <row r="146" spans="10:82">
      <c r="K146">
        <f t="shared" si="32"/>
        <v>0</v>
      </c>
      <c r="N146">
        <f t="shared" si="9"/>
        <v>0</v>
      </c>
      <c r="Q146">
        <f t="shared" si="10"/>
        <v>0</v>
      </c>
      <c r="T146">
        <f t="shared" si="11"/>
        <v>0</v>
      </c>
      <c r="W146">
        <f t="shared" si="12"/>
        <v>0</v>
      </c>
      <c r="Z146">
        <f t="shared" si="13"/>
        <v>0</v>
      </c>
      <c r="AC146">
        <f t="shared" si="14"/>
        <v>0</v>
      </c>
      <c r="AF146">
        <f t="shared" si="15"/>
        <v>0</v>
      </c>
      <c r="AI146">
        <f t="shared" si="16"/>
        <v>0</v>
      </c>
      <c r="AL146">
        <f t="shared" si="17"/>
        <v>0</v>
      </c>
      <c r="AO146">
        <f t="shared" si="18"/>
        <v>0</v>
      </c>
      <c r="AR146">
        <f t="shared" si="19"/>
        <v>0</v>
      </c>
      <c r="AU146">
        <f t="shared" si="20"/>
        <v>0</v>
      </c>
      <c r="AX146">
        <f t="shared" si="21"/>
        <v>0</v>
      </c>
      <c r="BA146">
        <f t="shared" si="22"/>
        <v>0</v>
      </c>
      <c r="BD146">
        <f t="shared" si="23"/>
        <v>0</v>
      </c>
      <c r="BG146">
        <f t="shared" si="24"/>
        <v>0</v>
      </c>
      <c r="BJ146">
        <f t="shared" si="25"/>
        <v>0</v>
      </c>
      <c r="BM146">
        <f t="shared" si="26"/>
        <v>0</v>
      </c>
      <c r="BP146">
        <f t="shared" si="27"/>
        <v>0</v>
      </c>
      <c r="BS146">
        <f t="shared" si="28"/>
        <v>0</v>
      </c>
      <c r="BV146">
        <f t="shared" si="29"/>
        <v>0</v>
      </c>
      <c r="BY146">
        <f t="shared" si="30"/>
        <v>0</v>
      </c>
      <c r="CB146">
        <f t="shared" si="31"/>
        <v>0</v>
      </c>
    </row>
    <row r="147" spans="10:82">
      <c r="K147">
        <f t="shared" si="32"/>
        <v>0</v>
      </c>
      <c r="N147">
        <f t="shared" si="9"/>
        <v>0</v>
      </c>
      <c r="Q147">
        <f t="shared" si="10"/>
        <v>0</v>
      </c>
      <c r="T147">
        <f t="shared" si="11"/>
        <v>0</v>
      </c>
      <c r="W147">
        <f t="shared" si="12"/>
        <v>0</v>
      </c>
      <c r="Z147">
        <f t="shared" si="13"/>
        <v>0</v>
      </c>
      <c r="AC147">
        <f t="shared" si="14"/>
        <v>0</v>
      </c>
      <c r="AF147">
        <f t="shared" si="15"/>
        <v>0</v>
      </c>
      <c r="AI147">
        <f t="shared" si="16"/>
        <v>0</v>
      </c>
      <c r="AL147">
        <f t="shared" si="17"/>
        <v>0</v>
      </c>
      <c r="AO147">
        <f t="shared" si="18"/>
        <v>0</v>
      </c>
      <c r="AR147">
        <f t="shared" si="19"/>
        <v>0</v>
      </c>
      <c r="AU147">
        <f t="shared" si="20"/>
        <v>0</v>
      </c>
      <c r="AX147">
        <f t="shared" si="21"/>
        <v>0</v>
      </c>
      <c r="BA147">
        <f t="shared" si="22"/>
        <v>0</v>
      </c>
      <c r="BD147">
        <f t="shared" si="23"/>
        <v>0</v>
      </c>
      <c r="BG147">
        <f t="shared" si="24"/>
        <v>0</v>
      </c>
      <c r="BJ147">
        <f t="shared" si="25"/>
        <v>0</v>
      </c>
      <c r="BM147">
        <f t="shared" si="26"/>
        <v>0</v>
      </c>
      <c r="BP147">
        <f t="shared" si="27"/>
        <v>0</v>
      </c>
      <c r="BS147">
        <f t="shared" si="28"/>
        <v>0</v>
      </c>
      <c r="BV147">
        <f t="shared" si="29"/>
        <v>0</v>
      </c>
      <c r="BY147">
        <f t="shared" si="30"/>
        <v>0</v>
      </c>
      <c r="CB147">
        <f t="shared" si="31"/>
        <v>0</v>
      </c>
    </row>
    <row r="148" spans="10:82">
      <c r="K148">
        <f t="shared" si="32"/>
        <v>0</v>
      </c>
      <c r="N148">
        <f t="shared" si="9"/>
        <v>0</v>
      </c>
      <c r="Q148">
        <f t="shared" si="10"/>
        <v>0</v>
      </c>
      <c r="T148">
        <f t="shared" si="11"/>
        <v>0</v>
      </c>
      <c r="W148">
        <f t="shared" si="12"/>
        <v>0</v>
      </c>
      <c r="Z148">
        <f t="shared" si="13"/>
        <v>0</v>
      </c>
      <c r="AC148">
        <f t="shared" si="14"/>
        <v>0</v>
      </c>
      <c r="AF148">
        <f t="shared" si="15"/>
        <v>0</v>
      </c>
      <c r="AI148">
        <f t="shared" si="16"/>
        <v>0</v>
      </c>
      <c r="AL148">
        <f t="shared" si="17"/>
        <v>0</v>
      </c>
      <c r="AO148">
        <f t="shared" si="18"/>
        <v>0</v>
      </c>
      <c r="AR148">
        <f t="shared" si="19"/>
        <v>0</v>
      </c>
      <c r="AU148">
        <f t="shared" si="20"/>
        <v>0</v>
      </c>
      <c r="AX148">
        <f t="shared" si="21"/>
        <v>0</v>
      </c>
      <c r="BA148">
        <f t="shared" si="22"/>
        <v>0</v>
      </c>
      <c r="BD148">
        <f t="shared" si="23"/>
        <v>0</v>
      </c>
      <c r="BG148">
        <f t="shared" si="24"/>
        <v>0</v>
      </c>
      <c r="BJ148">
        <f t="shared" si="25"/>
        <v>0</v>
      </c>
      <c r="BM148">
        <f t="shared" si="26"/>
        <v>0</v>
      </c>
      <c r="BP148">
        <f t="shared" si="27"/>
        <v>0</v>
      </c>
      <c r="BS148">
        <f t="shared" si="28"/>
        <v>0</v>
      </c>
      <c r="BV148">
        <f t="shared" si="29"/>
        <v>0</v>
      </c>
      <c r="BY148">
        <f t="shared" si="30"/>
        <v>0</v>
      </c>
      <c r="CB148">
        <f t="shared" si="31"/>
        <v>0</v>
      </c>
    </row>
    <row r="149" spans="10:82">
      <c r="K149">
        <f t="shared" si="32"/>
        <v>0</v>
      </c>
      <c r="N149">
        <f t="shared" si="9"/>
        <v>0</v>
      </c>
      <c r="Q149">
        <f t="shared" si="10"/>
        <v>0</v>
      </c>
      <c r="T149">
        <f t="shared" si="11"/>
        <v>0</v>
      </c>
      <c r="W149">
        <f t="shared" si="12"/>
        <v>0</v>
      </c>
      <c r="Z149">
        <f t="shared" si="13"/>
        <v>0</v>
      </c>
      <c r="AC149">
        <f t="shared" si="14"/>
        <v>0</v>
      </c>
      <c r="AF149">
        <f t="shared" si="15"/>
        <v>0</v>
      </c>
      <c r="AI149">
        <f t="shared" si="16"/>
        <v>0</v>
      </c>
      <c r="AL149">
        <f t="shared" si="17"/>
        <v>0</v>
      </c>
      <c r="AO149">
        <f t="shared" si="18"/>
        <v>0</v>
      </c>
      <c r="AR149">
        <f t="shared" si="19"/>
        <v>0</v>
      </c>
      <c r="AU149">
        <f t="shared" si="20"/>
        <v>0</v>
      </c>
      <c r="AX149">
        <f t="shared" si="21"/>
        <v>0</v>
      </c>
      <c r="BA149">
        <f t="shared" si="22"/>
        <v>0</v>
      </c>
      <c r="BD149">
        <f t="shared" si="23"/>
        <v>0</v>
      </c>
      <c r="BG149">
        <f t="shared" si="24"/>
        <v>0</v>
      </c>
      <c r="BJ149">
        <f t="shared" si="25"/>
        <v>0</v>
      </c>
      <c r="BM149">
        <f t="shared" si="26"/>
        <v>0</v>
      </c>
      <c r="BP149">
        <f t="shared" si="27"/>
        <v>0</v>
      </c>
      <c r="BS149">
        <f t="shared" si="28"/>
        <v>0</v>
      </c>
      <c r="BV149">
        <f t="shared" si="29"/>
        <v>0</v>
      </c>
      <c r="BY149">
        <f t="shared" si="30"/>
        <v>0</v>
      </c>
      <c r="CB149">
        <f t="shared" si="31"/>
        <v>0</v>
      </c>
    </row>
    <row r="150" spans="10:82">
      <c r="J150">
        <v>1</v>
      </c>
      <c r="K150">
        <f t="shared" si="32"/>
        <v>0</v>
      </c>
      <c r="N150">
        <f t="shared" si="9"/>
        <v>0</v>
      </c>
      <c r="Q150">
        <f t="shared" si="10"/>
        <v>0</v>
      </c>
      <c r="T150">
        <f t="shared" si="11"/>
        <v>0</v>
      </c>
      <c r="W150">
        <f t="shared" si="12"/>
        <v>0</v>
      </c>
      <c r="Z150">
        <f t="shared" si="13"/>
        <v>0</v>
      </c>
      <c r="AC150">
        <f t="shared" si="14"/>
        <v>0</v>
      </c>
      <c r="AF150">
        <f t="shared" si="15"/>
        <v>0</v>
      </c>
      <c r="AI150">
        <f t="shared" si="16"/>
        <v>0</v>
      </c>
      <c r="AL150">
        <f t="shared" si="17"/>
        <v>0</v>
      </c>
      <c r="AO150">
        <f t="shared" si="18"/>
        <v>0</v>
      </c>
      <c r="AR150">
        <f t="shared" si="19"/>
        <v>0</v>
      </c>
      <c r="AU150">
        <f t="shared" si="20"/>
        <v>0</v>
      </c>
      <c r="AX150">
        <f t="shared" si="21"/>
        <v>0</v>
      </c>
      <c r="BA150">
        <f t="shared" si="22"/>
        <v>0</v>
      </c>
      <c r="BD150">
        <f t="shared" si="23"/>
        <v>0</v>
      </c>
      <c r="BG150">
        <f t="shared" si="24"/>
        <v>0</v>
      </c>
      <c r="BJ150">
        <f t="shared" si="25"/>
        <v>0</v>
      </c>
      <c r="BM150">
        <f t="shared" si="26"/>
        <v>0</v>
      </c>
      <c r="BP150">
        <f t="shared" si="27"/>
        <v>0</v>
      </c>
      <c r="BS150">
        <f t="shared" si="28"/>
        <v>0</v>
      </c>
      <c r="BV150">
        <f t="shared" si="29"/>
        <v>0</v>
      </c>
      <c r="BY150">
        <f t="shared" si="30"/>
        <v>0</v>
      </c>
      <c r="CB150">
        <f t="shared" si="31"/>
        <v>0</v>
      </c>
    </row>
    <row r="151" spans="10:82">
      <c r="K151">
        <f>LARGE(K130:K150,$J$150)</f>
        <v>150</v>
      </c>
      <c r="N151">
        <f>LARGE(N130:N150,$J$150)</f>
        <v>0</v>
      </c>
      <c r="Q151">
        <f>LARGE(Q130:Q150,$J$150)</f>
        <v>0</v>
      </c>
      <c r="T151">
        <f>LARGE(T130:T150,$J$150)</f>
        <v>0</v>
      </c>
      <c r="W151">
        <f>LARGE(W130:W150,$J$150)</f>
        <v>0</v>
      </c>
      <c r="Z151">
        <f>LARGE(Z130:Z150,$J$150)</f>
        <v>0</v>
      </c>
      <c r="AC151">
        <f>LARGE(AC130:AC150,$J$150)</f>
        <v>0</v>
      </c>
      <c r="AF151">
        <f>LARGE(AF130:AF150,$J$150)</f>
        <v>0</v>
      </c>
      <c r="AI151">
        <f>LARGE(AI130:AI150,$J$150)</f>
        <v>0</v>
      </c>
      <c r="AL151">
        <f>LARGE(AL130:AL150,$J$150)</f>
        <v>0</v>
      </c>
      <c r="AO151">
        <f>LARGE(AO130:AO150,$J$150)</f>
        <v>0</v>
      </c>
      <c r="AR151">
        <f>LARGE(AR130:AR150,$J$150)</f>
        <v>0</v>
      </c>
      <c r="AU151">
        <f>LARGE(AU130:AU150,$J$150)</f>
        <v>0</v>
      </c>
      <c r="AX151">
        <f>LARGE(AX130:AX150,$J$150)</f>
        <v>0</v>
      </c>
      <c r="BA151">
        <f>LARGE(BA130:BA150,$J$150)</f>
        <v>0</v>
      </c>
      <c r="BD151">
        <f>LARGE(BD130:BD150,$J$150)</f>
        <v>0</v>
      </c>
      <c r="BG151">
        <f>LARGE(BG130:BG150,$J$150)</f>
        <v>0</v>
      </c>
      <c r="BJ151">
        <f>LARGE(BJ130:BJ150,$J$150)</f>
        <v>0</v>
      </c>
      <c r="BM151">
        <f>LARGE(BM130:BM150,$J$150)</f>
        <v>0</v>
      </c>
      <c r="BP151">
        <f>LARGE(BP130:BP150,$J$150)</f>
        <v>0</v>
      </c>
      <c r="BS151">
        <f>LARGE(BS130:BS150,$J$150)</f>
        <v>0</v>
      </c>
      <c r="BV151">
        <f>LARGE(BV130:BV150,$J$150)</f>
        <v>0</v>
      </c>
      <c r="BY151">
        <f>LARGE(BY130:BY150,$J$150)</f>
        <v>0</v>
      </c>
      <c r="CB151">
        <f>LARGE(CB130:CB150,$J$150)</f>
        <v>0</v>
      </c>
    </row>
    <row r="156" spans="10:82">
      <c r="L156" s="34">
        <f>M4</f>
        <v>150</v>
      </c>
      <c r="M156" s="34"/>
      <c r="N156" s="34"/>
      <c r="O156" s="34" t="str">
        <f>P4</f>
        <v/>
      </c>
      <c r="P156" s="34"/>
      <c r="Q156" s="34"/>
      <c r="R156" s="34" t="str">
        <f>S4</f>
        <v/>
      </c>
      <c r="S156" s="34"/>
      <c r="T156" s="34"/>
      <c r="U156" s="34" t="str">
        <f>V4</f>
        <v/>
      </c>
      <c r="V156" s="34"/>
      <c r="W156" s="34"/>
      <c r="X156" s="34" t="str">
        <f>Y4</f>
        <v/>
      </c>
      <c r="Y156" s="34"/>
      <c r="Z156" s="34"/>
      <c r="AA156" s="34" t="str">
        <f>AB4</f>
        <v/>
      </c>
      <c r="AB156" s="34"/>
      <c r="AC156" s="34">
        <f>AD4</f>
        <v>0</v>
      </c>
      <c r="AD156" s="34" t="str">
        <f>AE4</f>
        <v/>
      </c>
      <c r="AE156" s="34"/>
      <c r="AF156" s="34"/>
      <c r="AG156" s="34" t="str">
        <f>AH4</f>
        <v/>
      </c>
      <c r="AH156" s="34"/>
      <c r="AI156" s="34"/>
      <c r="AJ156" s="34" t="str">
        <f>AK4</f>
        <v/>
      </c>
      <c r="AK156" s="34"/>
      <c r="AL156" s="34">
        <f>AM4</f>
        <v>0</v>
      </c>
      <c r="AM156" s="34" t="str">
        <f>AN4</f>
        <v/>
      </c>
      <c r="AN156" s="34"/>
      <c r="AO156" s="34"/>
      <c r="AP156" s="34" t="str">
        <f>AQ4</f>
        <v/>
      </c>
      <c r="AQ156" s="34"/>
      <c r="AR156" s="34"/>
      <c r="AS156" s="34" t="str">
        <f>AT4</f>
        <v/>
      </c>
      <c r="AT156" s="34"/>
      <c r="AU156" s="34"/>
      <c r="AV156" s="34" t="str">
        <f>AW4</f>
        <v/>
      </c>
      <c r="AW156" s="34"/>
      <c r="AX156" s="34">
        <f>AY4</f>
        <v>0</v>
      </c>
      <c r="AY156" s="34" t="str">
        <f>AZ4</f>
        <v/>
      </c>
      <c r="AZ156" s="34"/>
      <c r="BA156" s="34"/>
      <c r="BB156" s="34" t="str">
        <f>BC4</f>
        <v/>
      </c>
      <c r="BC156" s="34"/>
      <c r="BD156" s="34"/>
      <c r="BE156" s="34" t="str">
        <f>BF4</f>
        <v/>
      </c>
      <c r="BF156" s="34"/>
      <c r="BG156" s="34"/>
      <c r="BH156" s="34" t="str">
        <f>BI4</f>
        <v/>
      </c>
      <c r="BI156" s="34"/>
      <c r="BJ156" s="34"/>
      <c r="BK156" s="34" t="str">
        <f>BL4</f>
        <v/>
      </c>
      <c r="BL156" s="34"/>
      <c r="BM156" s="34"/>
      <c r="BN156" s="34" t="str">
        <f>BO4</f>
        <v/>
      </c>
      <c r="BO156" s="34"/>
      <c r="BP156" s="34"/>
      <c r="BQ156" s="34" t="str">
        <f>BR4</f>
        <v/>
      </c>
      <c r="BR156" s="34"/>
      <c r="BS156" s="34"/>
      <c r="BT156" s="34" t="str">
        <f>BU4</f>
        <v/>
      </c>
      <c r="BU156" s="34"/>
      <c r="BV156" s="34"/>
      <c r="BW156" s="34" t="str">
        <f>BX4</f>
        <v/>
      </c>
      <c r="BX156" s="34"/>
      <c r="BY156" s="34"/>
      <c r="BZ156" s="34" t="str">
        <f>CA4</f>
        <v/>
      </c>
      <c r="CA156" s="34"/>
      <c r="CB156" s="34"/>
      <c r="CC156" s="34" t="str">
        <f>CD4</f>
        <v/>
      </c>
      <c r="CD156" s="34"/>
    </row>
    <row r="157" spans="10:82">
      <c r="K157" s="32">
        <f>SUM(K156:CD156)</f>
        <v>150</v>
      </c>
      <c r="L157" s="33" t="str">
        <f>IFERROR(K157/M157,"")</f>
        <v/>
      </c>
      <c r="M157" s="31">
        <f>COUNTIF(K5:CD5,301)</f>
        <v>0</v>
      </c>
    </row>
  </sheetData>
  <mergeCells count="270">
    <mergeCell ref="BM128:BO128"/>
    <mergeCell ref="BP128:BR128"/>
    <mergeCell ref="BS128:BU128"/>
    <mergeCell ref="BV128:BX128"/>
    <mergeCell ref="BY128:CA128"/>
    <mergeCell ref="CB128:CD128"/>
    <mergeCell ref="AU128:AW128"/>
    <mergeCell ref="AX128:AZ128"/>
    <mergeCell ref="BA128:BC128"/>
    <mergeCell ref="BD128:BF128"/>
    <mergeCell ref="BG128:BI128"/>
    <mergeCell ref="BJ128:BL128"/>
    <mergeCell ref="AC128:AE128"/>
    <mergeCell ref="AF128:AH128"/>
    <mergeCell ref="AI128:AK128"/>
    <mergeCell ref="AL128:AN128"/>
    <mergeCell ref="AO128:AQ128"/>
    <mergeCell ref="AR128:AT128"/>
    <mergeCell ref="K128:M128"/>
    <mergeCell ref="N128:P128"/>
    <mergeCell ref="Q128:S128"/>
    <mergeCell ref="T128:V128"/>
    <mergeCell ref="W128:Y128"/>
    <mergeCell ref="Z128:AB128"/>
    <mergeCell ref="BM18:BO18"/>
    <mergeCell ref="BP18:BR18"/>
    <mergeCell ref="BS18:BU18"/>
    <mergeCell ref="BV18:BX18"/>
    <mergeCell ref="BY18:CA18"/>
    <mergeCell ref="CB18:CD18"/>
    <mergeCell ref="AU18:AW18"/>
    <mergeCell ref="AX18:AZ18"/>
    <mergeCell ref="BA18:BC18"/>
    <mergeCell ref="BD18:BF18"/>
    <mergeCell ref="BG18:BI18"/>
    <mergeCell ref="BJ18:BL18"/>
    <mergeCell ref="AC18:AE18"/>
    <mergeCell ref="AF18:AH18"/>
    <mergeCell ref="AI18:AK18"/>
    <mergeCell ref="AL18:AN18"/>
    <mergeCell ref="AO18:AQ18"/>
    <mergeCell ref="AR18:AT18"/>
    <mergeCell ref="K18:M18"/>
    <mergeCell ref="N18:P18"/>
    <mergeCell ref="Q18:S18"/>
    <mergeCell ref="T18:V18"/>
    <mergeCell ref="W18:Y18"/>
    <mergeCell ref="Z18:AB18"/>
    <mergeCell ref="A15:B15"/>
    <mergeCell ref="C15:D15"/>
    <mergeCell ref="E15:F15"/>
    <mergeCell ref="CL15:CM15"/>
    <mergeCell ref="CN15:CO15"/>
    <mergeCell ref="CP15:CQ15"/>
    <mergeCell ref="DT15:DU15"/>
    <mergeCell ref="BN12:BN13"/>
    <mergeCell ref="BQ12:BQ13"/>
    <mergeCell ref="BT12:BT13"/>
    <mergeCell ref="BW12:BW13"/>
    <mergeCell ref="BZ12:BZ13"/>
    <mergeCell ref="CC12:CC13"/>
    <mergeCell ref="AV12:AV13"/>
    <mergeCell ref="AY12:AY13"/>
    <mergeCell ref="BB12:BB13"/>
    <mergeCell ref="BE12:BE13"/>
    <mergeCell ref="BH12:BH13"/>
    <mergeCell ref="BK12:BK13"/>
    <mergeCell ref="AD12:AD13"/>
    <mergeCell ref="AG12:AG13"/>
    <mergeCell ref="AJ12:AJ13"/>
    <mergeCell ref="AM12:AM13"/>
    <mergeCell ref="L12:L13"/>
    <mergeCell ref="O12:O13"/>
    <mergeCell ref="R12:R13"/>
    <mergeCell ref="U12:U13"/>
    <mergeCell ref="X12:X13"/>
    <mergeCell ref="AA12:AA13"/>
    <mergeCell ref="CD9:CD10"/>
    <mergeCell ref="BX9:BX10"/>
    <mergeCell ref="BY9:BY10"/>
    <mergeCell ref="BZ9:BZ10"/>
    <mergeCell ref="CA9:CA10"/>
    <mergeCell ref="CB9:CB10"/>
    <mergeCell ref="CC9:CC10"/>
    <mergeCell ref="BR9:BR10"/>
    <mergeCell ref="BS9:BS10"/>
    <mergeCell ref="BT9:BT10"/>
    <mergeCell ref="BU9:BU10"/>
    <mergeCell ref="BV9:BV10"/>
    <mergeCell ref="BW9:BW10"/>
    <mergeCell ref="BL9:BL10"/>
    <mergeCell ref="BM9:BM10"/>
    <mergeCell ref="BN9:BN10"/>
    <mergeCell ref="AV9:AV10"/>
    <mergeCell ref="AW9:AW10"/>
    <mergeCell ref="AX9:AX10"/>
    <mergeCell ref="DP9:DP15"/>
    <mergeCell ref="DT9:DU9"/>
    <mergeCell ref="DT10:DU10"/>
    <mergeCell ref="CU11:CV11"/>
    <mergeCell ref="DT11:DU11"/>
    <mergeCell ref="CU12:CV12"/>
    <mergeCell ref="DT12:DU12"/>
    <mergeCell ref="DT13:DU13"/>
    <mergeCell ref="AP12:AP13"/>
    <mergeCell ref="AS12:AS13"/>
    <mergeCell ref="DT14:DU14"/>
    <mergeCell ref="BP9:BP10"/>
    <mergeCell ref="BQ9:BQ10"/>
    <mergeCell ref="BF9:BF10"/>
    <mergeCell ref="BG9:BG10"/>
    <mergeCell ref="BH9:BH10"/>
    <mergeCell ref="BI9:BI10"/>
    <mergeCell ref="BJ9:BJ10"/>
    <mergeCell ref="BK9:BK10"/>
    <mergeCell ref="CU9:CV9"/>
    <mergeCell ref="BD9:BD10"/>
    <mergeCell ref="BE9:BE10"/>
    <mergeCell ref="AT9:AT10"/>
    <mergeCell ref="AU9:AU10"/>
    <mergeCell ref="AY9:AY10"/>
    <mergeCell ref="BO9:BO10"/>
    <mergeCell ref="AI9:AI10"/>
    <mergeCell ref="AJ9:AJ10"/>
    <mergeCell ref="AK9:AK10"/>
    <mergeCell ref="AL9:AL10"/>
    <mergeCell ref="AM9:AM10"/>
    <mergeCell ref="AZ9:AZ10"/>
    <mergeCell ref="BA9:BA10"/>
    <mergeCell ref="BB9:BB10"/>
    <mergeCell ref="BC9:BC10"/>
    <mergeCell ref="T9:T10"/>
    <mergeCell ref="U9:U10"/>
    <mergeCell ref="G8:H8"/>
    <mergeCell ref="I8:J8"/>
    <mergeCell ref="CU8:CV8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N9:AN10"/>
    <mergeCell ref="AO9:AO10"/>
    <mergeCell ref="AP9:AP10"/>
    <mergeCell ref="AQ9:AQ10"/>
    <mergeCell ref="AR9:AR10"/>
    <mergeCell ref="AS9:AS10"/>
    <mergeCell ref="AH9:AH10"/>
    <mergeCell ref="AN4:AN6"/>
    <mergeCell ref="AQ4:AQ6"/>
    <mergeCell ref="AT4:AT6"/>
    <mergeCell ref="M4:M6"/>
    <mergeCell ref="P4:P6"/>
    <mergeCell ref="S4:S6"/>
    <mergeCell ref="V4:V6"/>
    <mergeCell ref="DT8:DU8"/>
    <mergeCell ref="I9:J9"/>
    <mergeCell ref="K9:K10"/>
    <mergeCell ref="L9:L10"/>
    <mergeCell ref="M9:M10"/>
    <mergeCell ref="N9:N10"/>
    <mergeCell ref="O9:O10"/>
    <mergeCell ref="CV4:CV6"/>
    <mergeCell ref="I5:J5"/>
    <mergeCell ref="CJ5:CJ6"/>
    <mergeCell ref="DO5:DO6"/>
    <mergeCell ref="Y4:Y6"/>
    <mergeCell ref="AB4:AB6"/>
    <mergeCell ref="P9:P10"/>
    <mergeCell ref="Q9:Q10"/>
    <mergeCell ref="R9:R10"/>
    <mergeCell ref="S9:S10"/>
    <mergeCell ref="CB3:CD3"/>
    <mergeCell ref="AU3:AW3"/>
    <mergeCell ref="AX3:AZ3"/>
    <mergeCell ref="BA3:BC3"/>
    <mergeCell ref="BD3:BF3"/>
    <mergeCell ref="BG3:BI3"/>
    <mergeCell ref="BJ3:BL3"/>
    <mergeCell ref="G6:H6"/>
    <mergeCell ref="G7:H7"/>
    <mergeCell ref="BO4:BO6"/>
    <mergeCell ref="BR4:BR6"/>
    <mergeCell ref="BU4:BU6"/>
    <mergeCell ref="BX4:BX6"/>
    <mergeCell ref="CA4:CA6"/>
    <mergeCell ref="CD4:CD6"/>
    <mergeCell ref="AW4:AW6"/>
    <mergeCell ref="AZ4:AZ6"/>
    <mergeCell ref="BC4:BC6"/>
    <mergeCell ref="BF4:BF6"/>
    <mergeCell ref="BI4:BI6"/>
    <mergeCell ref="BL4:BL6"/>
    <mergeCell ref="AE4:AE6"/>
    <mergeCell ref="AH4:AH6"/>
    <mergeCell ref="AK4:AK6"/>
    <mergeCell ref="AR3:AT3"/>
    <mergeCell ref="BS2:BU2"/>
    <mergeCell ref="BV2:BX2"/>
    <mergeCell ref="BY2:CA2"/>
    <mergeCell ref="BM3:BO3"/>
    <mergeCell ref="BP3:BR3"/>
    <mergeCell ref="BS3:BU3"/>
    <mergeCell ref="BV3:BX3"/>
    <mergeCell ref="BY3:CA3"/>
    <mergeCell ref="CB2:CD2"/>
    <mergeCell ref="K3:M3"/>
    <mergeCell ref="N3:P3"/>
    <mergeCell ref="Q3:S3"/>
    <mergeCell ref="T3:V3"/>
    <mergeCell ref="W3:Y3"/>
    <mergeCell ref="Z3:AB3"/>
    <mergeCell ref="BA2:BC2"/>
    <mergeCell ref="BD2:BF2"/>
    <mergeCell ref="BG2:BI2"/>
    <mergeCell ref="BJ2:BL2"/>
    <mergeCell ref="BM2:BO2"/>
    <mergeCell ref="BP2:BR2"/>
    <mergeCell ref="AI2:AK2"/>
    <mergeCell ref="AL2:AN2"/>
    <mergeCell ref="AO2:AQ2"/>
    <mergeCell ref="AR2:AT2"/>
    <mergeCell ref="AU2:AW2"/>
    <mergeCell ref="AX2:AZ2"/>
    <mergeCell ref="AC3:AE3"/>
    <mergeCell ref="AF3:AH3"/>
    <mergeCell ref="AI3:AK3"/>
    <mergeCell ref="AL3:AN3"/>
    <mergeCell ref="AO3:AQ3"/>
    <mergeCell ref="CB1:CD1"/>
    <mergeCell ref="I2:J2"/>
    <mergeCell ref="K2:M2"/>
    <mergeCell ref="N2:P2"/>
    <mergeCell ref="Q2:S2"/>
    <mergeCell ref="T2:V2"/>
    <mergeCell ref="W2:Y2"/>
    <mergeCell ref="Z2:AB2"/>
    <mergeCell ref="AC2:AE2"/>
    <mergeCell ref="AF2:AH2"/>
    <mergeCell ref="BJ1:BL1"/>
    <mergeCell ref="BM1:BO1"/>
    <mergeCell ref="BP1:BR1"/>
    <mergeCell ref="BS1:BU1"/>
    <mergeCell ref="BV1:BX1"/>
    <mergeCell ref="BY1:CA1"/>
    <mergeCell ref="AR1:AT1"/>
    <mergeCell ref="AU1:AW1"/>
    <mergeCell ref="AX1:AZ1"/>
    <mergeCell ref="BA1:BC1"/>
    <mergeCell ref="BD1:BF1"/>
    <mergeCell ref="BG1:BI1"/>
    <mergeCell ref="Z1:AB1"/>
    <mergeCell ref="AC1:AE1"/>
    <mergeCell ref="AF1:AH1"/>
    <mergeCell ref="AI1:AK1"/>
    <mergeCell ref="AL1:AN1"/>
    <mergeCell ref="AO1:AQ1"/>
    <mergeCell ref="I1:J1"/>
    <mergeCell ref="K1:M1"/>
    <mergeCell ref="N1:P1"/>
    <mergeCell ref="Q1:S1"/>
    <mergeCell ref="T1:V1"/>
    <mergeCell ref="W1:Y1"/>
  </mergeCells>
  <conditionalFormatting sqref="K1:CD1">
    <cfRule type="containsText" dxfId="77" priority="77" operator="containsText" text="ch">
      <formula>NOT(ISERROR(SEARCH("ch",K1)))</formula>
    </cfRule>
  </conditionalFormatting>
  <conditionalFormatting sqref="K11:P11 R11:S11 U11:V11 X11:Y11 AA11:AB11 AD11:AE11 AG11:AH11 AJ11:AK11 AP11:AQ11 AM11:AN11 AS11:AT11 AV11:AW11 BB11:BC11 BH11:BI11 BN11:BO11 AY11:AZ11 BE11:BF11 BK11:BL11 BQ11:BR11 BT11:BU11 BZ11:CA11 BW11:BX11 CC11:CD11">
    <cfRule type="cellIs" dxfId="76" priority="76" operator="greaterThan">
      <formula>0</formula>
    </cfRule>
  </conditionalFormatting>
  <conditionalFormatting sqref="Q11 T11 W11 Z11 AC11 AF11 AI11 AO11 AL11 AR11 AU11 BA11 BG11 BM11 AX11 BD11 BJ11 BP11 BS11 BY11 BV11 CB11">
    <cfRule type="cellIs" dxfId="75" priority="75" operator="greaterThan">
      <formula>0</formula>
    </cfRule>
  </conditionalFormatting>
  <conditionalFormatting sqref="L14">
    <cfRule type="cellIs" dxfId="74" priority="74" operator="greaterThan">
      <formula>0</formula>
    </cfRule>
  </conditionalFormatting>
  <conditionalFormatting sqref="O14">
    <cfRule type="cellIs" dxfId="73" priority="73" operator="greaterThan">
      <formula>0</formula>
    </cfRule>
  </conditionalFormatting>
  <conditionalFormatting sqref="R14">
    <cfRule type="cellIs" dxfId="72" priority="72" operator="greaterThan">
      <formula>0</formula>
    </cfRule>
  </conditionalFormatting>
  <conditionalFormatting sqref="U14">
    <cfRule type="cellIs" dxfId="71" priority="71" operator="greaterThan">
      <formula>0</formula>
    </cfRule>
  </conditionalFormatting>
  <conditionalFormatting sqref="X14">
    <cfRule type="cellIs" dxfId="70" priority="70" operator="greaterThan">
      <formula>0</formula>
    </cfRule>
  </conditionalFormatting>
  <conditionalFormatting sqref="AA14">
    <cfRule type="cellIs" dxfId="69" priority="69" operator="greaterThan">
      <formula>0</formula>
    </cfRule>
  </conditionalFormatting>
  <conditionalFormatting sqref="AD14">
    <cfRule type="cellIs" dxfId="68" priority="68" operator="greaterThan">
      <formula>0</formula>
    </cfRule>
  </conditionalFormatting>
  <conditionalFormatting sqref="AG14">
    <cfRule type="cellIs" dxfId="67" priority="67" operator="greaterThan">
      <formula>0</formula>
    </cfRule>
  </conditionalFormatting>
  <conditionalFormatting sqref="AJ14">
    <cfRule type="cellIs" dxfId="66" priority="66" operator="greaterThan">
      <formula>0</formula>
    </cfRule>
  </conditionalFormatting>
  <conditionalFormatting sqref="AM14">
    <cfRule type="cellIs" dxfId="65" priority="65" operator="greaterThan">
      <formula>0</formula>
    </cfRule>
  </conditionalFormatting>
  <conditionalFormatting sqref="AP14">
    <cfRule type="cellIs" dxfId="64" priority="64" operator="greaterThan">
      <formula>0</formula>
    </cfRule>
  </conditionalFormatting>
  <conditionalFormatting sqref="AS14">
    <cfRule type="cellIs" dxfId="63" priority="63" operator="greaterThan">
      <formula>0</formula>
    </cfRule>
  </conditionalFormatting>
  <conditionalFormatting sqref="AV14">
    <cfRule type="cellIs" dxfId="62" priority="62" operator="greaterThan">
      <formula>0</formula>
    </cfRule>
  </conditionalFormatting>
  <conditionalFormatting sqref="AY14">
    <cfRule type="cellIs" dxfId="61" priority="61" operator="greaterThan">
      <formula>0</formula>
    </cfRule>
  </conditionalFormatting>
  <conditionalFormatting sqref="BB14">
    <cfRule type="cellIs" dxfId="60" priority="60" operator="greaterThan">
      <formula>0</formula>
    </cfRule>
  </conditionalFormatting>
  <conditionalFormatting sqref="BE14">
    <cfRule type="cellIs" dxfId="59" priority="59" operator="greaterThan">
      <formula>0</formula>
    </cfRule>
  </conditionalFormatting>
  <conditionalFormatting sqref="BH14 BT14">
    <cfRule type="cellIs" dxfId="58" priority="58" operator="greaterThan">
      <formula>0</formula>
    </cfRule>
  </conditionalFormatting>
  <conditionalFormatting sqref="BK14 BW14">
    <cfRule type="cellIs" dxfId="57" priority="57" operator="greaterThan">
      <formula>0</formula>
    </cfRule>
  </conditionalFormatting>
  <conditionalFormatting sqref="BN14 BZ14">
    <cfRule type="cellIs" dxfId="56" priority="56" operator="greaterThan">
      <formula>0</formula>
    </cfRule>
  </conditionalFormatting>
  <conditionalFormatting sqref="BQ14 CC14">
    <cfRule type="cellIs" dxfId="55" priority="55" operator="greaterThan">
      <formula>0</formula>
    </cfRule>
  </conditionalFormatting>
  <conditionalFormatting sqref="CG7 CH9 CR9 CK6">
    <cfRule type="containsText" dxfId="54" priority="54" operator="containsText" text="fa">
      <formula>NOT(ISERROR(SEARCH("fa",CG6)))</formula>
    </cfRule>
  </conditionalFormatting>
  <conditionalFormatting sqref="CG8:CG9 CK6">
    <cfRule type="containsText" dxfId="53" priority="53" operator="containsText" text="f">
      <formula>NOT(ISERROR(SEARCH("f",CG6)))</formula>
    </cfRule>
  </conditionalFormatting>
  <conditionalFormatting sqref="CS8:CS9">
    <cfRule type="containsText" dxfId="52" priority="52" operator="containsText" text="fa">
      <formula>NOT(ISERROR(SEARCH("fa",CS8)))</formula>
    </cfRule>
  </conditionalFormatting>
  <conditionalFormatting sqref="CW5:CW8 CW11:CW28">
    <cfRule type="cellIs" dxfId="51" priority="51" operator="greaterThan">
      <formula>$CW$6</formula>
    </cfRule>
  </conditionalFormatting>
  <conditionalFormatting sqref="DB5:DB12 DG5:DG12 DL5:DL12">
    <cfRule type="expression" dxfId="50" priority="78">
      <formula>LARGE($DB$5:$DB$12,#REF!)</formula>
    </cfRule>
  </conditionalFormatting>
  <conditionalFormatting sqref="CT9">
    <cfRule type="containsText" dxfId="49" priority="40" operator="containsText" text="fa">
      <formula>NOT(ISERROR(SEARCH("fa",CT9)))</formula>
    </cfRule>
    <cfRule type="cellIs" dxfId="48" priority="41" operator="greaterThan">
      <formula>0</formula>
    </cfRule>
    <cfRule type="containsText" dxfId="47" priority="50" operator="containsText" text="Falsch">
      <formula>NOT(ISERROR(SEARCH("Falsch",CT9)))</formula>
    </cfRule>
  </conditionalFormatting>
  <conditionalFormatting sqref="CG8 CS8">
    <cfRule type="containsText" dxfId="46" priority="49" operator="containsText" text="C">
      <formula>NOT(ISERROR(SEARCH("C",CG8)))</formula>
    </cfRule>
  </conditionalFormatting>
  <conditionalFormatting sqref="CS8">
    <cfRule type="containsText" dxfId="45" priority="45" operator="containsText" text="falsch">
      <formula>NOT(ISERROR(SEARCH("falsch",CS8)))</formula>
    </cfRule>
    <cfRule type="containsText" dxfId="44" priority="47" operator="containsText" text="f">
      <formula>NOT(ISERROR(SEARCH("f",CS8)))</formula>
    </cfRule>
    <cfRule type="containsText" dxfId="43" priority="48" operator="containsText" text="f">
      <formula>NOT(ISERROR(SEARCH("f",CS8)))</formula>
    </cfRule>
  </conditionalFormatting>
  <conditionalFormatting sqref="CG8">
    <cfRule type="containsText" dxfId="42" priority="46" operator="containsText" text="f">
      <formula>NOT(ISERROR(SEARCH("f",CG8)))</formula>
    </cfRule>
  </conditionalFormatting>
  <conditionalFormatting sqref="DT8:DT14">
    <cfRule type="expression" dxfId="41" priority="43">
      <formula>IF(SEARCH(““,DT8)&gt;0,TRUE)</formula>
    </cfRule>
    <cfRule type="expression" dxfId="40" priority="44">
      <formula>IF(SEARCH("-",DT8)&gt;0,TRUE)</formula>
    </cfRule>
  </conditionalFormatting>
  <conditionalFormatting sqref="CG7 CG9:CH9 CR9:CT9">
    <cfRule type="containsText" dxfId="39" priority="42" operator="containsText" text="fa">
      <formula>NOT(ISERROR(SEARCH("fa",CG7)))</formula>
    </cfRule>
  </conditionalFormatting>
  <conditionalFormatting sqref="CH4 CR4">
    <cfRule type="containsText" dxfId="38" priority="39" operator="containsText" text="f">
      <formula>NOT(ISERROR(SEARCH("f",CH4)))</formula>
    </cfRule>
  </conditionalFormatting>
  <conditionalFormatting sqref="CH4 CR4">
    <cfRule type="containsText" dxfId="37" priority="38" operator="containsText" text="C">
      <formula>NOT(ISERROR(SEARCH("C",CH4)))</formula>
    </cfRule>
  </conditionalFormatting>
  <conditionalFormatting sqref="CH4 CR4">
    <cfRule type="containsText" dxfId="36" priority="37" operator="containsText" text="f">
      <formula>NOT(ISERROR(SEARCH("f",CH4)))</formula>
    </cfRule>
  </conditionalFormatting>
  <conditionalFormatting sqref="CT4">
    <cfRule type="containsText" dxfId="35" priority="36" operator="containsText" text="fa">
      <formula>NOT(ISERROR(SEARCH("fa",CT4)))</formula>
    </cfRule>
  </conditionalFormatting>
  <conditionalFormatting sqref="CT4">
    <cfRule type="containsText" dxfId="34" priority="35" operator="containsText" text="C">
      <formula>NOT(ISERROR(SEARCH("C",CT4)))</formula>
    </cfRule>
  </conditionalFormatting>
  <conditionalFormatting sqref="CT4">
    <cfRule type="containsText" dxfId="33" priority="32" operator="containsText" text="falsch">
      <formula>NOT(ISERROR(SEARCH("falsch",CT4)))</formula>
    </cfRule>
    <cfRule type="containsText" dxfId="32" priority="33" operator="containsText" text="f">
      <formula>NOT(ISERROR(SEARCH("f",CT4)))</formula>
    </cfRule>
    <cfRule type="containsText" dxfId="31" priority="34" operator="containsText" text="f">
      <formula>NOT(ISERROR(SEARCH("f",CT4)))</formula>
    </cfRule>
  </conditionalFormatting>
  <conditionalFormatting sqref="CH8 CS9 CU8 CR8">
    <cfRule type="cellIs" dxfId="30" priority="31" operator="equal">
      <formula>301</formula>
    </cfRule>
  </conditionalFormatting>
  <conditionalFormatting sqref="CG9">
    <cfRule type="cellIs" dxfId="29" priority="30" operator="equal">
      <formula>301</formula>
    </cfRule>
  </conditionalFormatting>
  <conditionalFormatting sqref="CG10">
    <cfRule type="containsText" dxfId="28" priority="29" operator="containsText" text="f">
      <formula>NOT(ISERROR(SEARCH("f",CG10)))</formula>
    </cfRule>
  </conditionalFormatting>
  <conditionalFormatting sqref="CS10">
    <cfRule type="containsText" dxfId="27" priority="28" operator="containsText" text="f">
      <formula>NOT(ISERROR(SEARCH("f",CS10)))</formula>
    </cfRule>
  </conditionalFormatting>
  <conditionalFormatting sqref="CS7">
    <cfRule type="containsText" dxfId="26" priority="27" operator="containsText" text="f">
      <formula>NOT(ISERROR(SEARCH("f",CS7)))</formula>
    </cfRule>
  </conditionalFormatting>
  <conditionalFormatting sqref="CT8">
    <cfRule type="cellIs" dxfId="25" priority="26" operator="equal">
      <formula>301</formula>
    </cfRule>
  </conditionalFormatting>
  <conditionalFormatting sqref="DA5:DA12 DF5:DF12 DK5:DK12">
    <cfRule type="colorScale" priority="79">
      <colorScale>
        <cfvo type="min"/>
        <cfvo type="max"/>
        <color theme="0" tint="-0.499984740745262"/>
        <color rgb="FF00B050"/>
      </colorScale>
    </cfRule>
  </conditionalFormatting>
  <conditionalFormatting sqref="DO9">
    <cfRule type="containsText" dxfId="24" priority="24" operator="containsText" text="fa">
      <formula>NOT(ISERROR(SEARCH("fa",DO9)))</formula>
    </cfRule>
  </conditionalFormatting>
  <conditionalFormatting sqref="DO9">
    <cfRule type="containsText" dxfId="23" priority="25" operator="containsText" text="fa">
      <formula>NOT(ISERROR(SEARCH("fa",DO9)))</formula>
    </cfRule>
  </conditionalFormatting>
  <conditionalFormatting sqref="CJ8:CK8">
    <cfRule type="containsText" dxfId="22" priority="23" operator="containsText" text="Fa">
      <formula>NOT(ISERROR(SEARCH("Fa",CJ8)))</formula>
    </cfRule>
  </conditionalFormatting>
  <conditionalFormatting sqref="CJ8:CK8">
    <cfRule type="containsText" dxfId="21" priority="22" operator="containsText" text="f">
      <formula>NOT(ISERROR(SEARCH("f",CJ8)))</formula>
    </cfRule>
  </conditionalFormatting>
  <conditionalFormatting sqref="DO8:DP8">
    <cfRule type="containsText" dxfId="20" priority="21" operator="containsText" text="falsch">
      <formula>NOT(ISERROR(SEARCH("falsch",DO8)))</formula>
    </cfRule>
  </conditionalFormatting>
  <conditionalFormatting sqref="DP8">
    <cfRule type="containsText" dxfId="19" priority="20" operator="containsText" text="falsch">
      <formula>NOT(ISERROR(SEARCH("falsch",DP8)))</formula>
    </cfRule>
  </conditionalFormatting>
  <conditionalFormatting sqref="DO8:DP8">
    <cfRule type="containsText" dxfId="18" priority="19" operator="containsText" text="f">
      <formula>NOT(ISERROR(SEARCH("f",DO8)))</formula>
    </cfRule>
  </conditionalFormatting>
  <conditionalFormatting sqref="CJ5">
    <cfRule type="containsText" dxfId="17" priority="17" operator="containsText" text="fa">
      <formula>NOT(ISERROR(SEARCH("fa",CJ5)))</formula>
    </cfRule>
  </conditionalFormatting>
  <conditionalFormatting sqref="CJ5">
    <cfRule type="containsText" dxfId="16" priority="18" operator="containsText" text="fa">
      <formula>NOT(ISERROR(SEARCH("fa",CJ5)))</formula>
    </cfRule>
  </conditionalFormatting>
  <conditionalFormatting sqref="DO5">
    <cfRule type="containsText" dxfId="15" priority="16" operator="containsText" text="f">
      <formula>NOT(ISERROR(SEARCH("f",DO5)))</formula>
    </cfRule>
  </conditionalFormatting>
  <conditionalFormatting sqref="CK6">
    <cfRule type="containsText" dxfId="14" priority="9" operator="containsText" text="f">
      <formula>NOT(ISERROR(SEARCH("f",CK6)))</formula>
    </cfRule>
    <cfRule type="containsText" dxfId="13" priority="14" operator="containsText" text="f">
      <formula>NOT(ISERROR(SEARCH("f",CK6)))</formula>
    </cfRule>
    <cfRule type="containsText" dxfId="12" priority="15" operator="containsText" text="f">
      <formula>NOT(ISERROR(SEARCH("f",CK6)))</formula>
    </cfRule>
  </conditionalFormatting>
  <conditionalFormatting sqref="DP6">
    <cfRule type="containsText" dxfId="11" priority="10" operator="containsText" text="f">
      <formula>NOT(ISERROR(SEARCH("f",DP6)))</formula>
    </cfRule>
    <cfRule type="containsText" dxfId="10" priority="13" operator="containsText" text="f">
      <formula>NOT(ISERROR(SEARCH("f",DP6)))</formula>
    </cfRule>
  </conditionalFormatting>
  <conditionalFormatting sqref="DW4">
    <cfRule type="containsText" dxfId="9" priority="12" operator="containsText" text="F">
      <formula>NOT(ISERROR(SEARCH("F",DW4)))</formula>
    </cfRule>
  </conditionalFormatting>
  <conditionalFormatting sqref="CJ4">
    <cfRule type="containsText" dxfId="8" priority="11" operator="containsText" text="f">
      <formula>NOT(ISERROR(SEARCH("f",CJ4)))</formula>
    </cfRule>
  </conditionalFormatting>
  <conditionalFormatting sqref="CU4:CU6">
    <cfRule type="containsText" dxfId="7" priority="8" operator="containsText" text="f">
      <formula>NOT(ISERROR(SEARCH("f",CU4)))</formula>
    </cfRule>
  </conditionalFormatting>
  <conditionalFormatting sqref="CI4:CI6">
    <cfRule type="containsText" dxfId="6" priority="7" operator="containsText" text="f">
      <formula>NOT(ISERROR(SEARCH("f",CI4)))</formula>
    </cfRule>
  </conditionalFormatting>
  <conditionalFormatting sqref="CI8">
    <cfRule type="containsText" dxfId="5" priority="5" operator="containsText" text="fa">
      <formula>NOT(ISERROR(SEARCH("fa",CI8)))</formula>
    </cfRule>
  </conditionalFormatting>
  <conditionalFormatting sqref="CI8">
    <cfRule type="containsText" dxfId="4" priority="6" operator="containsText" text="fa">
      <formula>NOT(ISERROR(SEARCH("fa",CI8)))</formula>
    </cfRule>
  </conditionalFormatting>
  <conditionalFormatting sqref="CG4">
    <cfRule type="containsText" dxfId="3" priority="4" operator="containsText" text="f">
      <formula>NOT(ISERROR(SEARCH("f",CG4)))</formula>
    </cfRule>
  </conditionalFormatting>
  <conditionalFormatting sqref="CS4">
    <cfRule type="containsText" dxfId="2" priority="3" operator="containsText" text="f">
      <formula>NOT(ISERROR(SEARCH("f",CS4)))</formula>
    </cfRule>
  </conditionalFormatting>
  <conditionalFormatting sqref="DT15">
    <cfRule type="expression" dxfId="1" priority="1">
      <formula>IF(SEARCH(““,DT15)&gt;0,TRUE)</formula>
    </cfRule>
    <cfRule type="expression" dxfId="0" priority="2">
      <formula>IF(SEARCH("-",DT15)&gt;0,TRUE)</formula>
    </cfRule>
  </conditionalFormatting>
  <hyperlinks>
    <hyperlink ref="E15:F15" r:id="rId1" display="X"/>
  </hyperlinks>
  <pageMargins left="0.7" right="0.7" top="0.78740157499999996" bottom="0.78740157499999996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21" r:id="rId5" name="SpinButton1">
          <controlPr defaultSize="0" autoLine="0" r:id="rId6">
            <anchor moveWithCells="1">
              <from>
                <xdr:col>6</xdr:col>
                <xdr:colOff>133350</xdr:colOff>
                <xdr:row>3</xdr:row>
                <xdr:rowOff>0</xdr:rowOff>
              </from>
              <to>
                <xdr:col>8</xdr:col>
                <xdr:colOff>619125</xdr:colOff>
                <xdr:row>3</xdr:row>
                <xdr:rowOff>571500</xdr:rowOff>
              </to>
            </anchor>
          </controlPr>
        </control>
      </mc:Choice>
      <mc:Fallback>
        <control shapeId="30721" r:id="rId5" name="Spin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B1:G25"/>
  <sheetViews>
    <sheetView showGridLines="0" showRowColHeaders="0" zoomScale="90" zoomScaleNormal="90" workbookViewId="0">
      <selection activeCell="O8" sqref="O8"/>
    </sheetView>
  </sheetViews>
  <sheetFormatPr baseColWidth="10" defaultRowHeight="14.25"/>
  <cols>
    <col min="1" max="1" width="15" customWidth="1"/>
    <col min="3" max="3" width="14.25" customWidth="1"/>
    <col min="4" max="4" width="14.875" customWidth="1"/>
    <col min="5" max="5" width="15.75" customWidth="1"/>
    <col min="6" max="6" width="14.875" customWidth="1"/>
    <col min="8" max="8" width="15.25" customWidth="1"/>
  </cols>
  <sheetData>
    <row r="1" spans="2:7" ht="50.25" customHeight="1">
      <c r="B1" s="89">
        <f>'5 Spieler 4 Runden für TV  1'!G1</f>
        <v>1</v>
      </c>
      <c r="G1">
        <f>'5 Spieler 4 Runden für TV  1'!G1</f>
        <v>1</v>
      </c>
    </row>
    <row r="2" spans="2:7" ht="52.5" customHeight="1">
      <c r="F2">
        <v>2</v>
      </c>
    </row>
    <row r="3" spans="2:7" ht="50.25" customHeight="1">
      <c r="B3">
        <v>3</v>
      </c>
    </row>
    <row r="4" spans="2:7" ht="53.25" customHeight="1">
      <c r="F4">
        <v>4</v>
      </c>
    </row>
    <row r="5" spans="2:7" ht="53.25" customHeight="1">
      <c r="B5">
        <v>5</v>
      </c>
    </row>
    <row r="6" spans="2:7" ht="49.5" customHeight="1">
      <c r="F6">
        <v>6</v>
      </c>
    </row>
    <row r="7" spans="2:7" ht="53.25" customHeight="1">
      <c r="B7">
        <v>7</v>
      </c>
    </row>
    <row r="8" spans="2:7" ht="52.5" customHeight="1">
      <c r="F8">
        <v>8</v>
      </c>
    </row>
    <row r="9" spans="2:7" ht="51.75" customHeight="1">
      <c r="B9">
        <v>9</v>
      </c>
    </row>
    <row r="10" spans="2:7" ht="50.25" customHeight="1">
      <c r="F10">
        <v>10</v>
      </c>
    </row>
    <row r="11" spans="2:7" ht="53.25" customHeight="1">
      <c r="B11">
        <v>11</v>
      </c>
    </row>
    <row r="12" spans="2:7" ht="53.25" customHeight="1">
      <c r="F12">
        <v>12</v>
      </c>
    </row>
    <row r="13" spans="2:7" ht="52.5" customHeight="1">
      <c r="B13">
        <v>13</v>
      </c>
    </row>
    <row r="14" spans="2:7" ht="50.25" customHeight="1">
      <c r="F14">
        <v>14</v>
      </c>
    </row>
    <row r="15" spans="2:7" ht="50.25" customHeight="1">
      <c r="B15">
        <v>15</v>
      </c>
    </row>
    <row r="16" spans="2:7" ht="50.25" customHeight="1">
      <c r="F16">
        <v>16</v>
      </c>
    </row>
    <row r="17" spans="2:6" ht="50.25" customHeight="1">
      <c r="B17">
        <v>17</v>
      </c>
    </row>
    <row r="18" spans="2:6" ht="48.75" customHeight="1">
      <c r="F18">
        <v>18</v>
      </c>
    </row>
    <row r="19" spans="2:6" ht="48.75" customHeight="1">
      <c r="B19">
        <v>19</v>
      </c>
    </row>
    <row r="20" spans="2:6" ht="53.25" customHeight="1">
      <c r="F20">
        <v>20</v>
      </c>
    </row>
    <row r="21" spans="2:6" ht="54.75" customHeight="1">
      <c r="B21">
        <v>21</v>
      </c>
    </row>
    <row r="22" spans="2:6" ht="57.75" customHeight="1">
      <c r="F22">
        <v>22</v>
      </c>
    </row>
    <row r="23" spans="2:6" ht="50.25" customHeight="1">
      <c r="B23">
        <v>23</v>
      </c>
    </row>
    <row r="24" spans="2:6" ht="51.75" customHeight="1">
      <c r="F24">
        <v>24</v>
      </c>
    </row>
    <row r="25" spans="2:6" ht="51.75" customHeight="1"/>
  </sheetData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171"/>
  <sheetViews>
    <sheetView topLeftCell="A145" workbookViewId="0">
      <selection activeCell="A145" sqref="A145"/>
    </sheetView>
  </sheetViews>
  <sheetFormatPr baseColWidth="10" defaultRowHeight="14.25"/>
  <sheetData>
    <row r="1" spans="1:20" ht="25.5">
      <c r="A1" s="1">
        <v>170</v>
      </c>
      <c r="B1" s="4" t="s">
        <v>1</v>
      </c>
      <c r="C1" s="4"/>
      <c r="D1" s="1">
        <v>170</v>
      </c>
      <c r="E1" s="4" t="s">
        <v>1</v>
      </c>
      <c r="F1" s="3"/>
      <c r="G1" s="1">
        <v>170</v>
      </c>
      <c r="H1" s="4" t="s">
        <v>1</v>
      </c>
      <c r="I1" s="3"/>
      <c r="J1" s="1">
        <v>170</v>
      </c>
      <c r="K1" s="4" t="s">
        <v>1</v>
      </c>
      <c r="L1" s="3"/>
      <c r="M1" s="1">
        <v>170</v>
      </c>
      <c r="N1" s="4" t="s">
        <v>1</v>
      </c>
      <c r="O1" s="3"/>
      <c r="P1" s="1">
        <v>170</v>
      </c>
      <c r="Q1" s="4" t="s">
        <v>1</v>
      </c>
      <c r="R1" s="3"/>
      <c r="S1" s="1">
        <v>170</v>
      </c>
      <c r="T1" s="4" t="s">
        <v>1</v>
      </c>
    </row>
    <row r="2" spans="1:20">
      <c r="A2" s="1">
        <v>169</v>
      </c>
      <c r="B2" s="2" t="s">
        <v>0</v>
      </c>
      <c r="C2" s="2"/>
      <c r="D2" s="1">
        <v>169</v>
      </c>
      <c r="E2" s="2" t="s">
        <v>0</v>
      </c>
      <c r="F2" s="3"/>
      <c r="G2" s="1">
        <v>169</v>
      </c>
      <c r="H2" s="2" t="s">
        <v>0</v>
      </c>
      <c r="I2" s="3"/>
      <c r="J2" s="1">
        <v>169</v>
      </c>
      <c r="K2" s="2" t="s">
        <v>0</v>
      </c>
      <c r="L2" s="3"/>
      <c r="M2" s="1">
        <v>169</v>
      </c>
      <c r="N2" s="2" t="s">
        <v>0</v>
      </c>
      <c r="O2" s="3"/>
      <c r="P2" s="1">
        <v>169</v>
      </c>
      <c r="Q2" s="2" t="s">
        <v>0</v>
      </c>
      <c r="R2" s="3"/>
      <c r="S2" s="1">
        <v>169</v>
      </c>
      <c r="T2" s="2" t="s">
        <v>0</v>
      </c>
    </row>
    <row r="3" spans="1:20">
      <c r="A3" s="1">
        <v>168</v>
      </c>
      <c r="B3" s="2" t="s">
        <v>0</v>
      </c>
      <c r="C3" s="2"/>
      <c r="D3" s="1">
        <v>168</v>
      </c>
      <c r="E3" s="2" t="s">
        <v>0</v>
      </c>
      <c r="F3" s="3"/>
      <c r="G3" s="1">
        <v>168</v>
      </c>
      <c r="H3" s="2" t="s">
        <v>0</v>
      </c>
      <c r="I3" s="3"/>
      <c r="J3" s="1">
        <v>168</v>
      </c>
      <c r="K3" s="2" t="s">
        <v>0</v>
      </c>
      <c r="L3" s="3"/>
      <c r="M3" s="1">
        <v>168</v>
      </c>
      <c r="N3" s="2" t="s">
        <v>0</v>
      </c>
      <c r="O3" s="3"/>
      <c r="P3" s="1">
        <v>168</v>
      </c>
      <c r="Q3" s="2" t="s">
        <v>0</v>
      </c>
      <c r="R3" s="3"/>
      <c r="S3" s="1">
        <v>168</v>
      </c>
      <c r="T3" s="2" t="s">
        <v>0</v>
      </c>
    </row>
    <row r="4" spans="1:20" ht="25.5">
      <c r="A4" s="1">
        <v>167</v>
      </c>
      <c r="B4" s="4" t="s">
        <v>2</v>
      </c>
      <c r="C4" s="4"/>
      <c r="D4" s="1">
        <v>167</v>
      </c>
      <c r="E4" s="4" t="s">
        <v>2</v>
      </c>
      <c r="F4" s="3"/>
      <c r="G4" s="1">
        <v>167</v>
      </c>
      <c r="H4" s="4" t="s">
        <v>2</v>
      </c>
      <c r="I4" s="3"/>
      <c r="J4" s="1">
        <v>167</v>
      </c>
      <c r="K4" s="4" t="s">
        <v>2</v>
      </c>
      <c r="L4" s="3"/>
      <c r="M4" s="1">
        <v>167</v>
      </c>
      <c r="N4" s="4" t="s">
        <v>2</v>
      </c>
      <c r="O4" s="3"/>
      <c r="P4" s="1">
        <v>167</v>
      </c>
      <c r="Q4" s="4" t="s">
        <v>2</v>
      </c>
      <c r="R4" s="3"/>
      <c r="S4" s="1">
        <v>167</v>
      </c>
      <c r="T4" s="4" t="s">
        <v>2</v>
      </c>
    </row>
    <row r="5" spans="1:20">
      <c r="A5" s="1">
        <v>166</v>
      </c>
      <c r="B5" s="2" t="s">
        <v>0</v>
      </c>
      <c r="C5" s="2"/>
      <c r="D5" s="1">
        <v>166</v>
      </c>
      <c r="E5" s="2" t="s">
        <v>0</v>
      </c>
      <c r="F5" s="3"/>
      <c r="G5" s="1">
        <v>166</v>
      </c>
      <c r="H5" s="2" t="s">
        <v>0</v>
      </c>
      <c r="I5" s="3"/>
      <c r="J5" s="1">
        <v>166</v>
      </c>
      <c r="K5" s="2" t="s">
        <v>0</v>
      </c>
      <c r="L5" s="3"/>
      <c r="M5" s="1">
        <v>166</v>
      </c>
      <c r="N5" s="2" t="s">
        <v>0</v>
      </c>
      <c r="O5" s="3"/>
      <c r="P5" s="1">
        <v>166</v>
      </c>
      <c r="Q5" s="2" t="s">
        <v>0</v>
      </c>
      <c r="R5" s="3"/>
      <c r="S5" s="1">
        <v>166</v>
      </c>
      <c r="T5" s="2" t="s">
        <v>0</v>
      </c>
    </row>
    <row r="6" spans="1:20">
      <c r="A6" s="1">
        <v>165</v>
      </c>
      <c r="B6" s="2" t="s">
        <v>0</v>
      </c>
      <c r="C6" s="2"/>
      <c r="D6" s="1">
        <v>165</v>
      </c>
      <c r="E6" s="2" t="s">
        <v>0</v>
      </c>
      <c r="F6" s="3"/>
      <c r="G6" s="1">
        <v>165</v>
      </c>
      <c r="H6" s="2" t="s">
        <v>0</v>
      </c>
      <c r="I6" s="3"/>
      <c r="J6" s="1">
        <v>165</v>
      </c>
      <c r="K6" s="2" t="s">
        <v>0</v>
      </c>
      <c r="L6" s="3"/>
      <c r="M6" s="1">
        <v>165</v>
      </c>
      <c r="N6" s="2" t="s">
        <v>0</v>
      </c>
      <c r="O6" s="3"/>
      <c r="P6" s="1">
        <v>165</v>
      </c>
      <c r="Q6" s="2" t="s">
        <v>0</v>
      </c>
      <c r="R6" s="3"/>
      <c r="S6" s="1">
        <v>165</v>
      </c>
      <c r="T6" s="2" t="s">
        <v>0</v>
      </c>
    </row>
    <row r="7" spans="1:20" ht="25.5">
      <c r="A7" s="1">
        <v>164</v>
      </c>
      <c r="B7" s="4" t="s">
        <v>3</v>
      </c>
      <c r="C7" s="4"/>
      <c r="D7" s="1">
        <v>164</v>
      </c>
      <c r="E7" s="4" t="s">
        <v>3</v>
      </c>
      <c r="F7" s="3"/>
      <c r="G7" s="1">
        <v>164</v>
      </c>
      <c r="H7" s="4" t="s">
        <v>3</v>
      </c>
      <c r="I7" s="3"/>
      <c r="J7" s="1">
        <v>164</v>
      </c>
      <c r="K7" s="4" t="s">
        <v>3</v>
      </c>
      <c r="L7" s="3"/>
      <c r="M7" s="1">
        <v>164</v>
      </c>
      <c r="N7" s="4" t="s">
        <v>3</v>
      </c>
      <c r="O7" s="3"/>
      <c r="P7" s="1">
        <v>164</v>
      </c>
      <c r="Q7" s="4" t="s">
        <v>3</v>
      </c>
      <c r="R7" s="3"/>
      <c r="S7" s="1">
        <v>164</v>
      </c>
      <c r="T7" s="4" t="s">
        <v>3</v>
      </c>
    </row>
    <row r="8" spans="1:20">
      <c r="A8" s="1">
        <v>163</v>
      </c>
      <c r="B8" s="2" t="s">
        <v>0</v>
      </c>
      <c r="C8" s="2"/>
      <c r="D8" s="1">
        <v>163</v>
      </c>
      <c r="E8" s="2" t="s">
        <v>0</v>
      </c>
      <c r="F8" s="3"/>
      <c r="G8" s="1">
        <v>163</v>
      </c>
      <c r="H8" s="2" t="s">
        <v>0</v>
      </c>
      <c r="I8" s="3"/>
      <c r="J8" s="1">
        <v>163</v>
      </c>
      <c r="K8" s="2" t="s">
        <v>0</v>
      </c>
      <c r="L8" s="3"/>
      <c r="M8" s="1">
        <v>163</v>
      </c>
      <c r="N8" s="2" t="s">
        <v>0</v>
      </c>
      <c r="O8" s="3"/>
      <c r="P8" s="1">
        <v>163</v>
      </c>
      <c r="Q8" s="2" t="s">
        <v>0</v>
      </c>
      <c r="R8" s="3"/>
      <c r="S8" s="1">
        <v>163</v>
      </c>
      <c r="T8" s="2" t="s">
        <v>0</v>
      </c>
    </row>
    <row r="9" spans="1:20">
      <c r="A9" s="1">
        <v>162</v>
      </c>
      <c r="B9" s="2" t="s">
        <v>0</v>
      </c>
      <c r="C9" s="2"/>
      <c r="D9" s="1">
        <v>162</v>
      </c>
      <c r="E9" s="2" t="s">
        <v>0</v>
      </c>
      <c r="F9" s="3"/>
      <c r="G9" s="1">
        <v>162</v>
      </c>
      <c r="H9" s="2" t="s">
        <v>0</v>
      </c>
      <c r="I9" s="3"/>
      <c r="J9" s="1">
        <v>162</v>
      </c>
      <c r="K9" s="2" t="s">
        <v>0</v>
      </c>
      <c r="L9" s="3"/>
      <c r="M9" s="1">
        <v>162</v>
      </c>
      <c r="N9" s="2" t="s">
        <v>0</v>
      </c>
      <c r="O9" s="3"/>
      <c r="P9" s="1">
        <v>162</v>
      </c>
      <c r="Q9" s="2" t="s">
        <v>0</v>
      </c>
      <c r="R9" s="3"/>
      <c r="S9" s="1">
        <v>162</v>
      </c>
      <c r="T9" s="2" t="s">
        <v>0</v>
      </c>
    </row>
    <row r="10" spans="1:20" ht="25.5">
      <c r="A10" s="1">
        <v>161</v>
      </c>
      <c r="B10" s="4" t="s">
        <v>4</v>
      </c>
      <c r="C10" s="4"/>
      <c r="D10" s="1">
        <v>161</v>
      </c>
      <c r="E10" s="4" t="s">
        <v>4</v>
      </c>
      <c r="F10" s="3"/>
      <c r="G10" s="1">
        <v>161</v>
      </c>
      <c r="H10" s="4" t="s">
        <v>4</v>
      </c>
      <c r="I10" s="3"/>
      <c r="J10" s="1">
        <v>161</v>
      </c>
      <c r="K10" s="4" t="s">
        <v>4</v>
      </c>
      <c r="L10" s="3"/>
      <c r="M10" s="1">
        <v>161</v>
      </c>
      <c r="N10" s="4" t="s">
        <v>4</v>
      </c>
      <c r="O10" s="3"/>
      <c r="P10" s="1">
        <v>161</v>
      </c>
      <c r="Q10" s="4" t="s">
        <v>4</v>
      </c>
      <c r="R10" s="3"/>
      <c r="S10" s="1">
        <v>161</v>
      </c>
      <c r="T10" s="4" t="s">
        <v>4</v>
      </c>
    </row>
    <row r="11" spans="1:20" ht="25.5">
      <c r="A11" s="1">
        <v>160</v>
      </c>
      <c r="B11" s="4" t="s">
        <v>5</v>
      </c>
      <c r="C11" s="4"/>
      <c r="D11" s="1">
        <v>160</v>
      </c>
      <c r="E11" s="4" t="s">
        <v>6</v>
      </c>
      <c r="F11" s="3"/>
      <c r="G11" s="1">
        <v>160</v>
      </c>
      <c r="H11" s="4" t="s">
        <v>6</v>
      </c>
      <c r="I11" s="3"/>
      <c r="J11" s="1">
        <v>160</v>
      </c>
      <c r="K11" s="4" t="s">
        <v>6</v>
      </c>
      <c r="L11" s="3"/>
      <c r="M11" s="1">
        <v>160</v>
      </c>
      <c r="N11" s="4" t="s">
        <v>6</v>
      </c>
      <c r="O11" s="3"/>
      <c r="P11" s="1">
        <v>160</v>
      </c>
      <c r="Q11" s="4" t="s">
        <v>6</v>
      </c>
      <c r="R11" s="3"/>
      <c r="S11" s="1">
        <v>160</v>
      </c>
      <c r="T11" s="4" t="s">
        <v>6</v>
      </c>
    </row>
    <row r="12" spans="1:20" ht="25.5">
      <c r="A12" s="1">
        <v>159</v>
      </c>
      <c r="B12" s="2" t="s">
        <v>7</v>
      </c>
      <c r="C12" s="2"/>
      <c r="D12" s="1">
        <v>159</v>
      </c>
      <c r="E12" s="2" t="s">
        <v>0</v>
      </c>
      <c r="F12" s="3"/>
      <c r="G12" s="1">
        <v>159</v>
      </c>
      <c r="H12" s="2" t="s">
        <v>0</v>
      </c>
      <c r="I12" s="3"/>
      <c r="J12" s="1">
        <v>159</v>
      </c>
      <c r="K12" s="2" t="s">
        <v>0</v>
      </c>
      <c r="L12" s="3"/>
      <c r="M12" s="1">
        <v>159</v>
      </c>
      <c r="N12" s="2" t="s">
        <v>0</v>
      </c>
      <c r="O12" s="3"/>
      <c r="P12" s="1">
        <v>159</v>
      </c>
      <c r="Q12" s="2" t="s">
        <v>0</v>
      </c>
      <c r="R12" s="3"/>
      <c r="S12" s="1">
        <v>159</v>
      </c>
      <c r="T12" s="2" t="s">
        <v>0</v>
      </c>
    </row>
    <row r="13" spans="1:20" ht="25.5">
      <c r="A13" s="1">
        <v>158</v>
      </c>
      <c r="B13" s="4" t="s">
        <v>8</v>
      </c>
      <c r="C13" s="4"/>
      <c r="D13" s="1">
        <v>158</v>
      </c>
      <c r="E13" s="4" t="s">
        <v>9</v>
      </c>
      <c r="F13" s="3"/>
      <c r="G13" s="1">
        <v>158</v>
      </c>
      <c r="H13" s="4" t="s">
        <v>9</v>
      </c>
      <c r="I13" s="3"/>
      <c r="J13" s="1">
        <v>158</v>
      </c>
      <c r="K13" s="4" t="s">
        <v>9</v>
      </c>
      <c r="L13" s="3"/>
      <c r="M13" s="1">
        <v>158</v>
      </c>
      <c r="N13" s="4" t="s">
        <v>9</v>
      </c>
      <c r="O13" s="3"/>
      <c r="P13" s="1">
        <v>158</v>
      </c>
      <c r="Q13" s="4" t="s">
        <v>9</v>
      </c>
      <c r="R13" s="3"/>
      <c r="S13" s="1">
        <v>158</v>
      </c>
      <c r="T13" s="4" t="s">
        <v>9</v>
      </c>
    </row>
    <row r="14" spans="1:20" ht="25.5">
      <c r="A14" s="1">
        <v>157</v>
      </c>
      <c r="B14" s="4" t="s">
        <v>10</v>
      </c>
      <c r="C14" s="4"/>
      <c r="D14" s="1">
        <v>157</v>
      </c>
      <c r="E14" s="4" t="s">
        <v>10</v>
      </c>
      <c r="F14" s="3"/>
      <c r="G14" s="1">
        <v>157</v>
      </c>
      <c r="H14" s="4" t="s">
        <v>10</v>
      </c>
      <c r="I14" s="3"/>
      <c r="J14" s="1">
        <v>157</v>
      </c>
      <c r="K14" s="4" t="s">
        <v>10</v>
      </c>
      <c r="L14" s="3"/>
      <c r="M14" s="1">
        <v>157</v>
      </c>
      <c r="N14" s="4" t="s">
        <v>10</v>
      </c>
      <c r="O14" s="3"/>
      <c r="P14" s="1">
        <v>157</v>
      </c>
      <c r="Q14" s="4" t="s">
        <v>10</v>
      </c>
      <c r="R14" s="3"/>
      <c r="S14" s="1">
        <v>157</v>
      </c>
      <c r="T14" s="4" t="s">
        <v>10</v>
      </c>
    </row>
    <row r="15" spans="1:20" ht="25.5">
      <c r="A15" s="1">
        <v>156</v>
      </c>
      <c r="B15" s="4" t="s">
        <v>11</v>
      </c>
      <c r="C15" s="4"/>
      <c r="D15" s="1">
        <v>156</v>
      </c>
      <c r="E15" s="4" t="s">
        <v>11</v>
      </c>
      <c r="F15" s="3"/>
      <c r="G15" s="1">
        <v>156</v>
      </c>
      <c r="H15" s="4" t="s">
        <v>11</v>
      </c>
      <c r="I15" s="3"/>
      <c r="J15" s="1">
        <v>156</v>
      </c>
      <c r="K15" s="4" t="s">
        <v>11</v>
      </c>
      <c r="L15" s="3"/>
      <c r="M15" s="1">
        <v>156</v>
      </c>
      <c r="N15" s="4" t="s">
        <v>11</v>
      </c>
      <c r="O15" s="3"/>
      <c r="P15" s="1">
        <v>156</v>
      </c>
      <c r="Q15" s="4" t="s">
        <v>11</v>
      </c>
      <c r="R15" s="3"/>
      <c r="S15" s="1">
        <v>156</v>
      </c>
      <c r="T15" s="4" t="s">
        <v>11</v>
      </c>
    </row>
    <row r="16" spans="1:20" ht="25.5">
      <c r="A16" s="1">
        <v>155</v>
      </c>
      <c r="B16" s="4" t="s">
        <v>12</v>
      </c>
      <c r="C16" s="4"/>
      <c r="D16" s="1">
        <v>155</v>
      </c>
      <c r="E16" s="4" t="s">
        <v>12</v>
      </c>
      <c r="F16" s="3"/>
      <c r="G16" s="1">
        <v>155</v>
      </c>
      <c r="H16" s="4" t="s">
        <v>12</v>
      </c>
      <c r="I16" s="3"/>
      <c r="J16" s="1">
        <v>155</v>
      </c>
      <c r="K16" s="4" t="s">
        <v>12</v>
      </c>
      <c r="L16" s="3"/>
      <c r="M16" s="1">
        <v>155</v>
      </c>
      <c r="N16" s="4" t="s">
        <v>12</v>
      </c>
      <c r="O16" s="3"/>
      <c r="P16" s="1">
        <v>155</v>
      </c>
      <c r="Q16" s="4" t="s">
        <v>12</v>
      </c>
      <c r="R16" s="3"/>
      <c r="S16" s="1">
        <v>155</v>
      </c>
      <c r="T16" s="4" t="s">
        <v>12</v>
      </c>
    </row>
    <row r="17" spans="1:20" ht="25.5">
      <c r="A17" s="1">
        <v>154</v>
      </c>
      <c r="B17" s="4" t="s">
        <v>13</v>
      </c>
      <c r="C17" s="4"/>
      <c r="D17" s="1">
        <v>154</v>
      </c>
      <c r="E17" s="4" t="s">
        <v>13</v>
      </c>
      <c r="F17" s="3"/>
      <c r="G17" s="1">
        <v>154</v>
      </c>
      <c r="H17" s="4" t="s">
        <v>13</v>
      </c>
      <c r="I17" s="3"/>
      <c r="J17" s="1">
        <v>154</v>
      </c>
      <c r="K17" s="4" t="s">
        <v>13</v>
      </c>
      <c r="L17" s="3"/>
      <c r="M17" s="1">
        <v>154</v>
      </c>
      <c r="N17" s="4" t="s">
        <v>13</v>
      </c>
      <c r="O17" s="3"/>
      <c r="P17" s="1">
        <v>154</v>
      </c>
      <c r="Q17" s="4" t="s">
        <v>13</v>
      </c>
      <c r="R17" s="3"/>
      <c r="S17" s="1">
        <v>154</v>
      </c>
      <c r="T17" s="4" t="s">
        <v>13</v>
      </c>
    </row>
    <row r="18" spans="1:20" ht="25.5">
      <c r="A18" s="1">
        <v>153</v>
      </c>
      <c r="B18" s="4" t="s">
        <v>14</v>
      </c>
      <c r="C18" s="4"/>
      <c r="D18" s="1">
        <v>153</v>
      </c>
      <c r="E18" s="4" t="s">
        <v>14</v>
      </c>
      <c r="F18" s="3"/>
      <c r="G18" s="1">
        <v>153</v>
      </c>
      <c r="H18" s="4" t="s">
        <v>14</v>
      </c>
      <c r="I18" s="3"/>
      <c r="J18" s="1">
        <v>153</v>
      </c>
      <c r="K18" s="4" t="s">
        <v>14</v>
      </c>
      <c r="L18" s="3"/>
      <c r="M18" s="1">
        <v>153</v>
      </c>
      <c r="N18" s="4" t="s">
        <v>14</v>
      </c>
      <c r="O18" s="3"/>
      <c r="P18" s="1">
        <v>153</v>
      </c>
      <c r="Q18" s="4" t="s">
        <v>14</v>
      </c>
      <c r="R18" s="3"/>
      <c r="S18" s="1">
        <v>153</v>
      </c>
      <c r="T18" s="4" t="s">
        <v>14</v>
      </c>
    </row>
    <row r="19" spans="1:20" ht="25.5">
      <c r="A19" s="1">
        <v>152</v>
      </c>
      <c r="B19" s="4" t="s">
        <v>15</v>
      </c>
      <c r="C19" s="4"/>
      <c r="D19" s="1">
        <v>152</v>
      </c>
      <c r="E19" s="4" t="s">
        <v>15</v>
      </c>
      <c r="F19" s="3"/>
      <c r="G19" s="1">
        <v>152</v>
      </c>
      <c r="H19" s="4" t="s">
        <v>15</v>
      </c>
      <c r="I19" s="3"/>
      <c r="J19" s="1">
        <v>152</v>
      </c>
      <c r="K19" s="4" t="s">
        <v>15</v>
      </c>
      <c r="L19" s="3"/>
      <c r="M19" s="1">
        <v>152</v>
      </c>
      <c r="N19" s="4" t="s">
        <v>15</v>
      </c>
      <c r="O19" s="3"/>
      <c r="P19" s="1">
        <v>152</v>
      </c>
      <c r="Q19" s="4" t="s">
        <v>15</v>
      </c>
      <c r="R19" s="3"/>
      <c r="S19" s="1">
        <v>152</v>
      </c>
      <c r="T19" s="4" t="s">
        <v>15</v>
      </c>
    </row>
    <row r="20" spans="1:20" ht="25.5">
      <c r="A20" s="1">
        <v>151</v>
      </c>
      <c r="B20" s="4" t="s">
        <v>16</v>
      </c>
      <c r="C20" s="4"/>
      <c r="D20" s="1">
        <v>151</v>
      </c>
      <c r="E20" s="4" t="s">
        <v>16</v>
      </c>
      <c r="F20" s="3"/>
      <c r="G20" s="1">
        <v>151</v>
      </c>
      <c r="H20" s="4" t="s">
        <v>16</v>
      </c>
      <c r="I20" s="3"/>
      <c r="J20" s="1">
        <v>151</v>
      </c>
      <c r="K20" s="4" t="s">
        <v>16</v>
      </c>
      <c r="L20" s="3"/>
      <c r="M20" s="1">
        <v>151</v>
      </c>
      <c r="N20" s="4" t="s">
        <v>16</v>
      </c>
      <c r="O20" s="3"/>
      <c r="P20" s="1">
        <v>151</v>
      </c>
      <c r="Q20" s="4" t="s">
        <v>16</v>
      </c>
      <c r="R20" s="3"/>
      <c r="S20" s="1">
        <v>151</v>
      </c>
      <c r="T20" s="4" t="s">
        <v>16</v>
      </c>
    </row>
    <row r="21" spans="1:20" ht="25.5">
      <c r="A21" s="1">
        <v>150</v>
      </c>
      <c r="B21" s="4" t="s">
        <v>17</v>
      </c>
      <c r="C21" s="4"/>
      <c r="D21" s="1">
        <v>150</v>
      </c>
      <c r="E21" s="4" t="s">
        <v>17</v>
      </c>
      <c r="F21" s="3"/>
      <c r="G21" s="1">
        <v>150</v>
      </c>
      <c r="H21" s="4" t="s">
        <v>17</v>
      </c>
      <c r="I21" s="3"/>
      <c r="J21" s="1">
        <v>150</v>
      </c>
      <c r="K21" s="4" t="s">
        <v>17</v>
      </c>
      <c r="L21" s="3"/>
      <c r="M21" s="1">
        <v>150</v>
      </c>
      <c r="N21" s="4" t="s">
        <v>17</v>
      </c>
      <c r="O21" s="3"/>
      <c r="P21" s="1">
        <v>150</v>
      </c>
      <c r="Q21" s="4" t="s">
        <v>17</v>
      </c>
      <c r="R21" s="3"/>
      <c r="S21" s="1">
        <v>150</v>
      </c>
      <c r="T21" s="4" t="s">
        <v>17</v>
      </c>
    </row>
    <row r="22" spans="1:20" ht="25.5">
      <c r="A22" s="1">
        <v>149</v>
      </c>
      <c r="B22" s="4" t="s">
        <v>18</v>
      </c>
      <c r="C22" s="4"/>
      <c r="D22" s="1">
        <v>149</v>
      </c>
      <c r="E22" s="4" t="s">
        <v>18</v>
      </c>
      <c r="F22" s="3"/>
      <c r="G22" s="1">
        <v>149</v>
      </c>
      <c r="H22" s="4" t="s">
        <v>18</v>
      </c>
      <c r="I22" s="3"/>
      <c r="J22" s="1">
        <v>149</v>
      </c>
      <c r="K22" s="4" t="s">
        <v>18</v>
      </c>
      <c r="L22" s="3"/>
      <c r="M22" s="1">
        <v>149</v>
      </c>
      <c r="N22" s="4" t="s">
        <v>18</v>
      </c>
      <c r="O22" s="3"/>
      <c r="P22" s="1">
        <v>149</v>
      </c>
      <c r="Q22" s="4" t="s">
        <v>18</v>
      </c>
      <c r="R22" s="3"/>
      <c r="S22" s="1">
        <v>149</v>
      </c>
      <c r="T22" s="4" t="s">
        <v>18</v>
      </c>
    </row>
    <row r="23" spans="1:20" ht="25.5">
      <c r="A23" s="1">
        <v>148</v>
      </c>
      <c r="B23" s="4" t="s">
        <v>19</v>
      </c>
      <c r="C23" s="4"/>
      <c r="D23" s="1">
        <v>148</v>
      </c>
      <c r="E23" s="4" t="s">
        <v>19</v>
      </c>
      <c r="F23" s="3"/>
      <c r="G23" s="1">
        <v>148</v>
      </c>
      <c r="H23" s="4" t="s">
        <v>19</v>
      </c>
      <c r="I23" s="3"/>
      <c r="J23" s="1">
        <v>148</v>
      </c>
      <c r="K23" s="4" t="s">
        <v>19</v>
      </c>
      <c r="L23" s="3"/>
      <c r="M23" s="1">
        <v>148</v>
      </c>
      <c r="N23" s="4" t="s">
        <v>19</v>
      </c>
      <c r="O23" s="3"/>
      <c r="P23" s="1">
        <v>148</v>
      </c>
      <c r="Q23" s="4" t="s">
        <v>19</v>
      </c>
      <c r="R23" s="3"/>
      <c r="S23" s="1">
        <v>148</v>
      </c>
      <c r="T23" s="4" t="s">
        <v>19</v>
      </c>
    </row>
    <row r="24" spans="1:20" ht="25.5">
      <c r="A24" s="1">
        <v>147</v>
      </c>
      <c r="B24" s="4" t="s">
        <v>20</v>
      </c>
      <c r="C24" s="4"/>
      <c r="D24" s="1">
        <v>147</v>
      </c>
      <c r="E24" s="4" t="s">
        <v>20</v>
      </c>
      <c r="F24" s="3"/>
      <c r="G24" s="1">
        <v>147</v>
      </c>
      <c r="H24" s="4" t="s">
        <v>20</v>
      </c>
      <c r="I24" s="3"/>
      <c r="J24" s="1">
        <v>147</v>
      </c>
      <c r="K24" s="4" t="s">
        <v>20</v>
      </c>
      <c r="L24" s="3"/>
      <c r="M24" s="1">
        <v>147</v>
      </c>
      <c r="N24" s="4" t="s">
        <v>20</v>
      </c>
      <c r="O24" s="3"/>
      <c r="P24" s="1">
        <v>147</v>
      </c>
      <c r="Q24" s="4" t="s">
        <v>20</v>
      </c>
      <c r="R24" s="3"/>
      <c r="S24" s="1">
        <v>147</v>
      </c>
      <c r="T24" s="4" t="s">
        <v>20</v>
      </c>
    </row>
    <row r="25" spans="1:20" ht="25.5">
      <c r="A25" s="1">
        <v>146</v>
      </c>
      <c r="B25" s="4" t="s">
        <v>21</v>
      </c>
      <c r="C25" s="4"/>
      <c r="D25" s="1">
        <v>146</v>
      </c>
      <c r="E25" s="4" t="s">
        <v>21</v>
      </c>
      <c r="F25" s="3"/>
      <c r="G25" s="1">
        <v>146</v>
      </c>
      <c r="H25" s="4" t="s">
        <v>21</v>
      </c>
      <c r="I25" s="3"/>
      <c r="J25" s="1">
        <v>146</v>
      </c>
      <c r="K25" s="4" t="s">
        <v>21</v>
      </c>
      <c r="L25" s="3"/>
      <c r="M25" s="1">
        <v>146</v>
      </c>
      <c r="N25" s="4" t="s">
        <v>21</v>
      </c>
      <c r="O25" s="3"/>
      <c r="P25" s="1">
        <v>146</v>
      </c>
      <c r="Q25" s="4" t="s">
        <v>21</v>
      </c>
      <c r="R25" s="3"/>
      <c r="S25" s="1">
        <v>146</v>
      </c>
      <c r="T25" s="4" t="s">
        <v>21</v>
      </c>
    </row>
    <row r="26" spans="1:20" ht="25.5">
      <c r="A26" s="1">
        <v>145</v>
      </c>
      <c r="B26" s="4" t="s">
        <v>22</v>
      </c>
      <c r="C26" s="4"/>
      <c r="D26" s="1">
        <v>145</v>
      </c>
      <c r="E26" s="4" t="s">
        <v>22</v>
      </c>
      <c r="F26" s="3"/>
      <c r="G26" s="1">
        <v>145</v>
      </c>
      <c r="H26" s="4" t="s">
        <v>22</v>
      </c>
      <c r="I26" s="3"/>
      <c r="J26" s="1">
        <v>145</v>
      </c>
      <c r="K26" s="4" t="s">
        <v>22</v>
      </c>
      <c r="L26" s="3"/>
      <c r="M26" s="1">
        <v>145</v>
      </c>
      <c r="N26" s="4" t="s">
        <v>22</v>
      </c>
      <c r="O26" s="3"/>
      <c r="P26" s="1">
        <v>145</v>
      </c>
      <c r="Q26" s="4" t="s">
        <v>22</v>
      </c>
      <c r="R26" s="3"/>
      <c r="S26" s="1">
        <v>145</v>
      </c>
      <c r="T26" s="4" t="s">
        <v>22</v>
      </c>
    </row>
    <row r="27" spans="1:20" ht="25.5">
      <c r="A27" s="1">
        <v>144</v>
      </c>
      <c r="B27" s="4" t="s">
        <v>23</v>
      </c>
      <c r="C27" s="4"/>
      <c r="D27" s="1">
        <v>144</v>
      </c>
      <c r="E27" s="4" t="s">
        <v>23</v>
      </c>
      <c r="F27" s="3"/>
      <c r="G27" s="1">
        <v>144</v>
      </c>
      <c r="H27" s="4" t="s">
        <v>23</v>
      </c>
      <c r="I27" s="3"/>
      <c r="J27" s="1">
        <v>144</v>
      </c>
      <c r="K27" s="4" t="s">
        <v>23</v>
      </c>
      <c r="L27" s="3"/>
      <c r="M27" s="1">
        <v>144</v>
      </c>
      <c r="N27" s="4" t="s">
        <v>23</v>
      </c>
      <c r="O27" s="3"/>
      <c r="P27" s="1">
        <v>144</v>
      </c>
      <c r="Q27" s="4" t="s">
        <v>23</v>
      </c>
      <c r="R27" s="3"/>
      <c r="S27" s="1">
        <v>144</v>
      </c>
      <c r="T27" s="4" t="s">
        <v>23</v>
      </c>
    </row>
    <row r="28" spans="1:20" ht="25.5">
      <c r="A28" s="1">
        <v>143</v>
      </c>
      <c r="B28" s="4" t="s">
        <v>24</v>
      </c>
      <c r="C28" s="4"/>
      <c r="D28" s="1">
        <v>143</v>
      </c>
      <c r="E28" s="4" t="s">
        <v>24</v>
      </c>
      <c r="F28" s="3"/>
      <c r="G28" s="1">
        <v>143</v>
      </c>
      <c r="H28" s="4" t="s">
        <v>24</v>
      </c>
      <c r="I28" s="3"/>
      <c r="J28" s="1">
        <v>143</v>
      </c>
      <c r="K28" s="4" t="s">
        <v>24</v>
      </c>
      <c r="L28" s="3"/>
      <c r="M28" s="1">
        <v>143</v>
      </c>
      <c r="N28" s="4" t="s">
        <v>24</v>
      </c>
      <c r="O28" s="3"/>
      <c r="P28" s="1">
        <v>143</v>
      </c>
      <c r="Q28" s="4" t="s">
        <v>24</v>
      </c>
      <c r="R28" s="3"/>
      <c r="S28" s="1">
        <v>143</v>
      </c>
      <c r="T28" s="4" t="s">
        <v>24</v>
      </c>
    </row>
    <row r="29" spans="1:20" ht="25.5">
      <c r="A29" s="1">
        <v>142</v>
      </c>
      <c r="B29" s="4" t="s">
        <v>25</v>
      </c>
      <c r="C29" s="4"/>
      <c r="D29" s="1">
        <v>142</v>
      </c>
      <c r="E29" s="4" t="s">
        <v>25</v>
      </c>
      <c r="F29" s="3"/>
      <c r="G29" s="1">
        <v>142</v>
      </c>
      <c r="H29" s="4" t="s">
        <v>25</v>
      </c>
      <c r="I29" s="3"/>
      <c r="J29" s="1">
        <v>142</v>
      </c>
      <c r="K29" s="4" t="s">
        <v>25</v>
      </c>
      <c r="L29" s="3"/>
      <c r="M29" s="1">
        <v>142</v>
      </c>
      <c r="N29" s="4" t="s">
        <v>25</v>
      </c>
      <c r="O29" s="3"/>
      <c r="P29" s="1">
        <v>142</v>
      </c>
      <c r="Q29" s="4" t="s">
        <v>25</v>
      </c>
      <c r="R29" s="3"/>
      <c r="S29" s="1">
        <v>142</v>
      </c>
      <c r="T29" s="4" t="s">
        <v>25</v>
      </c>
    </row>
    <row r="30" spans="1:20" ht="25.5">
      <c r="A30" s="1">
        <v>141</v>
      </c>
      <c r="B30" s="4" t="s">
        <v>26</v>
      </c>
      <c r="C30" s="4"/>
      <c r="D30" s="1">
        <v>141</v>
      </c>
      <c r="E30" s="4" t="s">
        <v>26</v>
      </c>
      <c r="F30" s="3"/>
      <c r="G30" s="1">
        <v>141</v>
      </c>
      <c r="H30" s="4" t="s">
        <v>26</v>
      </c>
      <c r="I30" s="3"/>
      <c r="J30" s="1">
        <v>141</v>
      </c>
      <c r="K30" s="4" t="s">
        <v>26</v>
      </c>
      <c r="L30" s="3"/>
      <c r="M30" s="1">
        <v>141</v>
      </c>
      <c r="N30" s="4" t="s">
        <v>26</v>
      </c>
      <c r="O30" s="3"/>
      <c r="P30" s="1">
        <v>141</v>
      </c>
      <c r="Q30" s="4" t="s">
        <v>26</v>
      </c>
      <c r="R30" s="3"/>
      <c r="S30" s="1">
        <v>141</v>
      </c>
      <c r="T30" s="4" t="s">
        <v>26</v>
      </c>
    </row>
    <row r="31" spans="1:20" ht="25.5">
      <c r="A31" s="1">
        <v>140</v>
      </c>
      <c r="B31" s="4" t="s">
        <v>27</v>
      </c>
      <c r="C31" s="4"/>
      <c r="D31" s="1">
        <v>140</v>
      </c>
      <c r="E31" s="4" t="s">
        <v>27</v>
      </c>
      <c r="F31" s="3"/>
      <c r="G31" s="1">
        <v>140</v>
      </c>
      <c r="H31" s="4" t="s">
        <v>27</v>
      </c>
      <c r="I31" s="3"/>
      <c r="J31" s="1">
        <v>140</v>
      </c>
      <c r="K31" s="4" t="s">
        <v>27</v>
      </c>
      <c r="L31" s="3"/>
      <c r="M31" s="1">
        <v>140</v>
      </c>
      <c r="N31" s="4" t="s">
        <v>27</v>
      </c>
      <c r="O31" s="3"/>
      <c r="P31" s="1">
        <v>140</v>
      </c>
      <c r="Q31" s="4" t="s">
        <v>27</v>
      </c>
      <c r="R31" s="3"/>
      <c r="S31" s="1">
        <v>140</v>
      </c>
      <c r="T31" s="4" t="s">
        <v>27</v>
      </c>
    </row>
    <row r="32" spans="1:20" ht="25.5">
      <c r="A32" s="1">
        <v>139</v>
      </c>
      <c r="B32" s="4" t="s">
        <v>28</v>
      </c>
      <c r="C32" s="4"/>
      <c r="D32" s="1">
        <v>139</v>
      </c>
      <c r="E32" s="4" t="s">
        <v>28</v>
      </c>
      <c r="F32" s="3"/>
      <c r="G32" s="1">
        <v>139</v>
      </c>
      <c r="H32" s="4" t="s">
        <v>28</v>
      </c>
      <c r="I32" s="3"/>
      <c r="J32" s="1">
        <v>139</v>
      </c>
      <c r="K32" s="4" t="s">
        <v>28</v>
      </c>
      <c r="L32" s="3"/>
      <c r="M32" s="1">
        <v>139</v>
      </c>
      <c r="N32" s="4" t="s">
        <v>28</v>
      </c>
      <c r="O32" s="3"/>
      <c r="P32" s="1">
        <v>139</v>
      </c>
      <c r="Q32" s="4" t="s">
        <v>28</v>
      </c>
      <c r="R32" s="3"/>
      <c r="S32" s="1">
        <v>139</v>
      </c>
      <c r="T32" s="4" t="s">
        <v>28</v>
      </c>
    </row>
    <row r="33" spans="1:20" ht="25.5">
      <c r="A33" s="1">
        <v>138</v>
      </c>
      <c r="B33" s="4" t="s">
        <v>29</v>
      </c>
      <c r="C33" s="4"/>
      <c r="D33" s="1">
        <v>138</v>
      </c>
      <c r="E33" s="4" t="s">
        <v>29</v>
      </c>
      <c r="F33" s="3"/>
      <c r="G33" s="1">
        <v>138</v>
      </c>
      <c r="H33" s="4" t="s">
        <v>29</v>
      </c>
      <c r="I33" s="3"/>
      <c r="J33" s="1">
        <v>138</v>
      </c>
      <c r="K33" s="4" t="s">
        <v>29</v>
      </c>
      <c r="L33" s="3"/>
      <c r="M33" s="1">
        <v>138</v>
      </c>
      <c r="N33" s="4" t="s">
        <v>29</v>
      </c>
      <c r="O33" s="3"/>
      <c r="P33" s="1">
        <v>138</v>
      </c>
      <c r="Q33" s="4" t="s">
        <v>29</v>
      </c>
      <c r="R33" s="3"/>
      <c r="S33" s="1">
        <v>138</v>
      </c>
      <c r="T33" s="4" t="s">
        <v>29</v>
      </c>
    </row>
    <row r="34" spans="1:20" ht="25.5">
      <c r="A34" s="1">
        <v>137</v>
      </c>
      <c r="B34" s="4" t="s">
        <v>30</v>
      </c>
      <c r="C34" s="4"/>
      <c r="D34" s="1">
        <v>137</v>
      </c>
      <c r="E34" s="4" t="s">
        <v>30</v>
      </c>
      <c r="F34" s="3"/>
      <c r="G34" s="1">
        <v>137</v>
      </c>
      <c r="H34" s="4" t="s">
        <v>30</v>
      </c>
      <c r="I34" s="3"/>
      <c r="J34" s="1">
        <v>137</v>
      </c>
      <c r="K34" s="4" t="s">
        <v>30</v>
      </c>
      <c r="L34" s="3"/>
      <c r="M34" s="1">
        <v>137</v>
      </c>
      <c r="N34" s="4" t="s">
        <v>30</v>
      </c>
      <c r="O34" s="3"/>
      <c r="P34" s="1">
        <v>137</v>
      </c>
      <c r="Q34" s="4" t="s">
        <v>30</v>
      </c>
      <c r="R34" s="3"/>
      <c r="S34" s="1">
        <v>137</v>
      </c>
      <c r="T34" s="4" t="s">
        <v>30</v>
      </c>
    </row>
    <row r="35" spans="1:20">
      <c r="A35" s="1">
        <v>136</v>
      </c>
      <c r="B35" s="4" t="s">
        <v>31</v>
      </c>
      <c r="C35" s="4"/>
      <c r="D35" s="1">
        <v>136</v>
      </c>
      <c r="E35" s="4" t="s">
        <v>31</v>
      </c>
      <c r="F35" s="3"/>
      <c r="G35" s="1">
        <v>136</v>
      </c>
      <c r="H35" s="4" t="s">
        <v>31</v>
      </c>
      <c r="I35" s="3"/>
      <c r="J35" s="1">
        <v>136</v>
      </c>
      <c r="K35" s="4" t="s">
        <v>31</v>
      </c>
      <c r="L35" s="3"/>
      <c r="M35" s="1">
        <v>136</v>
      </c>
      <c r="N35" s="4" t="s">
        <v>31</v>
      </c>
      <c r="O35" s="3"/>
      <c r="P35" s="1">
        <v>136</v>
      </c>
      <c r="Q35" s="4" t="s">
        <v>31</v>
      </c>
      <c r="R35" s="3"/>
      <c r="S35" s="1">
        <v>136</v>
      </c>
      <c r="T35" s="4" t="s">
        <v>31</v>
      </c>
    </row>
    <row r="36" spans="1:20" ht="25.5">
      <c r="A36" s="1">
        <v>135</v>
      </c>
      <c r="B36" s="4" t="s">
        <v>32</v>
      </c>
      <c r="C36" s="4"/>
      <c r="D36" s="1">
        <v>135</v>
      </c>
      <c r="E36" s="4" t="s">
        <v>32</v>
      </c>
      <c r="F36" s="3"/>
      <c r="G36" s="1">
        <v>135</v>
      </c>
      <c r="H36" s="4" t="s">
        <v>32</v>
      </c>
      <c r="I36" s="3"/>
      <c r="J36" s="1">
        <v>135</v>
      </c>
      <c r="K36" s="4" t="s">
        <v>32</v>
      </c>
      <c r="L36" s="3"/>
      <c r="M36" s="1">
        <v>135</v>
      </c>
      <c r="N36" s="4" t="s">
        <v>32</v>
      </c>
      <c r="O36" s="3"/>
      <c r="P36" s="1">
        <v>135</v>
      </c>
      <c r="Q36" s="4" t="s">
        <v>32</v>
      </c>
      <c r="R36" s="3"/>
      <c r="S36" s="1">
        <v>135</v>
      </c>
      <c r="T36" s="4" t="s">
        <v>32</v>
      </c>
    </row>
    <row r="37" spans="1:20" ht="25.5">
      <c r="A37" s="1">
        <v>134</v>
      </c>
      <c r="B37" s="4" t="s">
        <v>33</v>
      </c>
      <c r="C37" s="4"/>
      <c r="D37" s="1">
        <v>134</v>
      </c>
      <c r="E37" s="4" t="s">
        <v>33</v>
      </c>
      <c r="F37" s="3"/>
      <c r="G37" s="1">
        <v>134</v>
      </c>
      <c r="H37" s="4" t="s">
        <v>33</v>
      </c>
      <c r="I37" s="3"/>
      <c r="J37" s="1">
        <v>134</v>
      </c>
      <c r="K37" s="4" t="s">
        <v>33</v>
      </c>
      <c r="L37" s="3"/>
      <c r="M37" s="1">
        <v>134</v>
      </c>
      <c r="N37" s="4" t="s">
        <v>33</v>
      </c>
      <c r="O37" s="3"/>
      <c r="P37" s="1">
        <v>134</v>
      </c>
      <c r="Q37" s="4" t="s">
        <v>33</v>
      </c>
      <c r="R37" s="3"/>
      <c r="S37" s="1">
        <v>134</v>
      </c>
      <c r="T37" s="4" t="s">
        <v>33</v>
      </c>
    </row>
    <row r="38" spans="1:20" ht="25.5">
      <c r="A38" s="1">
        <v>133</v>
      </c>
      <c r="B38" s="4" t="s">
        <v>34</v>
      </c>
      <c r="C38" s="4"/>
      <c r="D38" s="1">
        <v>133</v>
      </c>
      <c r="E38" s="4" t="s">
        <v>34</v>
      </c>
      <c r="F38" s="3"/>
      <c r="G38" s="1">
        <v>133</v>
      </c>
      <c r="H38" s="4" t="s">
        <v>34</v>
      </c>
      <c r="I38" s="3"/>
      <c r="J38" s="1">
        <v>133</v>
      </c>
      <c r="K38" s="4" t="s">
        <v>34</v>
      </c>
      <c r="L38" s="3"/>
      <c r="M38" s="1">
        <v>133</v>
      </c>
      <c r="N38" s="4" t="s">
        <v>34</v>
      </c>
      <c r="O38" s="3"/>
      <c r="P38" s="1">
        <v>133</v>
      </c>
      <c r="Q38" s="4" t="s">
        <v>34</v>
      </c>
      <c r="R38" s="3"/>
      <c r="S38" s="1">
        <v>133</v>
      </c>
      <c r="T38" s="4" t="s">
        <v>34</v>
      </c>
    </row>
    <row r="39" spans="1:20" ht="25.5">
      <c r="A39" s="1">
        <v>132</v>
      </c>
      <c r="B39" s="4" t="s">
        <v>35</v>
      </c>
      <c r="C39" s="4"/>
      <c r="D39" s="1">
        <v>132</v>
      </c>
      <c r="E39" s="4" t="s">
        <v>35</v>
      </c>
      <c r="F39" s="3"/>
      <c r="G39" s="1">
        <v>132</v>
      </c>
      <c r="H39" s="4" t="s">
        <v>35</v>
      </c>
      <c r="I39" s="3"/>
      <c r="J39" s="1">
        <v>132</v>
      </c>
      <c r="K39" s="4" t="s">
        <v>35</v>
      </c>
      <c r="L39" s="3"/>
      <c r="M39" s="1">
        <v>132</v>
      </c>
      <c r="N39" s="4" t="s">
        <v>35</v>
      </c>
      <c r="O39" s="3"/>
      <c r="P39" s="1">
        <v>132</v>
      </c>
      <c r="Q39" s="4" t="s">
        <v>35</v>
      </c>
      <c r="R39" s="3"/>
      <c r="S39" s="1">
        <v>132</v>
      </c>
      <c r="T39" s="4" t="s">
        <v>35</v>
      </c>
    </row>
    <row r="40" spans="1:20" ht="25.5">
      <c r="A40" s="1">
        <v>131</v>
      </c>
      <c r="B40" s="4" t="s">
        <v>36</v>
      </c>
      <c r="C40" s="4"/>
      <c r="D40" s="1">
        <v>131</v>
      </c>
      <c r="E40" s="4" t="s">
        <v>36</v>
      </c>
      <c r="F40" s="3"/>
      <c r="G40" s="1">
        <v>131</v>
      </c>
      <c r="H40" s="4" t="s">
        <v>36</v>
      </c>
      <c r="I40" s="3"/>
      <c r="J40" s="1">
        <v>131</v>
      </c>
      <c r="K40" s="4" t="s">
        <v>36</v>
      </c>
      <c r="L40" s="3"/>
      <c r="M40" s="1">
        <v>131</v>
      </c>
      <c r="N40" s="4" t="s">
        <v>36</v>
      </c>
      <c r="O40" s="3"/>
      <c r="P40" s="1">
        <v>131</v>
      </c>
      <c r="Q40" s="4" t="s">
        <v>36</v>
      </c>
      <c r="R40" s="3"/>
      <c r="S40" s="1">
        <v>131</v>
      </c>
      <c r="T40" s="4" t="s">
        <v>36</v>
      </c>
    </row>
    <row r="41" spans="1:20" ht="25.5">
      <c r="A41" s="1">
        <v>130</v>
      </c>
      <c r="B41" s="4" t="s">
        <v>37</v>
      </c>
      <c r="C41" s="4"/>
      <c r="D41" s="1">
        <v>130</v>
      </c>
      <c r="E41" s="4" t="s">
        <v>37</v>
      </c>
      <c r="F41" s="3"/>
      <c r="G41" s="1">
        <v>130</v>
      </c>
      <c r="H41" s="4" t="s">
        <v>37</v>
      </c>
      <c r="I41" s="3"/>
      <c r="J41" s="1">
        <v>130</v>
      </c>
      <c r="K41" s="4" t="s">
        <v>37</v>
      </c>
      <c r="L41" s="3"/>
      <c r="M41" s="1">
        <v>130</v>
      </c>
      <c r="N41" s="4" t="s">
        <v>37</v>
      </c>
      <c r="O41" s="3"/>
      <c r="P41" s="1">
        <v>130</v>
      </c>
      <c r="Q41" s="4" t="s">
        <v>37</v>
      </c>
      <c r="R41" s="3"/>
      <c r="S41" s="1">
        <v>130</v>
      </c>
      <c r="T41" s="4" t="s">
        <v>37</v>
      </c>
    </row>
    <row r="42" spans="1:20" ht="25.5">
      <c r="A42" s="1">
        <v>129</v>
      </c>
      <c r="B42" s="4" t="s">
        <v>38</v>
      </c>
      <c r="C42" s="4"/>
      <c r="D42" s="1">
        <v>129</v>
      </c>
      <c r="E42" s="4" t="s">
        <v>38</v>
      </c>
      <c r="F42" s="3"/>
      <c r="G42" s="1">
        <v>129</v>
      </c>
      <c r="H42" s="4" t="s">
        <v>38</v>
      </c>
      <c r="I42" s="3"/>
      <c r="J42" s="1">
        <v>129</v>
      </c>
      <c r="K42" s="4" t="s">
        <v>38</v>
      </c>
      <c r="L42" s="3"/>
      <c r="M42" s="1">
        <v>129</v>
      </c>
      <c r="N42" s="4" t="s">
        <v>38</v>
      </c>
      <c r="O42" s="3"/>
      <c r="P42" s="1">
        <v>129</v>
      </c>
      <c r="Q42" s="4" t="s">
        <v>38</v>
      </c>
      <c r="R42" s="3"/>
      <c r="S42" s="1">
        <v>129</v>
      </c>
      <c r="T42" s="4" t="s">
        <v>38</v>
      </c>
    </row>
    <row r="43" spans="1:20" ht="25.5">
      <c r="A43" s="1">
        <v>128</v>
      </c>
      <c r="B43" s="4" t="s">
        <v>39</v>
      </c>
      <c r="C43" s="4"/>
      <c r="D43" s="1">
        <v>128</v>
      </c>
      <c r="E43" s="4" t="s">
        <v>39</v>
      </c>
      <c r="F43" s="3"/>
      <c r="G43" s="1">
        <v>128</v>
      </c>
      <c r="H43" s="4" t="s">
        <v>39</v>
      </c>
      <c r="I43" s="3"/>
      <c r="J43" s="1">
        <v>128</v>
      </c>
      <c r="K43" s="4" t="s">
        <v>39</v>
      </c>
      <c r="L43" s="3"/>
      <c r="M43" s="1">
        <v>128</v>
      </c>
      <c r="N43" s="4" t="s">
        <v>39</v>
      </c>
      <c r="O43" s="3"/>
      <c r="P43" s="1">
        <v>128</v>
      </c>
      <c r="Q43" s="4" t="s">
        <v>39</v>
      </c>
      <c r="R43" s="3"/>
      <c r="S43" s="1">
        <v>128</v>
      </c>
      <c r="T43" s="4" t="s">
        <v>39</v>
      </c>
    </row>
    <row r="44" spans="1:20">
      <c r="A44" s="1">
        <v>127</v>
      </c>
      <c r="B44" s="4" t="s">
        <v>40</v>
      </c>
      <c r="C44" s="4"/>
      <c r="D44" s="1">
        <v>127</v>
      </c>
      <c r="E44" s="4" t="s">
        <v>40</v>
      </c>
      <c r="F44" s="3"/>
      <c r="G44" s="1">
        <v>127</v>
      </c>
      <c r="H44" s="4" t="s">
        <v>40</v>
      </c>
      <c r="I44" s="3"/>
      <c r="J44" s="1">
        <v>127</v>
      </c>
      <c r="K44" s="4" t="s">
        <v>40</v>
      </c>
      <c r="L44" s="3"/>
      <c r="M44" s="1">
        <v>127</v>
      </c>
      <c r="N44" s="4" t="s">
        <v>40</v>
      </c>
      <c r="O44" s="3"/>
      <c r="P44" s="1">
        <v>127</v>
      </c>
      <c r="Q44" s="4" t="s">
        <v>40</v>
      </c>
      <c r="R44" s="3"/>
      <c r="S44" s="1">
        <v>127</v>
      </c>
      <c r="T44" s="4" t="s">
        <v>40</v>
      </c>
    </row>
    <row r="45" spans="1:20" ht="25.5">
      <c r="A45" s="1">
        <v>126</v>
      </c>
      <c r="B45" s="4" t="s">
        <v>41</v>
      </c>
      <c r="C45" s="4"/>
      <c r="D45" s="1">
        <v>126</v>
      </c>
      <c r="E45" s="4" t="s">
        <v>41</v>
      </c>
      <c r="F45" s="3"/>
      <c r="G45" s="1">
        <v>126</v>
      </c>
      <c r="H45" s="4" t="s">
        <v>41</v>
      </c>
      <c r="I45" s="3"/>
      <c r="J45" s="1">
        <v>126</v>
      </c>
      <c r="K45" s="4" t="s">
        <v>41</v>
      </c>
      <c r="L45" s="3"/>
      <c r="M45" s="1">
        <v>126</v>
      </c>
      <c r="N45" s="4" t="s">
        <v>41</v>
      </c>
      <c r="O45" s="3"/>
      <c r="P45" s="1">
        <v>126</v>
      </c>
      <c r="Q45" s="4" t="s">
        <v>41</v>
      </c>
      <c r="R45" s="3"/>
      <c r="S45" s="1">
        <v>126</v>
      </c>
      <c r="T45" s="4" t="s">
        <v>41</v>
      </c>
    </row>
    <row r="46" spans="1:20">
      <c r="A46" s="1">
        <v>125</v>
      </c>
      <c r="B46" s="4" t="s">
        <v>42</v>
      </c>
      <c r="C46" s="4"/>
      <c r="D46" s="1">
        <v>125</v>
      </c>
      <c r="E46" s="4" t="s">
        <v>42</v>
      </c>
      <c r="F46" s="3"/>
      <c r="G46" s="1">
        <v>125</v>
      </c>
      <c r="H46" s="4" t="s">
        <v>42</v>
      </c>
      <c r="I46" s="3"/>
      <c r="J46" s="1">
        <v>125</v>
      </c>
      <c r="K46" s="4" t="s">
        <v>42</v>
      </c>
      <c r="L46" s="3"/>
      <c r="M46" s="1">
        <v>125</v>
      </c>
      <c r="N46" s="4" t="s">
        <v>42</v>
      </c>
      <c r="O46" s="3"/>
      <c r="P46" s="1">
        <v>125</v>
      </c>
      <c r="Q46" s="4" t="s">
        <v>42</v>
      </c>
      <c r="R46" s="3"/>
      <c r="S46" s="1">
        <v>125</v>
      </c>
      <c r="T46" s="4" t="s">
        <v>42</v>
      </c>
    </row>
    <row r="47" spans="1:20" ht="25.5">
      <c r="A47" s="1">
        <v>124</v>
      </c>
      <c r="B47" s="4" t="s">
        <v>43</v>
      </c>
      <c r="C47" s="4"/>
      <c r="D47" s="1">
        <v>124</v>
      </c>
      <c r="E47" s="4" t="s">
        <v>43</v>
      </c>
      <c r="F47" s="3"/>
      <c r="G47" s="1">
        <v>124</v>
      </c>
      <c r="H47" s="4" t="s">
        <v>43</v>
      </c>
      <c r="I47" s="3"/>
      <c r="J47" s="1">
        <v>124</v>
      </c>
      <c r="K47" s="4" t="s">
        <v>43</v>
      </c>
      <c r="L47" s="3"/>
      <c r="M47" s="1">
        <v>124</v>
      </c>
      <c r="N47" s="4" t="s">
        <v>43</v>
      </c>
      <c r="O47" s="3"/>
      <c r="P47" s="1">
        <v>124</v>
      </c>
      <c r="Q47" s="4" t="s">
        <v>43</v>
      </c>
      <c r="R47" s="3"/>
      <c r="S47" s="1">
        <v>124</v>
      </c>
      <c r="T47" s="4" t="s">
        <v>43</v>
      </c>
    </row>
    <row r="48" spans="1:20" ht="25.5">
      <c r="A48" s="1">
        <v>123</v>
      </c>
      <c r="B48" s="4" t="s">
        <v>44</v>
      </c>
      <c r="C48" s="4"/>
      <c r="D48" s="1">
        <v>123</v>
      </c>
      <c r="E48" s="4" t="s">
        <v>44</v>
      </c>
      <c r="F48" s="3"/>
      <c r="G48" s="1">
        <v>123</v>
      </c>
      <c r="H48" s="4" t="s">
        <v>44</v>
      </c>
      <c r="I48" s="3"/>
      <c r="J48" s="1">
        <v>123</v>
      </c>
      <c r="K48" s="4" t="s">
        <v>44</v>
      </c>
      <c r="L48" s="3"/>
      <c r="M48" s="1">
        <v>123</v>
      </c>
      <c r="N48" s="4" t="s">
        <v>44</v>
      </c>
      <c r="O48" s="3"/>
      <c r="P48" s="1">
        <v>123</v>
      </c>
      <c r="Q48" s="4" t="s">
        <v>44</v>
      </c>
      <c r="R48" s="3"/>
      <c r="S48" s="1">
        <v>123</v>
      </c>
      <c r="T48" s="4" t="s">
        <v>44</v>
      </c>
    </row>
    <row r="49" spans="1:20" ht="25.5">
      <c r="A49" s="1">
        <v>122</v>
      </c>
      <c r="B49" s="4" t="s">
        <v>45</v>
      </c>
      <c r="C49" s="4"/>
      <c r="D49" s="1">
        <v>122</v>
      </c>
      <c r="E49" s="4" t="s">
        <v>45</v>
      </c>
      <c r="F49" s="3"/>
      <c r="G49" s="1">
        <v>122</v>
      </c>
      <c r="H49" s="4" t="s">
        <v>45</v>
      </c>
      <c r="I49" s="3"/>
      <c r="J49" s="1">
        <v>122</v>
      </c>
      <c r="K49" s="4" t="s">
        <v>45</v>
      </c>
      <c r="L49" s="3"/>
      <c r="M49" s="1">
        <v>122</v>
      </c>
      <c r="N49" s="4" t="s">
        <v>45</v>
      </c>
      <c r="O49" s="3"/>
      <c r="P49" s="1">
        <v>122</v>
      </c>
      <c r="Q49" s="4" t="s">
        <v>45</v>
      </c>
      <c r="R49" s="3"/>
      <c r="S49" s="1">
        <v>122</v>
      </c>
      <c r="T49" s="4" t="s">
        <v>45</v>
      </c>
    </row>
    <row r="50" spans="1:20">
      <c r="A50" s="1">
        <v>121</v>
      </c>
      <c r="B50" s="4" t="s">
        <v>46</v>
      </c>
      <c r="C50" s="4"/>
      <c r="D50" s="1">
        <v>121</v>
      </c>
      <c r="E50" s="4" t="s">
        <v>46</v>
      </c>
      <c r="F50" s="3"/>
      <c r="G50" s="1">
        <v>121</v>
      </c>
      <c r="H50" s="4" t="s">
        <v>46</v>
      </c>
      <c r="I50" s="3"/>
      <c r="J50" s="1">
        <v>121</v>
      </c>
      <c r="K50" s="4" t="s">
        <v>46</v>
      </c>
      <c r="L50" s="3"/>
      <c r="M50" s="1">
        <v>121</v>
      </c>
      <c r="N50" s="4" t="s">
        <v>46</v>
      </c>
      <c r="O50" s="3"/>
      <c r="P50" s="1">
        <v>121</v>
      </c>
      <c r="Q50" s="4" t="s">
        <v>46</v>
      </c>
      <c r="R50" s="3"/>
      <c r="S50" s="1">
        <v>121</v>
      </c>
      <c r="T50" s="4" t="s">
        <v>46</v>
      </c>
    </row>
    <row r="51" spans="1:20" ht="25.5">
      <c r="A51" s="1">
        <v>120</v>
      </c>
      <c r="B51" s="4" t="s">
        <v>47</v>
      </c>
      <c r="C51" s="4"/>
      <c r="D51" s="1">
        <v>120</v>
      </c>
      <c r="E51" s="4" t="s">
        <v>47</v>
      </c>
      <c r="F51" s="3"/>
      <c r="G51" s="1">
        <v>120</v>
      </c>
      <c r="H51" s="4" t="s">
        <v>47</v>
      </c>
      <c r="I51" s="3"/>
      <c r="J51" s="1">
        <v>120</v>
      </c>
      <c r="K51" s="4" t="s">
        <v>47</v>
      </c>
      <c r="L51" s="3"/>
      <c r="M51" s="1">
        <v>120</v>
      </c>
      <c r="N51" s="4" t="s">
        <v>47</v>
      </c>
      <c r="O51" s="3"/>
      <c r="P51" s="1">
        <v>120</v>
      </c>
      <c r="Q51" s="4" t="s">
        <v>47</v>
      </c>
      <c r="R51" s="3"/>
      <c r="S51" s="1">
        <v>120</v>
      </c>
      <c r="T51" s="4" t="s">
        <v>47</v>
      </c>
    </row>
    <row r="52" spans="1:20" ht="25.5">
      <c r="A52" s="1">
        <v>119</v>
      </c>
      <c r="B52" s="4" t="s">
        <v>48</v>
      </c>
      <c r="C52" s="4"/>
      <c r="D52" s="1">
        <v>119</v>
      </c>
      <c r="E52" s="4" t="s">
        <v>48</v>
      </c>
      <c r="F52" s="3"/>
      <c r="G52" s="1">
        <v>119</v>
      </c>
      <c r="H52" s="4" t="s">
        <v>48</v>
      </c>
      <c r="I52" s="3"/>
      <c r="J52" s="1">
        <v>119</v>
      </c>
      <c r="K52" s="4" t="s">
        <v>48</v>
      </c>
      <c r="L52" s="3"/>
      <c r="M52" s="1">
        <v>119</v>
      </c>
      <c r="N52" s="4" t="s">
        <v>48</v>
      </c>
      <c r="O52" s="3"/>
      <c r="P52" s="1">
        <v>119</v>
      </c>
      <c r="Q52" s="4" t="s">
        <v>48</v>
      </c>
      <c r="R52" s="3"/>
      <c r="S52" s="1">
        <v>119</v>
      </c>
      <c r="T52" s="4" t="s">
        <v>48</v>
      </c>
    </row>
    <row r="53" spans="1:20" ht="25.5">
      <c r="A53" s="1">
        <v>118</v>
      </c>
      <c r="B53" s="4" t="s">
        <v>49</v>
      </c>
      <c r="C53" s="4"/>
      <c r="D53" s="1">
        <v>118</v>
      </c>
      <c r="E53" s="4" t="s">
        <v>49</v>
      </c>
      <c r="F53" s="3"/>
      <c r="G53" s="1">
        <v>118</v>
      </c>
      <c r="H53" s="4" t="s">
        <v>49</v>
      </c>
      <c r="I53" s="3"/>
      <c r="J53" s="1">
        <v>118</v>
      </c>
      <c r="K53" s="4" t="s">
        <v>49</v>
      </c>
      <c r="L53" s="3"/>
      <c r="M53" s="1">
        <v>118</v>
      </c>
      <c r="N53" s="4" t="s">
        <v>49</v>
      </c>
      <c r="O53" s="3"/>
      <c r="P53" s="1">
        <v>118</v>
      </c>
      <c r="Q53" s="4" t="s">
        <v>49</v>
      </c>
      <c r="R53" s="3"/>
      <c r="S53" s="1">
        <v>118</v>
      </c>
      <c r="T53" s="4" t="s">
        <v>49</v>
      </c>
    </row>
    <row r="54" spans="1:20" ht="25.5">
      <c r="A54" s="1">
        <v>117</v>
      </c>
      <c r="B54" s="4" t="s">
        <v>50</v>
      </c>
      <c r="C54" s="4"/>
      <c r="D54" s="1">
        <v>117</v>
      </c>
      <c r="E54" s="4" t="s">
        <v>50</v>
      </c>
      <c r="F54" s="3"/>
      <c r="G54" s="1">
        <v>117</v>
      </c>
      <c r="H54" s="4" t="s">
        <v>50</v>
      </c>
      <c r="I54" s="3"/>
      <c r="J54" s="1">
        <v>117</v>
      </c>
      <c r="K54" s="4" t="s">
        <v>50</v>
      </c>
      <c r="L54" s="3"/>
      <c r="M54" s="1">
        <v>117</v>
      </c>
      <c r="N54" s="4" t="s">
        <v>50</v>
      </c>
      <c r="O54" s="3"/>
      <c r="P54" s="1">
        <v>117</v>
      </c>
      <c r="Q54" s="4" t="s">
        <v>50</v>
      </c>
      <c r="R54" s="3"/>
      <c r="S54" s="1">
        <v>117</v>
      </c>
      <c r="T54" s="4" t="s">
        <v>50</v>
      </c>
    </row>
    <row r="55" spans="1:20" ht="25.5">
      <c r="A55" s="1">
        <v>116</v>
      </c>
      <c r="B55" s="4" t="s">
        <v>51</v>
      </c>
      <c r="C55" s="4"/>
      <c r="D55" s="1">
        <v>116</v>
      </c>
      <c r="E55" s="4" t="s">
        <v>51</v>
      </c>
      <c r="F55" s="3"/>
      <c r="G55" s="1">
        <v>116</v>
      </c>
      <c r="H55" s="4" t="s">
        <v>51</v>
      </c>
      <c r="I55" s="3"/>
      <c r="J55" s="1">
        <v>116</v>
      </c>
      <c r="K55" s="4" t="s">
        <v>51</v>
      </c>
      <c r="L55" s="3"/>
      <c r="M55" s="1">
        <v>116</v>
      </c>
      <c r="N55" s="4" t="s">
        <v>51</v>
      </c>
      <c r="O55" s="3"/>
      <c r="P55" s="1">
        <v>116</v>
      </c>
      <c r="Q55" s="4" t="s">
        <v>51</v>
      </c>
      <c r="R55" s="3"/>
      <c r="S55" s="1">
        <v>116</v>
      </c>
      <c r="T55" s="4" t="s">
        <v>51</v>
      </c>
    </row>
    <row r="56" spans="1:20" ht="25.5">
      <c r="A56" s="1">
        <v>115</v>
      </c>
      <c r="B56" s="4" t="s">
        <v>52</v>
      </c>
      <c r="C56" s="4"/>
      <c r="D56" s="1">
        <v>115</v>
      </c>
      <c r="E56" s="4" t="s">
        <v>52</v>
      </c>
      <c r="F56" s="3"/>
      <c r="G56" s="1">
        <v>115</v>
      </c>
      <c r="H56" s="4" t="s">
        <v>52</v>
      </c>
      <c r="I56" s="3"/>
      <c r="J56" s="1">
        <v>115</v>
      </c>
      <c r="K56" s="4" t="s">
        <v>52</v>
      </c>
      <c r="L56" s="3"/>
      <c r="M56" s="1">
        <v>115</v>
      </c>
      <c r="N56" s="4" t="s">
        <v>52</v>
      </c>
      <c r="O56" s="3"/>
      <c r="P56" s="1">
        <v>115</v>
      </c>
      <c r="Q56" s="4" t="s">
        <v>52</v>
      </c>
      <c r="R56" s="3"/>
      <c r="S56" s="1">
        <v>115</v>
      </c>
      <c r="T56" s="4" t="s">
        <v>52</v>
      </c>
    </row>
    <row r="57" spans="1:20" ht="25.5">
      <c r="A57" s="1">
        <v>114</v>
      </c>
      <c r="B57" s="4" t="s">
        <v>53</v>
      </c>
      <c r="C57" s="4"/>
      <c r="D57" s="1">
        <v>114</v>
      </c>
      <c r="E57" s="4" t="s">
        <v>53</v>
      </c>
      <c r="F57" s="3"/>
      <c r="G57" s="1">
        <v>114</v>
      </c>
      <c r="H57" s="4" t="s">
        <v>53</v>
      </c>
      <c r="I57" s="3"/>
      <c r="J57" s="1">
        <v>114</v>
      </c>
      <c r="K57" s="4" t="s">
        <v>53</v>
      </c>
      <c r="L57" s="3"/>
      <c r="M57" s="1">
        <v>114</v>
      </c>
      <c r="N57" s="4" t="s">
        <v>53</v>
      </c>
      <c r="O57" s="3"/>
      <c r="P57" s="1">
        <v>114</v>
      </c>
      <c r="Q57" s="4" t="s">
        <v>53</v>
      </c>
      <c r="R57" s="3"/>
      <c r="S57" s="1">
        <v>114</v>
      </c>
      <c r="T57" s="4" t="s">
        <v>53</v>
      </c>
    </row>
    <row r="58" spans="1:20" ht="25.5">
      <c r="A58" s="1">
        <v>113</v>
      </c>
      <c r="B58" s="4" t="s">
        <v>54</v>
      </c>
      <c r="C58" s="4"/>
      <c r="D58" s="1">
        <v>113</v>
      </c>
      <c r="E58" s="4" t="s">
        <v>54</v>
      </c>
      <c r="F58" s="3"/>
      <c r="G58" s="1">
        <v>113</v>
      </c>
      <c r="H58" s="4" t="s">
        <v>54</v>
      </c>
      <c r="I58" s="3"/>
      <c r="J58" s="1">
        <v>113</v>
      </c>
      <c r="K58" s="4" t="s">
        <v>54</v>
      </c>
      <c r="L58" s="3"/>
      <c r="M58" s="1">
        <v>113</v>
      </c>
      <c r="N58" s="4" t="s">
        <v>54</v>
      </c>
      <c r="O58" s="3"/>
      <c r="P58" s="1">
        <v>113</v>
      </c>
      <c r="Q58" s="4" t="s">
        <v>54</v>
      </c>
      <c r="R58" s="3"/>
      <c r="S58" s="1">
        <v>113</v>
      </c>
      <c r="T58" s="4" t="s">
        <v>54</v>
      </c>
    </row>
    <row r="59" spans="1:20" ht="25.5">
      <c r="A59" s="1">
        <v>112</v>
      </c>
      <c r="B59" s="4" t="s">
        <v>55</v>
      </c>
      <c r="C59" s="4"/>
      <c r="D59" s="1">
        <v>112</v>
      </c>
      <c r="E59" s="4" t="s">
        <v>55</v>
      </c>
      <c r="F59" s="3"/>
      <c r="G59" s="1">
        <v>112</v>
      </c>
      <c r="H59" s="4" t="s">
        <v>55</v>
      </c>
      <c r="I59" s="3"/>
      <c r="J59" s="1">
        <v>112</v>
      </c>
      <c r="K59" s="4" t="s">
        <v>55</v>
      </c>
      <c r="L59" s="3"/>
      <c r="M59" s="1">
        <v>112</v>
      </c>
      <c r="N59" s="4" t="s">
        <v>55</v>
      </c>
      <c r="O59" s="3"/>
      <c r="P59" s="1">
        <v>112</v>
      </c>
      <c r="Q59" s="4" t="s">
        <v>55</v>
      </c>
      <c r="R59" s="3"/>
      <c r="S59" s="1">
        <v>112</v>
      </c>
      <c r="T59" s="4" t="s">
        <v>55</v>
      </c>
    </row>
    <row r="60" spans="1:20" ht="25.5">
      <c r="A60" s="1">
        <v>111</v>
      </c>
      <c r="B60" s="4" t="s">
        <v>56</v>
      </c>
      <c r="C60" s="4"/>
      <c r="D60" s="1">
        <v>111</v>
      </c>
      <c r="E60" s="4" t="s">
        <v>56</v>
      </c>
      <c r="F60" s="3"/>
      <c r="G60" s="1">
        <v>111</v>
      </c>
      <c r="H60" s="4" t="s">
        <v>56</v>
      </c>
      <c r="I60" s="3"/>
      <c r="J60" s="1">
        <v>111</v>
      </c>
      <c r="K60" s="4" t="s">
        <v>56</v>
      </c>
      <c r="L60" s="3"/>
      <c r="M60" s="1">
        <v>111</v>
      </c>
      <c r="N60" s="4" t="s">
        <v>56</v>
      </c>
      <c r="O60" s="3"/>
      <c r="P60" s="1">
        <v>111</v>
      </c>
      <c r="Q60" s="4" t="s">
        <v>56</v>
      </c>
      <c r="R60" s="3"/>
      <c r="S60" s="1">
        <v>111</v>
      </c>
      <c r="T60" s="4" t="s">
        <v>56</v>
      </c>
    </row>
    <row r="61" spans="1:20" ht="25.5">
      <c r="A61" s="1">
        <v>110</v>
      </c>
      <c r="B61" s="4" t="s">
        <v>57</v>
      </c>
      <c r="C61" s="4"/>
      <c r="D61" s="1">
        <v>110</v>
      </c>
      <c r="E61" s="4" t="s">
        <v>57</v>
      </c>
      <c r="F61" s="3"/>
      <c r="G61" s="1">
        <v>110</v>
      </c>
      <c r="H61" s="4" t="s">
        <v>57</v>
      </c>
      <c r="I61" s="3"/>
      <c r="J61" s="1">
        <v>110</v>
      </c>
      <c r="K61" s="4" t="s">
        <v>57</v>
      </c>
      <c r="L61" s="3"/>
      <c r="M61" s="1">
        <v>110</v>
      </c>
      <c r="N61" s="4" t="s">
        <v>57</v>
      </c>
      <c r="O61" s="3"/>
      <c r="P61" s="1">
        <v>110</v>
      </c>
      <c r="Q61" s="4" t="s">
        <v>57</v>
      </c>
      <c r="R61" s="3"/>
      <c r="S61" s="1">
        <v>110</v>
      </c>
      <c r="T61" s="4" t="s">
        <v>57</v>
      </c>
    </row>
    <row r="62" spans="1:20" ht="25.5">
      <c r="A62" s="1">
        <v>109</v>
      </c>
      <c r="B62" s="4" t="s">
        <v>58</v>
      </c>
      <c r="C62" s="4"/>
      <c r="D62" s="1">
        <v>109</v>
      </c>
      <c r="E62" s="4" t="s">
        <v>58</v>
      </c>
      <c r="F62" s="3"/>
      <c r="G62" s="1">
        <v>109</v>
      </c>
      <c r="H62" s="4" t="s">
        <v>58</v>
      </c>
      <c r="I62" s="3"/>
      <c r="J62" s="1">
        <v>109</v>
      </c>
      <c r="K62" s="4" t="s">
        <v>58</v>
      </c>
      <c r="L62" s="3"/>
      <c r="M62" s="1">
        <v>109</v>
      </c>
      <c r="N62" s="4" t="s">
        <v>58</v>
      </c>
      <c r="O62" s="3"/>
      <c r="P62" s="1">
        <v>109</v>
      </c>
      <c r="Q62" s="4" t="s">
        <v>58</v>
      </c>
      <c r="R62" s="3"/>
      <c r="S62" s="1">
        <v>109</v>
      </c>
      <c r="T62" s="4" t="s">
        <v>58</v>
      </c>
    </row>
    <row r="63" spans="1:20" ht="25.5">
      <c r="A63" s="1">
        <v>108</v>
      </c>
      <c r="B63" s="4" t="s">
        <v>59</v>
      </c>
      <c r="C63" s="4"/>
      <c r="D63" s="1">
        <v>108</v>
      </c>
      <c r="E63" s="4" t="s">
        <v>59</v>
      </c>
      <c r="F63" s="3"/>
      <c r="G63" s="1">
        <v>108</v>
      </c>
      <c r="H63" s="4" t="s">
        <v>59</v>
      </c>
      <c r="I63" s="3"/>
      <c r="J63" s="1">
        <v>108</v>
      </c>
      <c r="K63" s="4" t="s">
        <v>59</v>
      </c>
      <c r="L63" s="3"/>
      <c r="M63" s="1">
        <v>108</v>
      </c>
      <c r="N63" s="4" t="s">
        <v>59</v>
      </c>
      <c r="O63" s="3"/>
      <c r="P63" s="1">
        <v>108</v>
      </c>
      <c r="Q63" s="4" t="s">
        <v>59</v>
      </c>
      <c r="R63" s="3"/>
      <c r="S63" s="1">
        <v>108</v>
      </c>
      <c r="T63" s="4" t="s">
        <v>59</v>
      </c>
    </row>
    <row r="64" spans="1:20">
      <c r="A64" s="1">
        <v>107</v>
      </c>
      <c r="B64" s="4" t="s">
        <v>60</v>
      </c>
      <c r="C64" s="4"/>
      <c r="D64" s="1">
        <v>107</v>
      </c>
      <c r="E64" s="4" t="s">
        <v>60</v>
      </c>
      <c r="F64" s="3"/>
      <c r="G64" s="1">
        <v>107</v>
      </c>
      <c r="H64" s="4" t="s">
        <v>60</v>
      </c>
      <c r="I64" s="3"/>
      <c r="J64" s="1">
        <v>107</v>
      </c>
      <c r="K64" s="4" t="s">
        <v>60</v>
      </c>
      <c r="L64" s="3"/>
      <c r="M64" s="1">
        <v>107</v>
      </c>
      <c r="N64" s="4" t="s">
        <v>60</v>
      </c>
      <c r="O64" s="3"/>
      <c r="P64" s="1">
        <v>107</v>
      </c>
      <c r="Q64" s="4" t="s">
        <v>60</v>
      </c>
      <c r="R64" s="3"/>
      <c r="S64" s="1">
        <v>107</v>
      </c>
      <c r="T64" s="4" t="s">
        <v>60</v>
      </c>
    </row>
    <row r="65" spans="1:20" ht="25.5">
      <c r="A65" s="1">
        <v>106</v>
      </c>
      <c r="B65" s="4" t="s">
        <v>61</v>
      </c>
      <c r="C65" s="4"/>
      <c r="D65" s="1">
        <v>106</v>
      </c>
      <c r="E65" s="4" t="s">
        <v>61</v>
      </c>
      <c r="F65" s="3"/>
      <c r="G65" s="1">
        <v>106</v>
      </c>
      <c r="H65" s="4" t="s">
        <v>61</v>
      </c>
      <c r="I65" s="3"/>
      <c r="J65" s="1">
        <v>106</v>
      </c>
      <c r="K65" s="4" t="s">
        <v>61</v>
      </c>
      <c r="L65" s="3"/>
      <c r="M65" s="1">
        <v>106</v>
      </c>
      <c r="N65" s="4" t="s">
        <v>61</v>
      </c>
      <c r="O65" s="3"/>
      <c r="P65" s="1">
        <v>106</v>
      </c>
      <c r="Q65" s="4" t="s">
        <v>61</v>
      </c>
      <c r="R65" s="3"/>
      <c r="S65" s="1">
        <v>106</v>
      </c>
      <c r="T65" s="4" t="s">
        <v>61</v>
      </c>
    </row>
    <row r="66" spans="1:20" ht="25.5">
      <c r="A66" s="1">
        <v>105</v>
      </c>
      <c r="B66" s="4" t="s">
        <v>62</v>
      </c>
      <c r="C66" s="4"/>
      <c r="D66" s="1">
        <v>105</v>
      </c>
      <c r="E66" s="4" t="s">
        <v>62</v>
      </c>
      <c r="F66" s="3"/>
      <c r="G66" s="1">
        <v>105</v>
      </c>
      <c r="H66" s="4" t="s">
        <v>62</v>
      </c>
      <c r="I66" s="3"/>
      <c r="J66" s="1">
        <v>105</v>
      </c>
      <c r="K66" s="4" t="s">
        <v>62</v>
      </c>
      <c r="L66" s="3"/>
      <c r="M66" s="1">
        <v>105</v>
      </c>
      <c r="N66" s="4" t="s">
        <v>62</v>
      </c>
      <c r="O66" s="3"/>
      <c r="P66" s="1">
        <v>105</v>
      </c>
      <c r="Q66" s="4" t="s">
        <v>62</v>
      </c>
      <c r="R66" s="3"/>
      <c r="S66" s="1">
        <v>105</v>
      </c>
      <c r="T66" s="4" t="s">
        <v>62</v>
      </c>
    </row>
    <row r="67" spans="1:20">
      <c r="A67" s="1">
        <v>104</v>
      </c>
      <c r="B67" s="4" t="s">
        <v>63</v>
      </c>
      <c r="C67" s="4"/>
      <c r="D67" s="1">
        <v>104</v>
      </c>
      <c r="E67" s="4" t="s">
        <v>63</v>
      </c>
      <c r="F67" s="3"/>
      <c r="G67" s="1">
        <v>104</v>
      </c>
      <c r="H67" s="4" t="s">
        <v>63</v>
      </c>
      <c r="I67" s="3"/>
      <c r="J67" s="1">
        <v>104</v>
      </c>
      <c r="K67" s="4" t="s">
        <v>63</v>
      </c>
      <c r="L67" s="3"/>
      <c r="M67" s="1">
        <v>104</v>
      </c>
      <c r="N67" s="4" t="s">
        <v>63</v>
      </c>
      <c r="O67" s="3"/>
      <c r="P67" s="1">
        <v>104</v>
      </c>
      <c r="Q67" s="4" t="s">
        <v>63</v>
      </c>
      <c r="R67" s="3"/>
      <c r="S67" s="1">
        <v>104</v>
      </c>
      <c r="T67" s="4" t="s">
        <v>63</v>
      </c>
    </row>
    <row r="68" spans="1:20">
      <c r="A68" s="1">
        <v>103</v>
      </c>
      <c r="B68" s="4" t="s">
        <v>64</v>
      </c>
      <c r="C68" s="4"/>
      <c r="D68" s="1">
        <v>103</v>
      </c>
      <c r="E68" s="4" t="s">
        <v>64</v>
      </c>
      <c r="F68" s="3"/>
      <c r="G68" s="1">
        <v>103</v>
      </c>
      <c r="H68" s="4" t="s">
        <v>64</v>
      </c>
      <c r="I68" s="3"/>
      <c r="J68" s="1">
        <v>103</v>
      </c>
      <c r="K68" s="4" t="s">
        <v>64</v>
      </c>
      <c r="L68" s="3"/>
      <c r="M68" s="1">
        <v>103</v>
      </c>
      <c r="N68" s="4" t="s">
        <v>64</v>
      </c>
      <c r="O68" s="3"/>
      <c r="P68" s="1">
        <v>103</v>
      </c>
      <c r="Q68" s="4" t="s">
        <v>64</v>
      </c>
      <c r="R68" s="3"/>
      <c r="S68" s="1">
        <v>103</v>
      </c>
      <c r="T68" s="4" t="s">
        <v>64</v>
      </c>
    </row>
    <row r="69" spans="1:20" ht="25.5">
      <c r="A69" s="1">
        <v>102</v>
      </c>
      <c r="B69" s="4" t="s">
        <v>65</v>
      </c>
      <c r="C69" s="4"/>
      <c r="D69" s="1">
        <v>102</v>
      </c>
      <c r="E69" s="4" t="s">
        <v>65</v>
      </c>
      <c r="F69" s="3"/>
      <c r="G69" s="1">
        <v>102</v>
      </c>
      <c r="H69" s="4" t="s">
        <v>65</v>
      </c>
      <c r="I69" s="3"/>
      <c r="J69" s="1">
        <v>102</v>
      </c>
      <c r="K69" s="4" t="s">
        <v>65</v>
      </c>
      <c r="L69" s="3"/>
      <c r="M69" s="1">
        <v>102</v>
      </c>
      <c r="N69" s="4" t="s">
        <v>65</v>
      </c>
      <c r="O69" s="3"/>
      <c r="P69" s="1">
        <v>102</v>
      </c>
      <c r="Q69" s="4" t="s">
        <v>65</v>
      </c>
      <c r="R69" s="3"/>
      <c r="S69" s="1">
        <v>102</v>
      </c>
      <c r="T69" s="4" t="s">
        <v>65</v>
      </c>
    </row>
    <row r="70" spans="1:20">
      <c r="A70" s="1">
        <v>101</v>
      </c>
      <c r="B70" s="4" t="s">
        <v>66</v>
      </c>
      <c r="C70" s="4"/>
      <c r="D70" s="1">
        <v>101</v>
      </c>
      <c r="E70" s="4" t="s">
        <v>66</v>
      </c>
      <c r="F70" s="3"/>
      <c r="G70" s="1">
        <v>101</v>
      </c>
      <c r="H70" s="4" t="s">
        <v>66</v>
      </c>
      <c r="I70" s="3"/>
      <c r="J70" s="1">
        <v>101</v>
      </c>
      <c r="K70" s="4" t="s">
        <v>66</v>
      </c>
      <c r="L70" s="3"/>
      <c r="M70" s="1">
        <v>101</v>
      </c>
      <c r="N70" s="4" t="s">
        <v>66</v>
      </c>
      <c r="O70" s="3"/>
      <c r="P70" s="1">
        <v>101</v>
      </c>
      <c r="Q70" s="4" t="s">
        <v>66</v>
      </c>
      <c r="R70" s="3"/>
      <c r="S70" s="1">
        <v>101</v>
      </c>
      <c r="T70" s="4" t="s">
        <v>66</v>
      </c>
    </row>
    <row r="71" spans="1:20">
      <c r="A71" s="1">
        <v>100</v>
      </c>
      <c r="B71" s="4" t="s">
        <v>67</v>
      </c>
      <c r="C71" s="4"/>
      <c r="D71" s="1">
        <v>100</v>
      </c>
      <c r="E71" s="4" t="s">
        <v>67</v>
      </c>
      <c r="F71" s="3"/>
      <c r="G71" s="1">
        <v>100</v>
      </c>
      <c r="H71" s="4" t="s">
        <v>67</v>
      </c>
      <c r="I71" s="3"/>
      <c r="J71" s="1">
        <v>100</v>
      </c>
      <c r="K71" s="4" t="s">
        <v>67</v>
      </c>
      <c r="L71" s="3"/>
      <c r="M71" s="1">
        <v>100</v>
      </c>
      <c r="N71" s="4" t="s">
        <v>67</v>
      </c>
      <c r="O71" s="3"/>
      <c r="P71" s="1">
        <v>100</v>
      </c>
      <c r="Q71" s="4" t="s">
        <v>67</v>
      </c>
      <c r="R71" s="3"/>
      <c r="S71" s="1">
        <v>100</v>
      </c>
      <c r="T71" s="4" t="s">
        <v>67</v>
      </c>
    </row>
    <row r="72" spans="1:20">
      <c r="A72" s="1">
        <v>99</v>
      </c>
      <c r="B72" s="4" t="s">
        <v>68</v>
      </c>
      <c r="C72" s="4"/>
      <c r="D72" s="1">
        <v>99</v>
      </c>
      <c r="E72" s="4" t="s">
        <v>68</v>
      </c>
      <c r="F72" s="3"/>
      <c r="G72" s="1">
        <v>99</v>
      </c>
      <c r="H72" s="4" t="s">
        <v>68</v>
      </c>
      <c r="I72" s="3"/>
      <c r="J72" s="1">
        <v>99</v>
      </c>
      <c r="K72" s="4" t="s">
        <v>68</v>
      </c>
      <c r="L72" s="3"/>
      <c r="M72" s="1">
        <v>99</v>
      </c>
      <c r="N72" s="4" t="s">
        <v>68</v>
      </c>
      <c r="O72" s="3"/>
      <c r="P72" s="1">
        <v>99</v>
      </c>
      <c r="Q72" s="4" t="s">
        <v>68</v>
      </c>
      <c r="R72" s="3"/>
      <c r="S72" s="1">
        <v>99</v>
      </c>
      <c r="T72" s="4" t="s">
        <v>68</v>
      </c>
    </row>
    <row r="73" spans="1:20">
      <c r="A73" s="1">
        <v>98</v>
      </c>
      <c r="B73" s="4" t="s">
        <v>69</v>
      </c>
      <c r="C73" s="4"/>
      <c r="D73" s="1">
        <v>98</v>
      </c>
      <c r="E73" s="4" t="s">
        <v>69</v>
      </c>
      <c r="F73" s="3"/>
      <c r="G73" s="1">
        <v>98</v>
      </c>
      <c r="H73" s="4" t="s">
        <v>69</v>
      </c>
      <c r="I73" s="3"/>
      <c r="J73" s="1">
        <v>98</v>
      </c>
      <c r="K73" s="4" t="s">
        <v>69</v>
      </c>
      <c r="L73" s="3"/>
      <c r="M73" s="1">
        <v>98</v>
      </c>
      <c r="N73" s="4" t="s">
        <v>69</v>
      </c>
      <c r="O73" s="3"/>
      <c r="P73" s="1">
        <v>98</v>
      </c>
      <c r="Q73" s="4" t="s">
        <v>69</v>
      </c>
      <c r="R73" s="3"/>
      <c r="S73" s="1">
        <v>98</v>
      </c>
      <c r="T73" s="4" t="s">
        <v>69</v>
      </c>
    </row>
    <row r="74" spans="1:20">
      <c r="A74" s="1">
        <v>97</v>
      </c>
      <c r="B74" s="4" t="s">
        <v>70</v>
      </c>
      <c r="C74" s="4"/>
      <c r="D74" s="1">
        <v>97</v>
      </c>
      <c r="E74" s="4" t="s">
        <v>70</v>
      </c>
      <c r="F74" s="3"/>
      <c r="G74" s="1">
        <v>97</v>
      </c>
      <c r="H74" s="4" t="s">
        <v>70</v>
      </c>
      <c r="I74" s="3"/>
      <c r="J74" s="1">
        <v>97</v>
      </c>
      <c r="K74" s="4" t="s">
        <v>70</v>
      </c>
      <c r="L74" s="3"/>
      <c r="M74" s="1">
        <v>97</v>
      </c>
      <c r="N74" s="4" t="s">
        <v>70</v>
      </c>
      <c r="O74" s="3"/>
      <c r="P74" s="1">
        <v>97</v>
      </c>
      <c r="Q74" s="4" t="s">
        <v>70</v>
      </c>
      <c r="R74" s="3"/>
      <c r="S74" s="1">
        <v>97</v>
      </c>
      <c r="T74" s="4" t="s">
        <v>70</v>
      </c>
    </row>
    <row r="75" spans="1:20">
      <c r="A75" s="1">
        <v>96</v>
      </c>
      <c r="B75" s="4" t="s">
        <v>71</v>
      </c>
      <c r="C75" s="4"/>
      <c r="D75" s="1">
        <v>96</v>
      </c>
      <c r="E75" s="4" t="s">
        <v>71</v>
      </c>
      <c r="F75" s="3"/>
      <c r="G75" s="1">
        <v>96</v>
      </c>
      <c r="H75" s="4" t="s">
        <v>71</v>
      </c>
      <c r="I75" s="3"/>
      <c r="J75" s="1">
        <v>96</v>
      </c>
      <c r="K75" s="4" t="s">
        <v>71</v>
      </c>
      <c r="L75" s="3"/>
      <c r="M75" s="1">
        <v>96</v>
      </c>
      <c r="N75" s="4" t="s">
        <v>71</v>
      </c>
      <c r="O75" s="3"/>
      <c r="P75" s="1">
        <v>96</v>
      </c>
      <c r="Q75" s="4" t="s">
        <v>71</v>
      </c>
      <c r="R75" s="3"/>
      <c r="S75" s="1">
        <v>96</v>
      </c>
      <c r="T75" s="4" t="s">
        <v>71</v>
      </c>
    </row>
    <row r="76" spans="1:20">
      <c r="A76" s="1">
        <v>95</v>
      </c>
      <c r="B76" s="4" t="s">
        <v>72</v>
      </c>
      <c r="C76" s="4"/>
      <c r="D76" s="1">
        <v>95</v>
      </c>
      <c r="E76" s="4" t="s">
        <v>72</v>
      </c>
      <c r="F76" s="3"/>
      <c r="G76" s="1">
        <v>95</v>
      </c>
      <c r="H76" s="4" t="s">
        <v>72</v>
      </c>
      <c r="I76" s="3"/>
      <c r="J76" s="1">
        <v>95</v>
      </c>
      <c r="K76" s="4" t="s">
        <v>72</v>
      </c>
      <c r="L76" s="3"/>
      <c r="M76" s="1">
        <v>95</v>
      </c>
      <c r="N76" s="4" t="s">
        <v>72</v>
      </c>
      <c r="O76" s="3"/>
      <c r="P76" s="1">
        <v>95</v>
      </c>
      <c r="Q76" s="4" t="s">
        <v>72</v>
      </c>
      <c r="R76" s="3"/>
      <c r="S76" s="1">
        <v>95</v>
      </c>
      <c r="T76" s="4" t="s">
        <v>72</v>
      </c>
    </row>
    <row r="77" spans="1:20">
      <c r="A77" s="1">
        <v>94</v>
      </c>
      <c r="B77" s="4" t="s">
        <v>73</v>
      </c>
      <c r="C77" s="4"/>
      <c r="D77" s="1">
        <v>94</v>
      </c>
      <c r="E77" s="4" t="s">
        <v>73</v>
      </c>
      <c r="F77" s="3"/>
      <c r="G77" s="1">
        <v>94</v>
      </c>
      <c r="H77" s="4" t="s">
        <v>73</v>
      </c>
      <c r="I77" s="3"/>
      <c r="J77" s="1">
        <v>94</v>
      </c>
      <c r="K77" s="4" t="s">
        <v>73</v>
      </c>
      <c r="L77" s="3"/>
      <c r="M77" s="1">
        <v>94</v>
      </c>
      <c r="N77" s="4" t="s">
        <v>73</v>
      </c>
      <c r="O77" s="3"/>
      <c r="P77" s="1">
        <v>94</v>
      </c>
      <c r="Q77" s="4" t="s">
        <v>73</v>
      </c>
      <c r="R77" s="3"/>
      <c r="S77" s="1">
        <v>94</v>
      </c>
      <c r="T77" s="4" t="s">
        <v>73</v>
      </c>
    </row>
    <row r="78" spans="1:20">
      <c r="A78" s="1">
        <v>93</v>
      </c>
      <c r="B78" s="4" t="s">
        <v>74</v>
      </c>
      <c r="C78" s="4"/>
      <c r="D78" s="1">
        <v>93</v>
      </c>
      <c r="E78" s="4" t="s">
        <v>74</v>
      </c>
      <c r="F78" s="3"/>
      <c r="G78" s="1">
        <v>93</v>
      </c>
      <c r="H78" s="4" t="s">
        <v>74</v>
      </c>
      <c r="I78" s="3"/>
      <c r="J78" s="1">
        <v>93</v>
      </c>
      <c r="K78" s="4" t="s">
        <v>74</v>
      </c>
      <c r="L78" s="3"/>
      <c r="M78" s="1">
        <v>93</v>
      </c>
      <c r="N78" s="4" t="s">
        <v>74</v>
      </c>
      <c r="O78" s="3"/>
      <c r="P78" s="1">
        <v>93</v>
      </c>
      <c r="Q78" s="4" t="s">
        <v>74</v>
      </c>
      <c r="R78" s="3"/>
      <c r="S78" s="1">
        <v>93</v>
      </c>
      <c r="T78" s="4" t="s">
        <v>74</v>
      </c>
    </row>
    <row r="79" spans="1:20">
      <c r="A79" s="1">
        <v>92</v>
      </c>
      <c r="B79" s="4" t="s">
        <v>75</v>
      </c>
      <c r="C79" s="4"/>
      <c r="D79" s="1">
        <v>92</v>
      </c>
      <c r="E79" s="4" t="s">
        <v>75</v>
      </c>
      <c r="F79" s="3"/>
      <c r="G79" s="1">
        <v>92</v>
      </c>
      <c r="H79" s="4" t="s">
        <v>75</v>
      </c>
      <c r="I79" s="3"/>
      <c r="J79" s="1">
        <v>92</v>
      </c>
      <c r="K79" s="4" t="s">
        <v>75</v>
      </c>
      <c r="L79" s="3"/>
      <c r="M79" s="1">
        <v>92</v>
      </c>
      <c r="N79" s="4" t="s">
        <v>75</v>
      </c>
      <c r="O79" s="3"/>
      <c r="P79" s="1">
        <v>92</v>
      </c>
      <c r="Q79" s="4" t="s">
        <v>75</v>
      </c>
      <c r="R79" s="3"/>
      <c r="S79" s="1">
        <v>92</v>
      </c>
      <c r="T79" s="4" t="s">
        <v>75</v>
      </c>
    </row>
    <row r="80" spans="1:20">
      <c r="A80" s="1">
        <v>91</v>
      </c>
      <c r="B80" s="4" t="s">
        <v>76</v>
      </c>
      <c r="C80" s="4"/>
      <c r="D80" s="1">
        <v>91</v>
      </c>
      <c r="E80" s="4" t="s">
        <v>76</v>
      </c>
      <c r="F80" s="3"/>
      <c r="G80" s="1">
        <v>91</v>
      </c>
      <c r="H80" s="4" t="s">
        <v>76</v>
      </c>
      <c r="I80" s="3"/>
      <c r="J80" s="1">
        <v>91</v>
      </c>
      <c r="K80" s="4" t="s">
        <v>76</v>
      </c>
      <c r="L80" s="3"/>
      <c r="M80" s="1">
        <v>91</v>
      </c>
      <c r="N80" s="4" t="s">
        <v>76</v>
      </c>
      <c r="O80" s="3"/>
      <c r="P80" s="1">
        <v>91</v>
      </c>
      <c r="Q80" s="4" t="s">
        <v>76</v>
      </c>
      <c r="R80" s="3"/>
      <c r="S80" s="1">
        <v>91</v>
      </c>
      <c r="T80" s="4" t="s">
        <v>76</v>
      </c>
    </row>
    <row r="81" spans="1:20">
      <c r="A81" s="1">
        <v>90</v>
      </c>
      <c r="B81" s="4" t="s">
        <v>77</v>
      </c>
      <c r="C81" s="4"/>
      <c r="D81" s="1">
        <v>90</v>
      </c>
      <c r="E81" s="4" t="s">
        <v>77</v>
      </c>
      <c r="F81" s="3"/>
      <c r="G81" s="1">
        <v>90</v>
      </c>
      <c r="H81" s="4" t="s">
        <v>77</v>
      </c>
      <c r="I81" s="3"/>
      <c r="J81" s="1">
        <v>90</v>
      </c>
      <c r="K81" s="4" t="s">
        <v>77</v>
      </c>
      <c r="L81" s="3"/>
      <c r="M81" s="1">
        <v>90</v>
      </c>
      <c r="N81" s="4" t="s">
        <v>77</v>
      </c>
      <c r="O81" s="3"/>
      <c r="P81" s="1">
        <v>90</v>
      </c>
      <c r="Q81" s="4" t="s">
        <v>77</v>
      </c>
      <c r="R81" s="3"/>
      <c r="S81" s="1">
        <v>90</v>
      </c>
      <c r="T81" s="4" t="s">
        <v>77</v>
      </c>
    </row>
    <row r="82" spans="1:20">
      <c r="A82" s="1">
        <v>89</v>
      </c>
      <c r="B82" s="4" t="s">
        <v>78</v>
      </c>
      <c r="C82" s="4"/>
      <c r="D82" s="1">
        <v>89</v>
      </c>
      <c r="E82" s="4" t="s">
        <v>78</v>
      </c>
      <c r="F82" s="3"/>
      <c r="G82" s="1">
        <v>89</v>
      </c>
      <c r="H82" s="4" t="s">
        <v>78</v>
      </c>
      <c r="I82" s="3"/>
      <c r="J82" s="1">
        <v>89</v>
      </c>
      <c r="K82" s="4" t="s">
        <v>78</v>
      </c>
      <c r="L82" s="3"/>
      <c r="M82" s="1">
        <v>89</v>
      </c>
      <c r="N82" s="4" t="s">
        <v>78</v>
      </c>
      <c r="O82" s="3"/>
      <c r="P82" s="1">
        <v>89</v>
      </c>
      <c r="Q82" s="4" t="s">
        <v>78</v>
      </c>
      <c r="R82" s="3"/>
      <c r="S82" s="1">
        <v>89</v>
      </c>
      <c r="T82" s="4" t="s">
        <v>78</v>
      </c>
    </row>
    <row r="83" spans="1:20">
      <c r="A83" s="1">
        <v>88</v>
      </c>
      <c r="B83" s="4" t="s">
        <v>79</v>
      </c>
      <c r="C83" s="4"/>
      <c r="D83" s="1">
        <v>88</v>
      </c>
      <c r="E83" s="4" t="s">
        <v>79</v>
      </c>
      <c r="F83" s="3"/>
      <c r="G83" s="1">
        <v>88</v>
      </c>
      <c r="H83" s="4" t="s">
        <v>79</v>
      </c>
      <c r="I83" s="3"/>
      <c r="J83" s="1">
        <v>88</v>
      </c>
      <c r="K83" s="4" t="s">
        <v>79</v>
      </c>
      <c r="L83" s="3"/>
      <c r="M83" s="1">
        <v>88</v>
      </c>
      <c r="N83" s="4" t="s">
        <v>79</v>
      </c>
      <c r="O83" s="3"/>
      <c r="P83" s="1">
        <v>88</v>
      </c>
      <c r="Q83" s="4" t="s">
        <v>79</v>
      </c>
      <c r="R83" s="3"/>
      <c r="S83" s="1">
        <v>88</v>
      </c>
      <c r="T83" s="4" t="s">
        <v>79</v>
      </c>
    </row>
    <row r="84" spans="1:20">
      <c r="A84" s="1">
        <v>87</v>
      </c>
      <c r="B84" s="4" t="s">
        <v>80</v>
      </c>
      <c r="C84" s="4"/>
      <c r="D84" s="1">
        <v>87</v>
      </c>
      <c r="E84" s="4" t="s">
        <v>80</v>
      </c>
      <c r="F84" s="3"/>
      <c r="G84" s="1">
        <v>87</v>
      </c>
      <c r="H84" s="4" t="s">
        <v>80</v>
      </c>
      <c r="I84" s="3"/>
      <c r="J84" s="1">
        <v>87</v>
      </c>
      <c r="K84" s="4" t="s">
        <v>80</v>
      </c>
      <c r="L84" s="3"/>
      <c r="M84" s="1">
        <v>87</v>
      </c>
      <c r="N84" s="4" t="s">
        <v>80</v>
      </c>
      <c r="O84" s="3"/>
      <c r="P84" s="1">
        <v>87</v>
      </c>
      <c r="Q84" s="4" t="s">
        <v>80</v>
      </c>
      <c r="R84" s="3"/>
      <c r="S84" s="1">
        <v>87</v>
      </c>
      <c r="T84" s="4" t="s">
        <v>80</v>
      </c>
    </row>
    <row r="85" spans="1:20">
      <c r="A85" s="1">
        <v>86</v>
      </c>
      <c r="B85" s="4" t="s">
        <v>81</v>
      </c>
      <c r="C85" s="4"/>
      <c r="D85" s="1">
        <v>86</v>
      </c>
      <c r="E85" s="4" t="s">
        <v>81</v>
      </c>
      <c r="F85" s="3"/>
      <c r="G85" s="1">
        <v>86</v>
      </c>
      <c r="H85" s="4" t="s">
        <v>81</v>
      </c>
      <c r="I85" s="3"/>
      <c r="J85" s="1">
        <v>86</v>
      </c>
      <c r="K85" s="4" t="s">
        <v>81</v>
      </c>
      <c r="L85" s="3"/>
      <c r="M85" s="1">
        <v>86</v>
      </c>
      <c r="N85" s="4" t="s">
        <v>81</v>
      </c>
      <c r="O85" s="3"/>
      <c r="P85" s="1">
        <v>86</v>
      </c>
      <c r="Q85" s="4" t="s">
        <v>81</v>
      </c>
      <c r="R85" s="3"/>
      <c r="S85" s="1">
        <v>86</v>
      </c>
      <c r="T85" s="4" t="s">
        <v>81</v>
      </c>
    </row>
    <row r="86" spans="1:20">
      <c r="A86" s="1">
        <v>85</v>
      </c>
      <c r="B86" s="4" t="s">
        <v>82</v>
      </c>
      <c r="C86" s="4"/>
      <c r="D86" s="1">
        <v>85</v>
      </c>
      <c r="E86" s="4" t="s">
        <v>82</v>
      </c>
      <c r="F86" s="3"/>
      <c r="G86" s="1">
        <v>85</v>
      </c>
      <c r="H86" s="4" t="s">
        <v>82</v>
      </c>
      <c r="I86" s="3"/>
      <c r="J86" s="1">
        <v>85</v>
      </c>
      <c r="K86" s="4" t="s">
        <v>82</v>
      </c>
      <c r="L86" s="3"/>
      <c r="M86" s="1">
        <v>85</v>
      </c>
      <c r="N86" s="4" t="s">
        <v>82</v>
      </c>
      <c r="O86" s="3"/>
      <c r="P86" s="1">
        <v>85</v>
      </c>
      <c r="Q86" s="4" t="s">
        <v>82</v>
      </c>
      <c r="R86" s="3"/>
      <c r="S86" s="1">
        <v>85</v>
      </c>
      <c r="T86" s="4" t="s">
        <v>82</v>
      </c>
    </row>
    <row r="87" spans="1:20">
      <c r="A87" s="1">
        <v>84</v>
      </c>
      <c r="B87" s="4" t="s">
        <v>83</v>
      </c>
      <c r="C87" s="4"/>
      <c r="D87" s="1">
        <v>84</v>
      </c>
      <c r="E87" s="4" t="s">
        <v>83</v>
      </c>
      <c r="F87" s="3"/>
      <c r="G87" s="1">
        <v>84</v>
      </c>
      <c r="H87" s="4" t="s">
        <v>83</v>
      </c>
      <c r="I87" s="3"/>
      <c r="J87" s="1">
        <v>84</v>
      </c>
      <c r="K87" s="4" t="s">
        <v>83</v>
      </c>
      <c r="L87" s="3"/>
      <c r="M87" s="1">
        <v>84</v>
      </c>
      <c r="N87" s="4" t="s">
        <v>83</v>
      </c>
      <c r="O87" s="3"/>
      <c r="P87" s="1">
        <v>84</v>
      </c>
      <c r="Q87" s="4" t="s">
        <v>83</v>
      </c>
      <c r="R87" s="3"/>
      <c r="S87" s="1">
        <v>84</v>
      </c>
      <c r="T87" s="4" t="s">
        <v>83</v>
      </c>
    </row>
    <row r="88" spans="1:20">
      <c r="A88" s="1">
        <v>83</v>
      </c>
      <c r="B88" s="4" t="s">
        <v>84</v>
      </c>
      <c r="C88" s="4"/>
      <c r="D88" s="1">
        <v>83</v>
      </c>
      <c r="E88" s="4" t="s">
        <v>84</v>
      </c>
      <c r="F88" s="3"/>
      <c r="G88" s="1">
        <v>83</v>
      </c>
      <c r="H88" s="4" t="s">
        <v>84</v>
      </c>
      <c r="I88" s="3"/>
      <c r="J88" s="1">
        <v>83</v>
      </c>
      <c r="K88" s="4" t="s">
        <v>84</v>
      </c>
      <c r="L88" s="3"/>
      <c r="M88" s="1">
        <v>83</v>
      </c>
      <c r="N88" s="4" t="s">
        <v>84</v>
      </c>
      <c r="O88" s="3"/>
      <c r="P88" s="1">
        <v>83</v>
      </c>
      <c r="Q88" s="4" t="s">
        <v>84</v>
      </c>
      <c r="R88" s="3"/>
      <c r="S88" s="1">
        <v>83</v>
      </c>
      <c r="T88" s="4" t="s">
        <v>84</v>
      </c>
    </row>
    <row r="89" spans="1:20">
      <c r="A89" s="1">
        <v>82</v>
      </c>
      <c r="B89" s="4" t="s">
        <v>85</v>
      </c>
      <c r="C89" s="4"/>
      <c r="D89" s="1">
        <v>82</v>
      </c>
      <c r="E89" s="4" t="s">
        <v>85</v>
      </c>
      <c r="F89" s="3"/>
      <c r="G89" s="1">
        <v>82</v>
      </c>
      <c r="H89" s="4" t="s">
        <v>85</v>
      </c>
      <c r="I89" s="3"/>
      <c r="J89" s="1">
        <v>82</v>
      </c>
      <c r="K89" s="4" t="s">
        <v>85</v>
      </c>
      <c r="L89" s="3"/>
      <c r="M89" s="1">
        <v>82</v>
      </c>
      <c r="N89" s="4" t="s">
        <v>85</v>
      </c>
      <c r="O89" s="3"/>
      <c r="P89" s="1">
        <v>82</v>
      </c>
      <c r="Q89" s="4" t="s">
        <v>85</v>
      </c>
      <c r="R89" s="3"/>
      <c r="S89" s="1">
        <v>82</v>
      </c>
      <c r="T89" s="4" t="s">
        <v>85</v>
      </c>
    </row>
    <row r="90" spans="1:20">
      <c r="A90" s="1">
        <v>81</v>
      </c>
      <c r="B90" s="4" t="s">
        <v>86</v>
      </c>
      <c r="C90" s="4"/>
      <c r="D90" s="1">
        <v>81</v>
      </c>
      <c r="E90" s="4" t="s">
        <v>86</v>
      </c>
      <c r="F90" s="3"/>
      <c r="G90" s="1">
        <v>81</v>
      </c>
      <c r="H90" s="4" t="s">
        <v>86</v>
      </c>
      <c r="I90" s="3"/>
      <c r="J90" s="1">
        <v>81</v>
      </c>
      <c r="K90" s="4" t="s">
        <v>86</v>
      </c>
      <c r="L90" s="3"/>
      <c r="M90" s="1">
        <v>81</v>
      </c>
      <c r="N90" s="4" t="s">
        <v>86</v>
      </c>
      <c r="O90" s="3"/>
      <c r="P90" s="1">
        <v>81</v>
      </c>
      <c r="Q90" s="4" t="s">
        <v>86</v>
      </c>
      <c r="R90" s="3"/>
      <c r="S90" s="1">
        <v>81</v>
      </c>
      <c r="T90" s="4" t="s">
        <v>86</v>
      </c>
    </row>
    <row r="91" spans="1:20">
      <c r="A91" s="1">
        <v>80</v>
      </c>
      <c r="B91" s="4" t="s">
        <v>87</v>
      </c>
      <c r="C91" s="4"/>
      <c r="D91" s="1">
        <v>80</v>
      </c>
      <c r="E91" s="4" t="s">
        <v>87</v>
      </c>
      <c r="F91" s="3"/>
      <c r="G91" s="1">
        <v>80</v>
      </c>
      <c r="H91" s="4" t="s">
        <v>87</v>
      </c>
      <c r="I91" s="3"/>
      <c r="J91" s="1">
        <v>80</v>
      </c>
      <c r="K91" s="4" t="s">
        <v>87</v>
      </c>
      <c r="L91" s="3"/>
      <c r="M91" s="1">
        <v>80</v>
      </c>
      <c r="N91" s="4" t="s">
        <v>87</v>
      </c>
      <c r="O91" s="3"/>
      <c r="P91" s="1">
        <v>80</v>
      </c>
      <c r="Q91" s="4" t="s">
        <v>87</v>
      </c>
      <c r="R91" s="3"/>
      <c r="S91" s="1">
        <v>80</v>
      </c>
      <c r="T91" s="4" t="s">
        <v>87</v>
      </c>
    </row>
    <row r="92" spans="1:20">
      <c r="A92" s="1">
        <v>79</v>
      </c>
      <c r="B92" s="4" t="s">
        <v>88</v>
      </c>
      <c r="C92" s="4"/>
      <c r="D92" s="1">
        <v>79</v>
      </c>
      <c r="E92" s="4" t="s">
        <v>88</v>
      </c>
      <c r="F92" s="3"/>
      <c r="G92" s="1">
        <v>79</v>
      </c>
      <c r="H92" s="4" t="s">
        <v>88</v>
      </c>
      <c r="I92" s="3"/>
      <c r="J92" s="1">
        <v>79</v>
      </c>
      <c r="K92" s="4" t="s">
        <v>88</v>
      </c>
      <c r="L92" s="3"/>
      <c r="M92" s="1">
        <v>79</v>
      </c>
      <c r="N92" s="4" t="s">
        <v>88</v>
      </c>
      <c r="O92" s="3"/>
      <c r="P92" s="1">
        <v>79</v>
      </c>
      <c r="Q92" s="4" t="s">
        <v>88</v>
      </c>
      <c r="R92" s="3"/>
      <c r="S92" s="1">
        <v>79</v>
      </c>
      <c r="T92" s="4" t="s">
        <v>88</v>
      </c>
    </row>
    <row r="93" spans="1:20">
      <c r="A93" s="1">
        <v>78</v>
      </c>
      <c r="B93" s="4" t="s">
        <v>89</v>
      </c>
      <c r="C93" s="4"/>
      <c r="D93" s="1">
        <v>78</v>
      </c>
      <c r="E93" s="4" t="s">
        <v>89</v>
      </c>
      <c r="F93" s="3"/>
      <c r="G93" s="1">
        <v>78</v>
      </c>
      <c r="H93" s="4" t="s">
        <v>89</v>
      </c>
      <c r="I93" s="3"/>
      <c r="J93" s="1">
        <v>78</v>
      </c>
      <c r="K93" s="4" t="s">
        <v>89</v>
      </c>
      <c r="L93" s="3"/>
      <c r="M93" s="1">
        <v>78</v>
      </c>
      <c r="N93" s="4" t="s">
        <v>89</v>
      </c>
      <c r="O93" s="3"/>
      <c r="P93" s="1">
        <v>78</v>
      </c>
      <c r="Q93" s="4" t="s">
        <v>89</v>
      </c>
      <c r="R93" s="3"/>
      <c r="S93" s="1">
        <v>78</v>
      </c>
      <c r="T93" s="4" t="s">
        <v>89</v>
      </c>
    </row>
    <row r="94" spans="1:20">
      <c r="A94" s="1">
        <v>77</v>
      </c>
      <c r="B94" s="4" t="s">
        <v>90</v>
      </c>
      <c r="C94" s="4"/>
      <c r="D94" s="1">
        <v>77</v>
      </c>
      <c r="E94" s="4" t="s">
        <v>90</v>
      </c>
      <c r="F94" s="3"/>
      <c r="G94" s="1">
        <v>77</v>
      </c>
      <c r="H94" s="4" t="s">
        <v>90</v>
      </c>
      <c r="I94" s="3"/>
      <c r="J94" s="1">
        <v>77</v>
      </c>
      <c r="K94" s="4" t="s">
        <v>90</v>
      </c>
      <c r="L94" s="3"/>
      <c r="M94" s="1">
        <v>77</v>
      </c>
      <c r="N94" s="4" t="s">
        <v>90</v>
      </c>
      <c r="O94" s="3"/>
      <c r="P94" s="1">
        <v>77</v>
      </c>
      <c r="Q94" s="4" t="s">
        <v>90</v>
      </c>
      <c r="R94" s="3"/>
      <c r="S94" s="1">
        <v>77</v>
      </c>
      <c r="T94" s="4" t="s">
        <v>90</v>
      </c>
    </row>
    <row r="95" spans="1:20">
      <c r="A95" s="1">
        <v>76</v>
      </c>
      <c r="B95" s="4" t="s">
        <v>91</v>
      </c>
      <c r="C95" s="4"/>
      <c r="D95" s="1">
        <v>76</v>
      </c>
      <c r="E95" s="4" t="s">
        <v>91</v>
      </c>
      <c r="F95" s="3"/>
      <c r="G95" s="1">
        <v>76</v>
      </c>
      <c r="H95" s="4" t="s">
        <v>91</v>
      </c>
      <c r="I95" s="3"/>
      <c r="J95" s="1">
        <v>76</v>
      </c>
      <c r="K95" s="4" t="s">
        <v>91</v>
      </c>
      <c r="L95" s="3"/>
      <c r="M95" s="1">
        <v>76</v>
      </c>
      <c r="N95" s="4" t="s">
        <v>91</v>
      </c>
      <c r="O95" s="3"/>
      <c r="P95" s="1">
        <v>76</v>
      </c>
      <c r="Q95" s="4" t="s">
        <v>91</v>
      </c>
      <c r="R95" s="3"/>
      <c r="S95" s="1">
        <v>76</v>
      </c>
      <c r="T95" s="4" t="s">
        <v>91</v>
      </c>
    </row>
    <row r="96" spans="1:20">
      <c r="A96" s="1">
        <v>75</v>
      </c>
      <c r="B96" s="4" t="s">
        <v>92</v>
      </c>
      <c r="C96" s="4"/>
      <c r="D96" s="1">
        <v>75</v>
      </c>
      <c r="E96" s="4" t="s">
        <v>92</v>
      </c>
      <c r="F96" s="3"/>
      <c r="G96" s="1">
        <v>75</v>
      </c>
      <c r="H96" s="4" t="s">
        <v>92</v>
      </c>
      <c r="I96" s="3"/>
      <c r="J96" s="1">
        <v>75</v>
      </c>
      <c r="K96" s="4" t="s">
        <v>92</v>
      </c>
      <c r="L96" s="3"/>
      <c r="M96" s="1">
        <v>75</v>
      </c>
      <c r="N96" s="4" t="s">
        <v>92</v>
      </c>
      <c r="O96" s="3"/>
      <c r="P96" s="1">
        <v>75</v>
      </c>
      <c r="Q96" s="4" t="s">
        <v>92</v>
      </c>
      <c r="R96" s="3"/>
      <c r="S96" s="1">
        <v>75</v>
      </c>
      <c r="T96" s="4" t="s">
        <v>92</v>
      </c>
    </row>
    <row r="97" spans="1:20">
      <c r="A97" s="1">
        <v>74</v>
      </c>
      <c r="B97" s="4" t="s">
        <v>93</v>
      </c>
      <c r="C97" s="4"/>
      <c r="D97" s="1">
        <v>74</v>
      </c>
      <c r="E97" s="4" t="s">
        <v>93</v>
      </c>
      <c r="F97" s="3"/>
      <c r="G97" s="1">
        <v>74</v>
      </c>
      <c r="H97" s="4" t="s">
        <v>93</v>
      </c>
      <c r="I97" s="3"/>
      <c r="J97" s="1">
        <v>74</v>
      </c>
      <c r="K97" s="4" t="s">
        <v>93</v>
      </c>
      <c r="L97" s="3"/>
      <c r="M97" s="1">
        <v>74</v>
      </c>
      <c r="N97" s="4" t="s">
        <v>93</v>
      </c>
      <c r="O97" s="3"/>
      <c r="P97" s="1">
        <v>74</v>
      </c>
      <c r="Q97" s="4" t="s">
        <v>93</v>
      </c>
      <c r="R97" s="3"/>
      <c r="S97" s="1">
        <v>74</v>
      </c>
      <c r="T97" s="4" t="s">
        <v>93</v>
      </c>
    </row>
    <row r="98" spans="1:20">
      <c r="A98" s="1">
        <v>73</v>
      </c>
      <c r="B98" s="4" t="s">
        <v>94</v>
      </c>
      <c r="C98" s="4"/>
      <c r="D98" s="1">
        <v>73</v>
      </c>
      <c r="E98" s="4" t="s">
        <v>94</v>
      </c>
      <c r="F98" s="3"/>
      <c r="G98" s="1">
        <v>73</v>
      </c>
      <c r="H98" s="4" t="s">
        <v>94</v>
      </c>
      <c r="I98" s="3"/>
      <c r="J98" s="1">
        <v>73</v>
      </c>
      <c r="K98" s="4" t="s">
        <v>94</v>
      </c>
      <c r="L98" s="3"/>
      <c r="M98" s="1">
        <v>73</v>
      </c>
      <c r="N98" s="4" t="s">
        <v>94</v>
      </c>
      <c r="O98" s="3"/>
      <c r="P98" s="1">
        <v>73</v>
      </c>
      <c r="Q98" s="4" t="s">
        <v>94</v>
      </c>
      <c r="R98" s="3"/>
      <c r="S98" s="1">
        <v>73</v>
      </c>
      <c r="T98" s="4" t="s">
        <v>94</v>
      </c>
    </row>
    <row r="99" spans="1:20">
      <c r="A99" s="1">
        <v>72</v>
      </c>
      <c r="B99" s="4" t="s">
        <v>95</v>
      </c>
      <c r="C99" s="4"/>
      <c r="D99" s="1">
        <v>72</v>
      </c>
      <c r="E99" s="4" t="s">
        <v>95</v>
      </c>
      <c r="F99" s="3"/>
      <c r="G99" s="1">
        <v>72</v>
      </c>
      <c r="H99" s="4" t="s">
        <v>95</v>
      </c>
      <c r="I99" s="3"/>
      <c r="J99" s="1">
        <v>72</v>
      </c>
      <c r="K99" s="4" t="s">
        <v>95</v>
      </c>
      <c r="L99" s="3"/>
      <c r="M99" s="1">
        <v>72</v>
      </c>
      <c r="N99" s="4" t="s">
        <v>95</v>
      </c>
      <c r="O99" s="3"/>
      <c r="P99" s="1">
        <v>72</v>
      </c>
      <c r="Q99" s="4" t="s">
        <v>95</v>
      </c>
      <c r="R99" s="3"/>
      <c r="S99" s="1">
        <v>72</v>
      </c>
      <c r="T99" s="4" t="s">
        <v>95</v>
      </c>
    </row>
    <row r="100" spans="1:20">
      <c r="A100" s="1">
        <v>71</v>
      </c>
      <c r="B100" s="4" t="s">
        <v>96</v>
      </c>
      <c r="C100" s="4"/>
      <c r="D100" s="1">
        <v>71</v>
      </c>
      <c r="E100" s="4" t="s">
        <v>96</v>
      </c>
      <c r="F100" s="3"/>
      <c r="G100" s="1">
        <v>71</v>
      </c>
      <c r="H100" s="4" t="s">
        <v>96</v>
      </c>
      <c r="I100" s="3"/>
      <c r="J100" s="1">
        <v>71</v>
      </c>
      <c r="K100" s="4" t="s">
        <v>96</v>
      </c>
      <c r="L100" s="3"/>
      <c r="M100" s="1">
        <v>71</v>
      </c>
      <c r="N100" s="4" t="s">
        <v>96</v>
      </c>
      <c r="O100" s="3"/>
      <c r="P100" s="1">
        <v>71</v>
      </c>
      <c r="Q100" s="4" t="s">
        <v>96</v>
      </c>
      <c r="R100" s="3"/>
      <c r="S100" s="1">
        <v>71</v>
      </c>
      <c r="T100" s="4" t="s">
        <v>96</v>
      </c>
    </row>
    <row r="101" spans="1:20">
      <c r="A101" s="1">
        <v>70</v>
      </c>
      <c r="B101" s="4" t="s">
        <v>97</v>
      </c>
      <c r="C101" s="4"/>
      <c r="D101" s="1">
        <v>70</v>
      </c>
      <c r="E101" s="4" t="s">
        <v>97</v>
      </c>
      <c r="F101" s="3"/>
      <c r="G101" s="1">
        <v>70</v>
      </c>
      <c r="H101" s="4" t="s">
        <v>97</v>
      </c>
      <c r="I101" s="3"/>
      <c r="J101" s="1">
        <v>70</v>
      </c>
      <c r="K101" s="4" t="s">
        <v>97</v>
      </c>
      <c r="L101" s="3"/>
      <c r="M101" s="1">
        <v>70</v>
      </c>
      <c r="N101" s="4" t="s">
        <v>97</v>
      </c>
      <c r="O101" s="3"/>
      <c r="P101" s="1">
        <v>70</v>
      </c>
      <c r="Q101" s="4" t="s">
        <v>97</v>
      </c>
      <c r="R101" s="3"/>
      <c r="S101" s="1">
        <v>70</v>
      </c>
      <c r="T101" s="4" t="s">
        <v>97</v>
      </c>
    </row>
    <row r="102" spans="1:20">
      <c r="A102" s="1">
        <v>69</v>
      </c>
      <c r="B102" s="4" t="s">
        <v>98</v>
      </c>
      <c r="C102" s="4"/>
      <c r="D102" s="1">
        <v>69</v>
      </c>
      <c r="E102" s="4" t="s">
        <v>98</v>
      </c>
      <c r="F102" s="3"/>
      <c r="G102" s="1">
        <v>69</v>
      </c>
      <c r="H102" s="4" t="s">
        <v>98</v>
      </c>
      <c r="I102" s="3"/>
      <c r="J102" s="1">
        <v>69</v>
      </c>
      <c r="K102" s="4" t="s">
        <v>98</v>
      </c>
      <c r="L102" s="3"/>
      <c r="M102" s="1">
        <v>69</v>
      </c>
      <c r="N102" s="4" t="s">
        <v>98</v>
      </c>
      <c r="O102" s="3"/>
      <c r="P102" s="1">
        <v>69</v>
      </c>
      <c r="Q102" s="4" t="s">
        <v>98</v>
      </c>
      <c r="R102" s="3"/>
      <c r="S102" s="1">
        <v>69</v>
      </c>
      <c r="T102" s="4" t="s">
        <v>98</v>
      </c>
    </row>
    <row r="103" spans="1:20">
      <c r="A103" s="1">
        <v>68</v>
      </c>
      <c r="B103" s="4" t="s">
        <v>99</v>
      </c>
      <c r="C103" s="4"/>
      <c r="D103" s="1">
        <v>68</v>
      </c>
      <c r="E103" s="4" t="s">
        <v>99</v>
      </c>
      <c r="F103" s="3"/>
      <c r="G103" s="1">
        <v>68</v>
      </c>
      <c r="H103" s="4" t="s">
        <v>99</v>
      </c>
      <c r="I103" s="3"/>
      <c r="J103" s="1">
        <v>68</v>
      </c>
      <c r="K103" s="4" t="s">
        <v>99</v>
      </c>
      <c r="L103" s="3"/>
      <c r="M103" s="1">
        <v>68</v>
      </c>
      <c r="N103" s="4" t="s">
        <v>99</v>
      </c>
      <c r="O103" s="3"/>
      <c r="P103" s="1">
        <v>68</v>
      </c>
      <c r="Q103" s="4" t="s">
        <v>99</v>
      </c>
      <c r="R103" s="3"/>
      <c r="S103" s="1">
        <v>68</v>
      </c>
      <c r="T103" s="4" t="s">
        <v>99</v>
      </c>
    </row>
    <row r="104" spans="1:20">
      <c r="A104" s="1">
        <v>67</v>
      </c>
      <c r="B104" s="4" t="s">
        <v>100</v>
      </c>
      <c r="C104" s="4"/>
      <c r="D104" s="1">
        <v>67</v>
      </c>
      <c r="E104" s="4" t="s">
        <v>100</v>
      </c>
      <c r="F104" s="3"/>
      <c r="G104" s="1">
        <v>67</v>
      </c>
      <c r="H104" s="4" t="s">
        <v>100</v>
      </c>
      <c r="I104" s="3"/>
      <c r="J104" s="1">
        <v>67</v>
      </c>
      <c r="K104" s="4" t="s">
        <v>100</v>
      </c>
      <c r="L104" s="3"/>
      <c r="M104" s="1">
        <v>67</v>
      </c>
      <c r="N104" s="4" t="s">
        <v>100</v>
      </c>
      <c r="O104" s="3"/>
      <c r="P104" s="1">
        <v>67</v>
      </c>
      <c r="Q104" s="4" t="s">
        <v>100</v>
      </c>
      <c r="R104" s="3"/>
      <c r="S104" s="1">
        <v>67</v>
      </c>
      <c r="T104" s="4" t="s">
        <v>100</v>
      </c>
    </row>
    <row r="105" spans="1:20">
      <c r="A105" s="1">
        <v>66</v>
      </c>
      <c r="B105" s="4" t="s">
        <v>101</v>
      </c>
      <c r="C105" s="4"/>
      <c r="D105" s="1">
        <v>66</v>
      </c>
      <c r="E105" s="4" t="s">
        <v>101</v>
      </c>
      <c r="F105" s="3"/>
      <c r="G105" s="1">
        <v>66</v>
      </c>
      <c r="H105" s="4" t="s">
        <v>101</v>
      </c>
      <c r="I105" s="3"/>
      <c r="J105" s="1">
        <v>66</v>
      </c>
      <c r="K105" s="4" t="s">
        <v>101</v>
      </c>
      <c r="L105" s="3"/>
      <c r="M105" s="1">
        <v>66</v>
      </c>
      <c r="N105" s="4" t="s">
        <v>101</v>
      </c>
      <c r="O105" s="3"/>
      <c r="P105" s="1">
        <v>66</v>
      </c>
      <c r="Q105" s="4" t="s">
        <v>101</v>
      </c>
      <c r="R105" s="3"/>
      <c r="S105" s="1">
        <v>66</v>
      </c>
      <c r="T105" s="4" t="s">
        <v>101</v>
      </c>
    </row>
    <row r="106" spans="1:20">
      <c r="A106" s="1">
        <v>65</v>
      </c>
      <c r="B106" s="4" t="s">
        <v>102</v>
      </c>
      <c r="C106" s="4"/>
      <c r="D106" s="1">
        <v>65</v>
      </c>
      <c r="E106" s="4" t="s">
        <v>102</v>
      </c>
      <c r="F106" s="3"/>
      <c r="G106" s="1">
        <v>65</v>
      </c>
      <c r="H106" s="4" t="s">
        <v>102</v>
      </c>
      <c r="I106" s="3"/>
      <c r="J106" s="1">
        <v>65</v>
      </c>
      <c r="K106" s="4" t="s">
        <v>102</v>
      </c>
      <c r="L106" s="3"/>
      <c r="M106" s="1">
        <v>65</v>
      </c>
      <c r="N106" s="4" t="s">
        <v>102</v>
      </c>
      <c r="O106" s="3"/>
      <c r="P106" s="1">
        <v>65</v>
      </c>
      <c r="Q106" s="4" t="s">
        <v>102</v>
      </c>
      <c r="R106" s="3"/>
      <c r="S106" s="1">
        <v>65</v>
      </c>
      <c r="T106" s="4" t="s">
        <v>102</v>
      </c>
    </row>
    <row r="107" spans="1:20">
      <c r="A107" s="1">
        <v>64</v>
      </c>
      <c r="B107" s="4" t="s">
        <v>103</v>
      </c>
      <c r="C107" s="4"/>
      <c r="D107" s="1">
        <v>64</v>
      </c>
      <c r="E107" s="4" t="s">
        <v>104</v>
      </c>
      <c r="F107" s="3"/>
      <c r="G107" s="1">
        <v>64</v>
      </c>
      <c r="H107" s="4" t="s">
        <v>104</v>
      </c>
      <c r="I107" s="3"/>
      <c r="J107" s="1">
        <v>64</v>
      </c>
      <c r="K107" s="4" t="s">
        <v>104</v>
      </c>
      <c r="L107" s="3"/>
      <c r="M107" s="1">
        <v>64</v>
      </c>
      <c r="N107" s="4" t="s">
        <v>104</v>
      </c>
      <c r="O107" s="3"/>
      <c r="P107" s="1">
        <v>64</v>
      </c>
      <c r="Q107" s="4" t="s">
        <v>104</v>
      </c>
      <c r="R107" s="3"/>
      <c r="S107" s="1">
        <v>64</v>
      </c>
      <c r="T107" s="4" t="s">
        <v>104</v>
      </c>
    </row>
    <row r="108" spans="1:20">
      <c r="A108" s="1">
        <v>63</v>
      </c>
      <c r="B108" s="4" t="s">
        <v>105</v>
      </c>
      <c r="C108" s="4"/>
      <c r="D108" s="1">
        <v>63</v>
      </c>
      <c r="E108" s="4" t="s">
        <v>105</v>
      </c>
      <c r="F108" s="3"/>
      <c r="G108" s="1">
        <v>63</v>
      </c>
      <c r="H108" s="4" t="s">
        <v>105</v>
      </c>
      <c r="I108" s="3"/>
      <c r="J108" s="1">
        <v>63</v>
      </c>
      <c r="K108" s="4" t="s">
        <v>105</v>
      </c>
      <c r="L108" s="3"/>
      <c r="M108" s="1">
        <v>63</v>
      </c>
      <c r="N108" s="4" t="s">
        <v>105</v>
      </c>
      <c r="O108" s="3"/>
      <c r="P108" s="1">
        <v>63</v>
      </c>
      <c r="Q108" s="4" t="s">
        <v>105</v>
      </c>
      <c r="R108" s="3"/>
      <c r="S108" s="1">
        <v>63</v>
      </c>
      <c r="T108" s="4" t="s">
        <v>105</v>
      </c>
    </row>
    <row r="109" spans="1:20">
      <c r="A109" s="1">
        <v>62</v>
      </c>
      <c r="B109" s="4" t="s">
        <v>106</v>
      </c>
      <c r="C109" s="4"/>
      <c r="D109" s="1">
        <v>62</v>
      </c>
      <c r="E109" s="4" t="s">
        <v>107</v>
      </c>
      <c r="F109" s="3"/>
      <c r="G109" s="1">
        <v>62</v>
      </c>
      <c r="H109" s="4" t="s">
        <v>107</v>
      </c>
      <c r="I109" s="3"/>
      <c r="J109" s="1">
        <v>62</v>
      </c>
      <c r="K109" s="4" t="s">
        <v>107</v>
      </c>
      <c r="L109" s="3"/>
      <c r="M109" s="1">
        <v>62</v>
      </c>
      <c r="N109" s="4" t="s">
        <v>107</v>
      </c>
      <c r="O109" s="3"/>
      <c r="P109" s="1">
        <v>62</v>
      </c>
      <c r="Q109" s="4" t="s">
        <v>107</v>
      </c>
      <c r="R109" s="3"/>
      <c r="S109" s="1">
        <v>62</v>
      </c>
      <c r="T109" s="4" t="s">
        <v>107</v>
      </c>
    </row>
    <row r="110" spans="1:20" ht="25.5">
      <c r="A110" s="1">
        <v>61</v>
      </c>
      <c r="B110" s="4" t="s">
        <v>108</v>
      </c>
      <c r="C110" s="4"/>
      <c r="D110" s="1">
        <v>61</v>
      </c>
      <c r="E110" s="4" t="s">
        <v>109</v>
      </c>
      <c r="F110" s="3"/>
      <c r="G110" s="1">
        <v>61</v>
      </c>
      <c r="H110" s="4" t="s">
        <v>109</v>
      </c>
      <c r="I110" s="3"/>
      <c r="J110" s="1">
        <v>61</v>
      </c>
      <c r="K110" s="4" t="s">
        <v>109</v>
      </c>
      <c r="L110" s="3"/>
      <c r="M110" s="1">
        <v>61</v>
      </c>
      <c r="N110" s="4" t="s">
        <v>109</v>
      </c>
      <c r="O110" s="3"/>
      <c r="P110" s="1">
        <v>61</v>
      </c>
      <c r="Q110" s="4" t="s">
        <v>109</v>
      </c>
      <c r="R110" s="3"/>
      <c r="S110" s="1">
        <v>61</v>
      </c>
      <c r="T110" s="4" t="s">
        <v>109</v>
      </c>
    </row>
    <row r="111" spans="1:20">
      <c r="A111" s="1">
        <v>60</v>
      </c>
      <c r="B111" s="4" t="s">
        <v>110</v>
      </c>
      <c r="C111" s="4"/>
      <c r="D111" s="1">
        <v>60</v>
      </c>
      <c r="E111" s="4" t="s">
        <v>110</v>
      </c>
      <c r="F111" s="3"/>
      <c r="G111" s="1">
        <v>60</v>
      </c>
      <c r="H111" s="4" t="s">
        <v>110</v>
      </c>
      <c r="I111" s="3"/>
      <c r="J111" s="1">
        <v>60</v>
      </c>
      <c r="K111" s="4" t="s">
        <v>110</v>
      </c>
      <c r="L111" s="3"/>
      <c r="M111" s="1">
        <v>60</v>
      </c>
      <c r="N111" s="4" t="s">
        <v>110</v>
      </c>
      <c r="O111" s="3"/>
      <c r="P111" s="1">
        <v>60</v>
      </c>
      <c r="Q111" s="4" t="s">
        <v>110</v>
      </c>
      <c r="R111" s="3"/>
      <c r="S111" s="1">
        <v>60</v>
      </c>
      <c r="T111" s="4" t="s">
        <v>110</v>
      </c>
    </row>
    <row r="112" spans="1:20">
      <c r="A112" s="1">
        <v>59</v>
      </c>
      <c r="B112" s="5" t="s">
        <v>111</v>
      </c>
      <c r="C112" s="5"/>
      <c r="D112" s="1">
        <v>59</v>
      </c>
      <c r="E112" s="5" t="s">
        <v>111</v>
      </c>
      <c r="F112" s="3"/>
      <c r="G112" s="1">
        <v>59</v>
      </c>
      <c r="H112" s="5" t="s">
        <v>111</v>
      </c>
      <c r="I112" s="3"/>
      <c r="J112" s="1">
        <v>59</v>
      </c>
      <c r="K112" s="5" t="s">
        <v>111</v>
      </c>
      <c r="L112" s="3"/>
      <c r="M112" s="1">
        <v>59</v>
      </c>
      <c r="N112" s="5" t="s">
        <v>111</v>
      </c>
      <c r="O112" s="3"/>
      <c r="P112" s="1">
        <v>59</v>
      </c>
      <c r="Q112" s="5" t="s">
        <v>111</v>
      </c>
      <c r="R112" s="3"/>
      <c r="S112" s="1">
        <v>59</v>
      </c>
      <c r="T112" s="5" t="s">
        <v>111</v>
      </c>
    </row>
    <row r="113" spans="1:20">
      <c r="A113" s="1">
        <v>58</v>
      </c>
      <c r="B113" s="5" t="s">
        <v>112</v>
      </c>
      <c r="C113" s="5"/>
      <c r="D113" s="1">
        <v>58</v>
      </c>
      <c r="E113" s="5" t="s">
        <v>112</v>
      </c>
      <c r="F113" s="3"/>
      <c r="G113" s="1">
        <v>58</v>
      </c>
      <c r="H113" s="5" t="s">
        <v>112</v>
      </c>
      <c r="I113" s="3"/>
      <c r="J113" s="1">
        <v>58</v>
      </c>
      <c r="K113" s="5" t="s">
        <v>112</v>
      </c>
      <c r="L113" s="3"/>
      <c r="M113" s="1">
        <v>58</v>
      </c>
      <c r="N113" s="5" t="s">
        <v>112</v>
      </c>
      <c r="O113" s="3"/>
      <c r="P113" s="1">
        <v>58</v>
      </c>
      <c r="Q113" s="5" t="s">
        <v>112</v>
      </c>
      <c r="R113" s="3"/>
      <c r="S113" s="1">
        <v>58</v>
      </c>
      <c r="T113" s="5" t="s">
        <v>112</v>
      </c>
    </row>
    <row r="114" spans="1:20">
      <c r="A114" s="1">
        <v>57</v>
      </c>
      <c r="B114" s="6" t="s">
        <v>113</v>
      </c>
      <c r="C114" s="6"/>
      <c r="D114" s="1">
        <v>57</v>
      </c>
      <c r="E114" s="6" t="s">
        <v>113</v>
      </c>
      <c r="F114" s="3"/>
      <c r="G114" s="1">
        <v>57</v>
      </c>
      <c r="H114" s="6" t="s">
        <v>113</v>
      </c>
      <c r="I114" s="3"/>
      <c r="J114" s="1">
        <v>57</v>
      </c>
      <c r="K114" s="6" t="s">
        <v>113</v>
      </c>
      <c r="L114" s="3"/>
      <c r="M114" s="1">
        <v>57</v>
      </c>
      <c r="N114" s="6" t="s">
        <v>113</v>
      </c>
      <c r="O114" s="3"/>
      <c r="P114" s="1">
        <v>57</v>
      </c>
      <c r="Q114" s="6" t="s">
        <v>113</v>
      </c>
      <c r="R114" s="3"/>
      <c r="S114" s="1">
        <v>57</v>
      </c>
      <c r="T114" s="6" t="s">
        <v>113</v>
      </c>
    </row>
    <row r="115" spans="1:20">
      <c r="A115" s="1">
        <v>56</v>
      </c>
      <c r="B115" s="6" t="s">
        <v>114</v>
      </c>
      <c r="C115" s="6"/>
      <c r="D115" s="1">
        <v>56</v>
      </c>
      <c r="E115" s="6" t="s">
        <v>114</v>
      </c>
      <c r="F115" s="3"/>
      <c r="G115" s="1">
        <v>56</v>
      </c>
      <c r="H115" s="6" t="s">
        <v>114</v>
      </c>
      <c r="I115" s="3"/>
      <c r="J115" s="1">
        <v>56</v>
      </c>
      <c r="K115" s="6" t="s">
        <v>114</v>
      </c>
      <c r="L115" s="3"/>
      <c r="M115" s="1">
        <v>56</v>
      </c>
      <c r="N115" s="6" t="s">
        <v>114</v>
      </c>
      <c r="O115" s="3"/>
      <c r="P115" s="1">
        <v>56</v>
      </c>
      <c r="Q115" s="6" t="s">
        <v>114</v>
      </c>
      <c r="R115" s="3"/>
      <c r="S115" s="1">
        <v>56</v>
      </c>
      <c r="T115" s="6" t="s">
        <v>114</v>
      </c>
    </row>
    <row r="116" spans="1:20">
      <c r="A116" s="1">
        <v>55</v>
      </c>
      <c r="B116" s="6" t="s">
        <v>115</v>
      </c>
      <c r="C116" s="6"/>
      <c r="D116" s="1">
        <v>55</v>
      </c>
      <c r="E116" s="6" t="s">
        <v>115</v>
      </c>
      <c r="F116" s="3"/>
      <c r="G116" s="1">
        <v>55</v>
      </c>
      <c r="H116" s="6" t="s">
        <v>115</v>
      </c>
      <c r="I116" s="3"/>
      <c r="J116" s="1">
        <v>55</v>
      </c>
      <c r="K116" s="6" t="s">
        <v>115</v>
      </c>
      <c r="L116" s="3"/>
      <c r="M116" s="1">
        <v>55</v>
      </c>
      <c r="N116" s="6" t="s">
        <v>115</v>
      </c>
      <c r="O116" s="3"/>
      <c r="P116" s="1">
        <v>55</v>
      </c>
      <c r="Q116" s="6" t="s">
        <v>115</v>
      </c>
      <c r="R116" s="3"/>
      <c r="S116" s="1">
        <v>55</v>
      </c>
      <c r="T116" s="6" t="s">
        <v>115</v>
      </c>
    </row>
    <row r="117" spans="1:20">
      <c r="A117" s="1">
        <v>54</v>
      </c>
      <c r="B117" s="6" t="s">
        <v>116</v>
      </c>
      <c r="C117" s="6"/>
      <c r="D117" s="1">
        <v>54</v>
      </c>
      <c r="E117" s="6" t="s">
        <v>116</v>
      </c>
      <c r="F117" s="3"/>
      <c r="G117" s="1">
        <v>54</v>
      </c>
      <c r="H117" s="6" t="s">
        <v>116</v>
      </c>
      <c r="I117" s="3"/>
      <c r="J117" s="1">
        <v>54</v>
      </c>
      <c r="K117" s="6" t="s">
        <v>116</v>
      </c>
      <c r="L117" s="3"/>
      <c r="M117" s="1">
        <v>54</v>
      </c>
      <c r="N117" s="6" t="s">
        <v>116</v>
      </c>
      <c r="O117" s="3"/>
      <c r="P117" s="1">
        <v>54</v>
      </c>
      <c r="Q117" s="6" t="s">
        <v>116</v>
      </c>
      <c r="R117" s="3"/>
      <c r="S117" s="1">
        <v>54</v>
      </c>
      <c r="T117" s="6" t="s">
        <v>116</v>
      </c>
    </row>
    <row r="118" spans="1:20">
      <c r="A118" s="1">
        <v>53</v>
      </c>
      <c r="B118" s="6" t="s">
        <v>117</v>
      </c>
      <c r="C118" s="6"/>
      <c r="D118" s="1">
        <v>53</v>
      </c>
      <c r="E118" s="6" t="s">
        <v>117</v>
      </c>
      <c r="F118" s="3"/>
      <c r="G118" s="1">
        <v>53</v>
      </c>
      <c r="H118" s="6" t="s">
        <v>117</v>
      </c>
      <c r="I118" s="3"/>
      <c r="J118" s="1">
        <v>53</v>
      </c>
      <c r="K118" s="6" t="s">
        <v>117</v>
      </c>
      <c r="L118" s="3"/>
      <c r="M118" s="1">
        <v>53</v>
      </c>
      <c r="N118" s="6" t="s">
        <v>117</v>
      </c>
      <c r="O118" s="3"/>
      <c r="P118" s="1">
        <v>53</v>
      </c>
      <c r="Q118" s="6" t="s">
        <v>117</v>
      </c>
      <c r="R118" s="3"/>
      <c r="S118" s="1">
        <v>53</v>
      </c>
      <c r="T118" s="6" t="s">
        <v>117</v>
      </c>
    </row>
    <row r="119" spans="1:20">
      <c r="A119" s="1">
        <v>52</v>
      </c>
      <c r="B119" s="6" t="s">
        <v>118</v>
      </c>
      <c r="C119" s="6"/>
      <c r="D119" s="1">
        <v>52</v>
      </c>
      <c r="E119" s="6" t="s">
        <v>118</v>
      </c>
      <c r="F119" s="3"/>
      <c r="G119" s="1">
        <v>52</v>
      </c>
      <c r="H119" s="6" t="s">
        <v>118</v>
      </c>
      <c r="I119" s="3"/>
      <c r="J119" s="1">
        <v>52</v>
      </c>
      <c r="K119" s="6" t="s">
        <v>118</v>
      </c>
      <c r="L119" s="3"/>
      <c r="M119" s="1">
        <v>52</v>
      </c>
      <c r="N119" s="6" t="s">
        <v>118</v>
      </c>
      <c r="O119" s="3"/>
      <c r="P119" s="1">
        <v>52</v>
      </c>
      <c r="Q119" s="6" t="s">
        <v>118</v>
      </c>
      <c r="R119" s="3"/>
      <c r="S119" s="1">
        <v>52</v>
      </c>
      <c r="T119" s="6" t="s">
        <v>118</v>
      </c>
    </row>
    <row r="120" spans="1:20">
      <c r="A120" s="1">
        <v>51</v>
      </c>
      <c r="B120" s="6" t="s">
        <v>119</v>
      </c>
      <c r="C120" s="6"/>
      <c r="D120" s="1">
        <v>51</v>
      </c>
      <c r="E120" s="6" t="s">
        <v>119</v>
      </c>
      <c r="F120" s="3"/>
      <c r="G120" s="1">
        <v>51</v>
      </c>
      <c r="H120" s="6" t="s">
        <v>119</v>
      </c>
      <c r="I120" s="3"/>
      <c r="J120" s="1">
        <v>51</v>
      </c>
      <c r="K120" s="6" t="s">
        <v>119</v>
      </c>
      <c r="L120" s="3"/>
      <c r="M120" s="1">
        <v>51</v>
      </c>
      <c r="N120" s="6" t="s">
        <v>119</v>
      </c>
      <c r="O120" s="3"/>
      <c r="P120" s="1">
        <v>51</v>
      </c>
      <c r="Q120" s="6" t="s">
        <v>119</v>
      </c>
      <c r="R120" s="3"/>
      <c r="S120" s="1">
        <v>51</v>
      </c>
      <c r="T120" s="6" t="s">
        <v>119</v>
      </c>
    </row>
    <row r="121" spans="1:20">
      <c r="A121" s="1">
        <v>50</v>
      </c>
      <c r="B121" s="6" t="s">
        <v>120</v>
      </c>
      <c r="C121" s="6"/>
      <c r="D121" s="1">
        <v>50</v>
      </c>
      <c r="E121" s="6" t="s">
        <v>120</v>
      </c>
      <c r="F121" s="3"/>
      <c r="G121" s="1">
        <v>50</v>
      </c>
      <c r="H121" s="6" t="s">
        <v>120</v>
      </c>
      <c r="I121" s="3"/>
      <c r="J121" s="1">
        <v>50</v>
      </c>
      <c r="K121" s="6" t="s">
        <v>120</v>
      </c>
      <c r="L121" s="3"/>
      <c r="M121" s="1">
        <v>50</v>
      </c>
      <c r="N121" s="6" t="s">
        <v>120</v>
      </c>
      <c r="O121" s="3"/>
      <c r="P121" s="1">
        <v>50</v>
      </c>
      <c r="Q121" s="6" t="s">
        <v>120</v>
      </c>
      <c r="R121" s="3"/>
      <c r="S121" s="1">
        <v>50</v>
      </c>
      <c r="T121" s="6" t="s">
        <v>120</v>
      </c>
    </row>
    <row r="122" spans="1:20">
      <c r="A122" s="1">
        <v>49</v>
      </c>
      <c r="B122" s="6" t="s">
        <v>121</v>
      </c>
      <c r="C122" s="6"/>
      <c r="D122" s="1">
        <v>49</v>
      </c>
      <c r="E122" s="6" t="s">
        <v>122</v>
      </c>
      <c r="F122" s="3"/>
      <c r="G122" s="1">
        <v>49</v>
      </c>
      <c r="H122" s="6" t="s">
        <v>122</v>
      </c>
      <c r="I122" s="3"/>
      <c r="J122" s="1">
        <v>49</v>
      </c>
      <c r="K122" s="6" t="s">
        <v>122</v>
      </c>
      <c r="L122" s="3"/>
      <c r="M122" s="1">
        <v>49</v>
      </c>
      <c r="N122" s="6" t="s">
        <v>122</v>
      </c>
      <c r="O122" s="3"/>
      <c r="P122" s="1">
        <v>49</v>
      </c>
      <c r="Q122" s="6" t="s">
        <v>122</v>
      </c>
      <c r="R122" s="3"/>
      <c r="S122" s="1">
        <v>49</v>
      </c>
      <c r="T122" s="6" t="s">
        <v>122</v>
      </c>
    </row>
    <row r="123" spans="1:20">
      <c r="A123" s="1">
        <v>48</v>
      </c>
      <c r="B123" s="6" t="s">
        <v>123</v>
      </c>
      <c r="C123" s="6"/>
      <c r="D123" s="1">
        <v>48</v>
      </c>
      <c r="E123" s="6" t="s">
        <v>124</v>
      </c>
      <c r="F123" s="3"/>
      <c r="G123" s="1">
        <v>48</v>
      </c>
      <c r="H123" s="6" t="s">
        <v>124</v>
      </c>
      <c r="I123" s="3"/>
      <c r="J123" s="1">
        <v>48</v>
      </c>
      <c r="K123" s="6" t="s">
        <v>124</v>
      </c>
      <c r="L123" s="3"/>
      <c r="M123" s="1">
        <v>48</v>
      </c>
      <c r="N123" s="6" t="s">
        <v>124</v>
      </c>
      <c r="O123" s="3"/>
      <c r="P123" s="1">
        <v>48</v>
      </c>
      <c r="Q123" s="6" t="s">
        <v>124</v>
      </c>
      <c r="R123" s="3"/>
      <c r="S123" s="1">
        <v>48</v>
      </c>
      <c r="T123" s="6" t="s">
        <v>124</v>
      </c>
    </row>
    <row r="124" spans="1:20">
      <c r="A124" s="1">
        <v>47</v>
      </c>
      <c r="B124" s="6" t="s">
        <v>125</v>
      </c>
      <c r="C124" s="6"/>
      <c r="D124" s="1">
        <v>47</v>
      </c>
      <c r="E124" s="6" t="s">
        <v>125</v>
      </c>
      <c r="F124" s="3"/>
      <c r="G124" s="1">
        <v>47</v>
      </c>
      <c r="H124" s="6" t="s">
        <v>125</v>
      </c>
      <c r="I124" s="3"/>
      <c r="J124" s="1">
        <v>47</v>
      </c>
      <c r="K124" s="6" t="s">
        <v>125</v>
      </c>
      <c r="L124" s="3"/>
      <c r="M124" s="1">
        <v>47</v>
      </c>
      <c r="N124" s="6" t="s">
        <v>125</v>
      </c>
      <c r="O124" s="3"/>
      <c r="P124" s="1">
        <v>47</v>
      </c>
      <c r="Q124" s="6" t="s">
        <v>125</v>
      </c>
      <c r="R124" s="3"/>
      <c r="S124" s="1">
        <v>47</v>
      </c>
      <c r="T124" s="6" t="s">
        <v>125</v>
      </c>
    </row>
    <row r="125" spans="1:20">
      <c r="A125" s="1">
        <v>46</v>
      </c>
      <c r="B125" s="6" t="s">
        <v>126</v>
      </c>
      <c r="C125" s="6"/>
      <c r="D125" s="1">
        <v>46</v>
      </c>
      <c r="E125" s="6" t="s">
        <v>126</v>
      </c>
      <c r="F125" s="3"/>
      <c r="G125" s="1">
        <v>46</v>
      </c>
      <c r="H125" s="6" t="s">
        <v>126</v>
      </c>
      <c r="I125" s="3"/>
      <c r="J125" s="1">
        <v>46</v>
      </c>
      <c r="K125" s="6" t="s">
        <v>126</v>
      </c>
      <c r="L125" s="3"/>
      <c r="M125" s="1">
        <v>46</v>
      </c>
      <c r="N125" s="6" t="s">
        <v>126</v>
      </c>
      <c r="O125" s="3"/>
      <c r="P125" s="1">
        <v>46</v>
      </c>
      <c r="Q125" s="6" t="s">
        <v>126</v>
      </c>
      <c r="R125" s="3"/>
      <c r="S125" s="1">
        <v>46</v>
      </c>
      <c r="T125" s="6" t="s">
        <v>126</v>
      </c>
    </row>
    <row r="126" spans="1:20">
      <c r="A126" s="1">
        <v>45</v>
      </c>
      <c r="B126" s="6" t="s">
        <v>127</v>
      </c>
      <c r="C126" s="6"/>
      <c r="D126" s="1">
        <v>45</v>
      </c>
      <c r="E126" s="6" t="s">
        <v>127</v>
      </c>
      <c r="F126" s="3"/>
      <c r="G126" s="1">
        <v>45</v>
      </c>
      <c r="H126" s="6" t="s">
        <v>127</v>
      </c>
      <c r="I126" s="3"/>
      <c r="J126" s="1">
        <v>45</v>
      </c>
      <c r="K126" s="6" t="s">
        <v>127</v>
      </c>
      <c r="L126" s="3"/>
      <c r="M126" s="1">
        <v>45</v>
      </c>
      <c r="N126" s="6" t="s">
        <v>127</v>
      </c>
      <c r="O126" s="3"/>
      <c r="P126" s="1">
        <v>45</v>
      </c>
      <c r="Q126" s="6" t="s">
        <v>127</v>
      </c>
      <c r="R126" s="3"/>
      <c r="S126" s="1">
        <v>45</v>
      </c>
      <c r="T126" s="6" t="s">
        <v>127</v>
      </c>
    </row>
    <row r="127" spans="1:20">
      <c r="A127" s="1">
        <v>44</v>
      </c>
      <c r="B127" s="6" t="s">
        <v>128</v>
      </c>
      <c r="C127" s="6"/>
      <c r="D127" s="1">
        <v>44</v>
      </c>
      <c r="E127" s="6" t="s">
        <v>128</v>
      </c>
      <c r="F127" s="3"/>
      <c r="G127" s="1">
        <v>44</v>
      </c>
      <c r="H127" s="6" t="s">
        <v>128</v>
      </c>
      <c r="I127" s="3"/>
      <c r="J127" s="1">
        <v>44</v>
      </c>
      <c r="K127" s="6" t="s">
        <v>128</v>
      </c>
      <c r="L127" s="3"/>
      <c r="M127" s="1">
        <v>44</v>
      </c>
      <c r="N127" s="6" t="s">
        <v>128</v>
      </c>
      <c r="O127" s="3"/>
      <c r="P127" s="1">
        <v>44</v>
      </c>
      <c r="Q127" s="6" t="s">
        <v>128</v>
      </c>
      <c r="R127" s="3"/>
      <c r="S127" s="1">
        <v>44</v>
      </c>
      <c r="T127" s="6" t="s">
        <v>128</v>
      </c>
    </row>
    <row r="128" spans="1:20">
      <c r="A128" s="1">
        <v>43</v>
      </c>
      <c r="B128" s="6" t="s">
        <v>129</v>
      </c>
      <c r="C128" s="6"/>
      <c r="D128" s="1">
        <v>43</v>
      </c>
      <c r="E128" s="6" t="s">
        <v>129</v>
      </c>
      <c r="F128" s="3"/>
      <c r="G128" s="1">
        <v>43</v>
      </c>
      <c r="H128" s="6" t="s">
        <v>129</v>
      </c>
      <c r="I128" s="3"/>
      <c r="J128" s="1">
        <v>43</v>
      </c>
      <c r="K128" s="6" t="s">
        <v>129</v>
      </c>
      <c r="L128" s="3"/>
      <c r="M128" s="1">
        <v>43</v>
      </c>
      <c r="N128" s="6" t="s">
        <v>129</v>
      </c>
      <c r="O128" s="3"/>
      <c r="P128" s="1">
        <v>43</v>
      </c>
      <c r="Q128" s="6" t="s">
        <v>129</v>
      </c>
      <c r="R128" s="3"/>
      <c r="S128" s="1">
        <v>43</v>
      </c>
      <c r="T128" s="6" t="s">
        <v>129</v>
      </c>
    </row>
    <row r="129" spans="1:20">
      <c r="A129" s="1">
        <v>42</v>
      </c>
      <c r="B129" s="6" t="s">
        <v>130</v>
      </c>
      <c r="C129" s="6"/>
      <c r="D129" s="1">
        <v>42</v>
      </c>
      <c r="E129" s="6" t="s">
        <v>130</v>
      </c>
      <c r="F129" s="3"/>
      <c r="G129" s="1">
        <v>42</v>
      </c>
      <c r="H129" s="6" t="s">
        <v>130</v>
      </c>
      <c r="I129" s="3"/>
      <c r="J129" s="1">
        <v>42</v>
      </c>
      <c r="K129" s="6" t="s">
        <v>130</v>
      </c>
      <c r="L129" s="3"/>
      <c r="M129" s="1">
        <v>42</v>
      </c>
      <c r="N129" s="6" t="s">
        <v>130</v>
      </c>
      <c r="O129" s="3"/>
      <c r="P129" s="1">
        <v>42</v>
      </c>
      <c r="Q129" s="6" t="s">
        <v>130</v>
      </c>
      <c r="R129" s="3"/>
      <c r="S129" s="1">
        <v>42</v>
      </c>
      <c r="T129" s="6" t="s">
        <v>130</v>
      </c>
    </row>
    <row r="130" spans="1:20">
      <c r="A130" s="1">
        <v>41</v>
      </c>
      <c r="B130" s="6" t="s">
        <v>131</v>
      </c>
      <c r="C130" s="6"/>
      <c r="D130" s="1">
        <v>41</v>
      </c>
      <c r="E130" s="6" t="s">
        <v>131</v>
      </c>
      <c r="F130" s="3"/>
      <c r="G130" s="1">
        <v>41</v>
      </c>
      <c r="H130" s="6" t="s">
        <v>131</v>
      </c>
      <c r="I130" s="3"/>
      <c r="J130" s="1">
        <v>41</v>
      </c>
      <c r="K130" s="6" t="s">
        <v>131</v>
      </c>
      <c r="L130" s="3"/>
      <c r="M130" s="1">
        <v>41</v>
      </c>
      <c r="N130" s="6" t="s">
        <v>131</v>
      </c>
      <c r="O130" s="3"/>
      <c r="P130" s="1">
        <v>41</v>
      </c>
      <c r="Q130" s="6" t="s">
        <v>131</v>
      </c>
      <c r="R130" s="3"/>
      <c r="S130" s="1">
        <v>41</v>
      </c>
      <c r="T130" s="6" t="s">
        <v>131</v>
      </c>
    </row>
    <row r="131" spans="1:20">
      <c r="A131" s="1">
        <v>40</v>
      </c>
      <c r="B131" s="6" t="s">
        <v>132</v>
      </c>
      <c r="C131" s="6"/>
      <c r="D131" s="1">
        <v>40</v>
      </c>
      <c r="E131" s="6" t="s">
        <v>132</v>
      </c>
      <c r="F131" s="3"/>
      <c r="G131" s="1">
        <v>40</v>
      </c>
      <c r="H131" s="6" t="s">
        <v>132</v>
      </c>
      <c r="I131" s="3"/>
      <c r="J131" s="1">
        <v>40</v>
      </c>
      <c r="K131" s="6" t="s">
        <v>132</v>
      </c>
      <c r="L131" s="3"/>
      <c r="M131" s="1">
        <v>40</v>
      </c>
      <c r="N131" s="6" t="s">
        <v>132</v>
      </c>
      <c r="O131" s="3"/>
      <c r="P131" s="1">
        <v>40</v>
      </c>
      <c r="Q131" s="6" t="s">
        <v>132</v>
      </c>
      <c r="R131" s="3"/>
      <c r="S131" s="1">
        <v>40</v>
      </c>
      <c r="T131" s="6" t="s">
        <v>132</v>
      </c>
    </row>
    <row r="132" spans="1:20">
      <c r="A132" s="1">
        <v>39</v>
      </c>
      <c r="B132" s="6" t="s">
        <v>133</v>
      </c>
      <c r="C132" s="6"/>
      <c r="D132" s="1">
        <v>39</v>
      </c>
      <c r="E132" s="6" t="s">
        <v>133</v>
      </c>
      <c r="F132" s="3"/>
      <c r="G132" s="1">
        <v>39</v>
      </c>
      <c r="H132" s="6" t="s">
        <v>133</v>
      </c>
      <c r="I132" s="3"/>
      <c r="J132" s="1">
        <v>39</v>
      </c>
      <c r="K132" s="6" t="s">
        <v>133</v>
      </c>
      <c r="L132" s="3"/>
      <c r="M132" s="1">
        <v>39</v>
      </c>
      <c r="N132" s="6" t="s">
        <v>133</v>
      </c>
      <c r="O132" s="3"/>
      <c r="P132" s="1">
        <v>39</v>
      </c>
      <c r="Q132" s="6" t="s">
        <v>133</v>
      </c>
      <c r="R132" s="3"/>
      <c r="S132" s="1">
        <v>39</v>
      </c>
      <c r="T132" s="6" t="s">
        <v>133</v>
      </c>
    </row>
    <row r="133" spans="1:20">
      <c r="A133" s="1">
        <v>38</v>
      </c>
      <c r="B133" s="6" t="s">
        <v>134</v>
      </c>
      <c r="C133" s="6"/>
      <c r="D133" s="1">
        <v>38</v>
      </c>
      <c r="E133" s="6" t="s">
        <v>134</v>
      </c>
      <c r="F133" s="3"/>
      <c r="G133" s="1">
        <v>38</v>
      </c>
      <c r="H133" s="6" t="s">
        <v>134</v>
      </c>
      <c r="I133" s="3"/>
      <c r="J133" s="1">
        <v>38</v>
      </c>
      <c r="K133" s="6" t="s">
        <v>134</v>
      </c>
      <c r="L133" s="3"/>
      <c r="M133" s="1">
        <v>38</v>
      </c>
      <c r="N133" s="6" t="s">
        <v>134</v>
      </c>
      <c r="O133" s="3"/>
      <c r="P133" s="1">
        <v>38</v>
      </c>
      <c r="Q133" s="6" t="s">
        <v>134</v>
      </c>
      <c r="R133" s="3"/>
      <c r="S133" s="1">
        <v>38</v>
      </c>
      <c r="T133" s="6" t="s">
        <v>134</v>
      </c>
    </row>
    <row r="134" spans="1:20">
      <c r="A134" s="1">
        <v>37</v>
      </c>
      <c r="B134" s="6" t="s">
        <v>135</v>
      </c>
      <c r="C134" s="6"/>
      <c r="D134" s="1">
        <v>37</v>
      </c>
      <c r="E134" s="6" t="s">
        <v>135</v>
      </c>
      <c r="F134" s="3"/>
      <c r="G134" s="1">
        <v>37</v>
      </c>
      <c r="H134" s="6" t="s">
        <v>135</v>
      </c>
      <c r="I134" s="3"/>
      <c r="J134" s="1">
        <v>37</v>
      </c>
      <c r="K134" s="6" t="s">
        <v>135</v>
      </c>
      <c r="L134" s="3"/>
      <c r="M134" s="1">
        <v>37</v>
      </c>
      <c r="N134" s="6" t="s">
        <v>135</v>
      </c>
      <c r="O134" s="3"/>
      <c r="P134" s="1">
        <v>37</v>
      </c>
      <c r="Q134" s="6" t="s">
        <v>135</v>
      </c>
      <c r="R134" s="3"/>
      <c r="S134" s="1">
        <v>37</v>
      </c>
      <c r="T134" s="6" t="s">
        <v>135</v>
      </c>
    </row>
    <row r="135" spans="1:20">
      <c r="A135" s="1">
        <v>36</v>
      </c>
      <c r="B135" s="6" t="s">
        <v>136</v>
      </c>
      <c r="C135" s="6"/>
      <c r="D135" s="1">
        <v>36</v>
      </c>
      <c r="E135" s="6" t="s">
        <v>136</v>
      </c>
      <c r="F135" s="3"/>
      <c r="G135" s="1">
        <v>36</v>
      </c>
      <c r="H135" s="6" t="s">
        <v>136</v>
      </c>
      <c r="I135" s="3"/>
      <c r="J135" s="1">
        <v>36</v>
      </c>
      <c r="K135" s="6" t="s">
        <v>136</v>
      </c>
      <c r="L135" s="3"/>
      <c r="M135" s="1">
        <v>36</v>
      </c>
      <c r="N135" s="6" t="s">
        <v>136</v>
      </c>
      <c r="O135" s="3"/>
      <c r="P135" s="1">
        <v>36</v>
      </c>
      <c r="Q135" s="6" t="s">
        <v>136</v>
      </c>
      <c r="R135" s="3"/>
      <c r="S135" s="1">
        <v>36</v>
      </c>
      <c r="T135" s="6" t="s">
        <v>136</v>
      </c>
    </row>
    <row r="136" spans="1:20">
      <c r="A136" s="1">
        <v>35</v>
      </c>
      <c r="B136" s="6" t="s">
        <v>137</v>
      </c>
      <c r="C136" s="6"/>
      <c r="D136" s="1">
        <v>35</v>
      </c>
      <c r="E136" s="6" t="s">
        <v>137</v>
      </c>
      <c r="F136" s="3"/>
      <c r="G136" s="1">
        <v>35</v>
      </c>
      <c r="H136" s="6" t="s">
        <v>137</v>
      </c>
      <c r="I136" s="3"/>
      <c r="J136" s="1">
        <v>35</v>
      </c>
      <c r="K136" s="6" t="s">
        <v>137</v>
      </c>
      <c r="L136" s="3"/>
      <c r="M136" s="1">
        <v>35</v>
      </c>
      <c r="N136" s="6" t="s">
        <v>137</v>
      </c>
      <c r="O136" s="3"/>
      <c r="P136" s="1">
        <v>35</v>
      </c>
      <c r="Q136" s="6" t="s">
        <v>137</v>
      </c>
      <c r="R136" s="3"/>
      <c r="S136" s="1">
        <v>35</v>
      </c>
      <c r="T136" s="6" t="s">
        <v>137</v>
      </c>
    </row>
    <row r="137" spans="1:20">
      <c r="A137" s="1">
        <v>34</v>
      </c>
      <c r="B137" s="6" t="s">
        <v>138</v>
      </c>
      <c r="C137" s="6"/>
      <c r="D137" s="1">
        <v>34</v>
      </c>
      <c r="E137" s="6" t="s">
        <v>138</v>
      </c>
      <c r="F137" s="3"/>
      <c r="G137" s="1">
        <v>34</v>
      </c>
      <c r="H137" s="6" t="s">
        <v>138</v>
      </c>
      <c r="I137" s="3"/>
      <c r="J137" s="1">
        <v>34</v>
      </c>
      <c r="K137" s="6" t="s">
        <v>138</v>
      </c>
      <c r="L137" s="3"/>
      <c r="M137" s="1">
        <v>34</v>
      </c>
      <c r="N137" s="6" t="s">
        <v>138</v>
      </c>
      <c r="O137" s="3"/>
      <c r="P137" s="1">
        <v>34</v>
      </c>
      <c r="Q137" s="6" t="s">
        <v>138</v>
      </c>
      <c r="R137" s="3"/>
      <c r="S137" s="1">
        <v>34</v>
      </c>
      <c r="T137" s="6" t="s">
        <v>138</v>
      </c>
    </row>
    <row r="138" spans="1:20">
      <c r="A138" s="1">
        <v>33</v>
      </c>
      <c r="B138" s="6" t="s">
        <v>139</v>
      </c>
      <c r="C138" s="6"/>
      <c r="D138" s="1">
        <v>33</v>
      </c>
      <c r="E138" s="6" t="s">
        <v>139</v>
      </c>
      <c r="F138" s="3"/>
      <c r="G138" s="1">
        <v>33</v>
      </c>
      <c r="H138" s="6" t="s">
        <v>139</v>
      </c>
      <c r="I138" s="3"/>
      <c r="J138" s="1">
        <v>33</v>
      </c>
      <c r="K138" s="6" t="s">
        <v>139</v>
      </c>
      <c r="L138" s="3"/>
      <c r="M138" s="1">
        <v>33</v>
      </c>
      <c r="N138" s="6" t="s">
        <v>139</v>
      </c>
      <c r="O138" s="3"/>
      <c r="P138" s="1">
        <v>33</v>
      </c>
      <c r="Q138" s="6" t="s">
        <v>139</v>
      </c>
      <c r="R138" s="3"/>
      <c r="S138" s="1">
        <v>33</v>
      </c>
      <c r="T138" s="6" t="s">
        <v>139</v>
      </c>
    </row>
    <row r="139" spans="1:20">
      <c r="A139" s="1">
        <v>32</v>
      </c>
      <c r="B139" s="6" t="s">
        <v>140</v>
      </c>
      <c r="C139" s="6"/>
      <c r="D139" s="1">
        <v>32</v>
      </c>
      <c r="E139" s="6" t="s">
        <v>140</v>
      </c>
      <c r="F139" s="3"/>
      <c r="G139" s="1">
        <v>32</v>
      </c>
      <c r="H139" s="6" t="s">
        <v>140</v>
      </c>
      <c r="I139" s="3"/>
      <c r="J139" s="1">
        <v>32</v>
      </c>
      <c r="K139" s="6" t="s">
        <v>140</v>
      </c>
      <c r="L139" s="3"/>
      <c r="M139" s="1">
        <v>32</v>
      </c>
      <c r="N139" s="6" t="s">
        <v>140</v>
      </c>
      <c r="O139" s="3"/>
      <c r="P139" s="1">
        <v>32</v>
      </c>
      <c r="Q139" s="6" t="s">
        <v>140</v>
      </c>
      <c r="R139" s="3"/>
      <c r="S139" s="1">
        <v>32</v>
      </c>
      <c r="T139" s="6" t="s">
        <v>140</v>
      </c>
    </row>
    <row r="140" spans="1:20">
      <c r="A140" s="1">
        <v>31</v>
      </c>
      <c r="B140" s="6" t="s">
        <v>141</v>
      </c>
      <c r="C140" s="6"/>
      <c r="D140" s="1">
        <v>31</v>
      </c>
      <c r="E140" s="6" t="s">
        <v>141</v>
      </c>
      <c r="F140" s="3"/>
      <c r="G140" s="1">
        <v>31</v>
      </c>
      <c r="H140" s="6" t="s">
        <v>141</v>
      </c>
      <c r="I140" s="3"/>
      <c r="J140" s="1">
        <v>31</v>
      </c>
      <c r="K140" s="6" t="s">
        <v>141</v>
      </c>
      <c r="L140" s="3"/>
      <c r="M140" s="1">
        <v>31</v>
      </c>
      <c r="N140" s="6" t="s">
        <v>141</v>
      </c>
      <c r="O140" s="3"/>
      <c r="P140" s="1">
        <v>31</v>
      </c>
      <c r="Q140" s="6" t="s">
        <v>141</v>
      </c>
      <c r="R140" s="3"/>
      <c r="S140" s="1">
        <v>31</v>
      </c>
      <c r="T140" s="6" t="s">
        <v>141</v>
      </c>
    </row>
    <row r="141" spans="1:20">
      <c r="A141" s="1">
        <v>30</v>
      </c>
      <c r="B141" s="6" t="s">
        <v>142</v>
      </c>
      <c r="C141" s="6"/>
      <c r="D141" s="1">
        <v>30</v>
      </c>
      <c r="E141" s="6" t="s">
        <v>142</v>
      </c>
      <c r="F141" s="3"/>
      <c r="G141" s="1">
        <v>30</v>
      </c>
      <c r="H141" s="6" t="s">
        <v>142</v>
      </c>
      <c r="I141" s="3"/>
      <c r="J141" s="1">
        <v>30</v>
      </c>
      <c r="K141" s="6" t="s">
        <v>142</v>
      </c>
      <c r="L141" s="3"/>
      <c r="M141" s="1">
        <v>30</v>
      </c>
      <c r="N141" s="6" t="s">
        <v>142</v>
      </c>
      <c r="O141" s="3"/>
      <c r="P141" s="1">
        <v>30</v>
      </c>
      <c r="Q141" s="6" t="s">
        <v>142</v>
      </c>
      <c r="R141" s="3"/>
      <c r="S141" s="1">
        <v>30</v>
      </c>
      <c r="T141" s="6" t="s">
        <v>142</v>
      </c>
    </row>
    <row r="142" spans="1:20">
      <c r="A142" s="1">
        <v>29</v>
      </c>
      <c r="B142" s="6" t="s">
        <v>143</v>
      </c>
      <c r="C142" s="6"/>
      <c r="D142" s="1">
        <v>29</v>
      </c>
      <c r="E142" s="6" t="s">
        <v>143</v>
      </c>
      <c r="F142" s="3"/>
      <c r="G142" s="1">
        <v>29</v>
      </c>
      <c r="H142" s="6" t="s">
        <v>143</v>
      </c>
      <c r="I142" s="3"/>
      <c r="J142" s="1">
        <v>29</v>
      </c>
      <c r="K142" s="6" t="s">
        <v>143</v>
      </c>
      <c r="L142" s="3"/>
      <c r="M142" s="1">
        <v>29</v>
      </c>
      <c r="N142" s="6" t="s">
        <v>143</v>
      </c>
      <c r="O142" s="3"/>
      <c r="P142" s="1">
        <v>29</v>
      </c>
      <c r="Q142" s="6" t="s">
        <v>143</v>
      </c>
      <c r="R142" s="3"/>
      <c r="S142" s="1">
        <v>29</v>
      </c>
      <c r="T142" s="6" t="s">
        <v>143</v>
      </c>
    </row>
    <row r="143" spans="1:20">
      <c r="A143" s="1">
        <v>28</v>
      </c>
      <c r="B143" s="6" t="s">
        <v>144</v>
      </c>
      <c r="C143" s="6"/>
      <c r="D143" s="1">
        <v>28</v>
      </c>
      <c r="E143" s="6" t="s">
        <v>144</v>
      </c>
      <c r="F143" s="3"/>
      <c r="G143" s="1">
        <v>28</v>
      </c>
      <c r="H143" s="6" t="s">
        <v>144</v>
      </c>
      <c r="I143" s="3"/>
      <c r="J143" s="1">
        <v>28</v>
      </c>
      <c r="K143" s="6" t="s">
        <v>144</v>
      </c>
      <c r="L143" s="3"/>
      <c r="M143" s="1">
        <v>28</v>
      </c>
      <c r="N143" s="6" t="s">
        <v>144</v>
      </c>
      <c r="O143" s="3"/>
      <c r="P143" s="1">
        <v>28</v>
      </c>
      <c r="Q143" s="6" t="s">
        <v>144</v>
      </c>
      <c r="R143" s="3"/>
      <c r="S143" s="1">
        <v>28</v>
      </c>
      <c r="T143" s="6" t="s">
        <v>144</v>
      </c>
    </row>
    <row r="144" spans="1:20">
      <c r="A144" s="1">
        <v>27</v>
      </c>
      <c r="B144" s="6" t="s">
        <v>145</v>
      </c>
      <c r="C144" s="6"/>
      <c r="D144" s="1">
        <v>27</v>
      </c>
      <c r="E144" s="6" t="s">
        <v>145</v>
      </c>
      <c r="F144" s="3"/>
      <c r="G144" s="1">
        <v>27</v>
      </c>
      <c r="H144" s="6" t="s">
        <v>145</v>
      </c>
      <c r="I144" s="3"/>
      <c r="J144" s="1">
        <v>27</v>
      </c>
      <c r="K144" s="6" t="s">
        <v>145</v>
      </c>
      <c r="L144" s="3"/>
      <c r="M144" s="1">
        <v>27</v>
      </c>
      <c r="N144" s="6" t="s">
        <v>145</v>
      </c>
      <c r="O144" s="3"/>
      <c r="P144" s="1">
        <v>27</v>
      </c>
      <c r="Q144" s="6" t="s">
        <v>145</v>
      </c>
      <c r="R144" s="3"/>
      <c r="S144" s="1">
        <v>27</v>
      </c>
      <c r="T144" s="6" t="s">
        <v>145</v>
      </c>
    </row>
    <row r="145" spans="1:20">
      <c r="A145" s="1">
        <v>26</v>
      </c>
      <c r="B145" s="6" t="s">
        <v>146</v>
      </c>
      <c r="C145" s="6"/>
      <c r="D145" s="1">
        <v>26</v>
      </c>
      <c r="E145" s="6" t="s">
        <v>146</v>
      </c>
      <c r="F145" s="3"/>
      <c r="G145" s="1">
        <v>26</v>
      </c>
      <c r="H145" s="6" t="s">
        <v>146</v>
      </c>
      <c r="I145" s="3"/>
      <c r="J145" s="1">
        <v>26</v>
      </c>
      <c r="K145" s="6" t="s">
        <v>146</v>
      </c>
      <c r="L145" s="3"/>
      <c r="M145" s="1">
        <v>26</v>
      </c>
      <c r="N145" s="6" t="s">
        <v>146</v>
      </c>
      <c r="O145" s="3"/>
      <c r="P145" s="1">
        <v>26</v>
      </c>
      <c r="Q145" s="6" t="s">
        <v>146</v>
      </c>
      <c r="R145" s="3"/>
      <c r="S145" s="1">
        <v>26</v>
      </c>
      <c r="T145" s="6" t="s">
        <v>146</v>
      </c>
    </row>
    <row r="146" spans="1:20">
      <c r="A146" s="1">
        <v>25</v>
      </c>
      <c r="B146" s="6" t="s">
        <v>147</v>
      </c>
      <c r="C146" s="6"/>
      <c r="D146" s="1">
        <v>25</v>
      </c>
      <c r="E146" s="6" t="s">
        <v>147</v>
      </c>
      <c r="F146" s="3"/>
      <c r="G146" s="1">
        <v>25</v>
      </c>
      <c r="H146" s="6" t="s">
        <v>147</v>
      </c>
      <c r="I146" s="3"/>
      <c r="J146" s="1">
        <v>25</v>
      </c>
      <c r="K146" s="6" t="s">
        <v>147</v>
      </c>
      <c r="L146" s="3"/>
      <c r="M146" s="1">
        <v>25</v>
      </c>
      <c r="N146" s="6" t="s">
        <v>147</v>
      </c>
      <c r="O146" s="3"/>
      <c r="P146" s="1">
        <v>25</v>
      </c>
      <c r="Q146" s="6" t="s">
        <v>147</v>
      </c>
      <c r="R146" s="3"/>
      <c r="S146" s="1">
        <v>25</v>
      </c>
      <c r="T146" s="6" t="s">
        <v>147</v>
      </c>
    </row>
    <row r="147" spans="1:20">
      <c r="A147" s="1">
        <v>24</v>
      </c>
      <c r="B147" s="6" t="s">
        <v>148</v>
      </c>
      <c r="C147" s="6"/>
      <c r="D147" s="1">
        <v>24</v>
      </c>
      <c r="E147" s="6" t="s">
        <v>148</v>
      </c>
      <c r="F147" s="3"/>
      <c r="G147" s="1">
        <v>24</v>
      </c>
      <c r="H147" s="6" t="s">
        <v>148</v>
      </c>
      <c r="I147" s="3"/>
      <c r="J147" s="1">
        <v>24</v>
      </c>
      <c r="K147" s="6" t="s">
        <v>148</v>
      </c>
      <c r="L147" s="3"/>
      <c r="M147" s="1">
        <v>24</v>
      </c>
      <c r="N147" s="6" t="s">
        <v>148</v>
      </c>
      <c r="O147" s="3"/>
      <c r="P147" s="1">
        <v>24</v>
      </c>
      <c r="Q147" s="6" t="s">
        <v>148</v>
      </c>
      <c r="R147" s="3"/>
      <c r="S147" s="1">
        <v>24</v>
      </c>
      <c r="T147" s="6" t="s">
        <v>148</v>
      </c>
    </row>
    <row r="148" spans="1:20">
      <c r="A148" s="1">
        <v>23</v>
      </c>
      <c r="B148" s="6" t="s">
        <v>149</v>
      </c>
      <c r="C148" s="6"/>
      <c r="D148" s="1">
        <v>23</v>
      </c>
      <c r="E148" s="6" t="s">
        <v>149</v>
      </c>
      <c r="F148" s="3"/>
      <c r="G148" s="1">
        <v>23</v>
      </c>
      <c r="H148" s="6" t="s">
        <v>149</v>
      </c>
      <c r="I148" s="3"/>
      <c r="J148" s="1">
        <v>23</v>
      </c>
      <c r="K148" s="6" t="s">
        <v>149</v>
      </c>
      <c r="L148" s="3"/>
      <c r="M148" s="1">
        <v>23</v>
      </c>
      <c r="N148" s="6" t="s">
        <v>149</v>
      </c>
      <c r="O148" s="3"/>
      <c r="P148" s="1">
        <v>23</v>
      </c>
      <c r="Q148" s="6" t="s">
        <v>149</v>
      </c>
      <c r="R148" s="3"/>
      <c r="S148" s="1">
        <v>23</v>
      </c>
      <c r="T148" s="6" t="s">
        <v>149</v>
      </c>
    </row>
    <row r="149" spans="1:20">
      <c r="A149" s="1">
        <v>22</v>
      </c>
      <c r="B149" s="6" t="s">
        <v>150</v>
      </c>
      <c r="C149" s="6"/>
      <c r="D149" s="1">
        <v>22</v>
      </c>
      <c r="E149" s="6" t="s">
        <v>150</v>
      </c>
      <c r="F149" s="3"/>
      <c r="G149" s="1">
        <v>22</v>
      </c>
      <c r="H149" s="6" t="s">
        <v>150</v>
      </c>
      <c r="I149" s="3"/>
      <c r="J149" s="1">
        <v>22</v>
      </c>
      <c r="K149" s="6" t="s">
        <v>150</v>
      </c>
      <c r="L149" s="3"/>
      <c r="M149" s="1">
        <v>22</v>
      </c>
      <c r="N149" s="6" t="s">
        <v>150</v>
      </c>
      <c r="O149" s="3"/>
      <c r="P149" s="1">
        <v>22</v>
      </c>
      <c r="Q149" s="6" t="s">
        <v>150</v>
      </c>
      <c r="R149" s="3"/>
      <c r="S149" s="1">
        <v>22</v>
      </c>
      <c r="T149" s="6" t="s">
        <v>150</v>
      </c>
    </row>
    <row r="150" spans="1:20">
      <c r="A150" s="1">
        <v>21</v>
      </c>
      <c r="B150" s="6" t="s">
        <v>151</v>
      </c>
      <c r="C150" s="6"/>
      <c r="D150" s="1">
        <v>21</v>
      </c>
      <c r="E150" s="6" t="s">
        <v>151</v>
      </c>
      <c r="F150" s="3"/>
      <c r="G150" s="1">
        <v>21</v>
      </c>
      <c r="H150" s="6" t="s">
        <v>151</v>
      </c>
      <c r="I150" s="3"/>
      <c r="J150" s="1">
        <v>21</v>
      </c>
      <c r="K150" s="6" t="s">
        <v>151</v>
      </c>
      <c r="L150" s="3"/>
      <c r="M150" s="1">
        <v>21</v>
      </c>
      <c r="N150" s="6" t="s">
        <v>151</v>
      </c>
      <c r="O150" s="3"/>
      <c r="P150" s="1">
        <v>21</v>
      </c>
      <c r="Q150" s="6" t="s">
        <v>151</v>
      </c>
      <c r="R150" s="3"/>
      <c r="S150" s="1">
        <v>21</v>
      </c>
      <c r="T150" s="6" t="s">
        <v>151</v>
      </c>
    </row>
    <row r="151" spans="1:20">
      <c r="A151" s="1">
        <v>20</v>
      </c>
      <c r="B151" s="6" t="s">
        <v>152</v>
      </c>
      <c r="C151" s="6"/>
      <c r="D151" s="1">
        <v>20</v>
      </c>
      <c r="E151" s="6" t="s">
        <v>152</v>
      </c>
      <c r="F151" s="3"/>
      <c r="G151" s="1">
        <v>20</v>
      </c>
      <c r="H151" s="6" t="s">
        <v>152</v>
      </c>
      <c r="I151" s="3"/>
      <c r="J151" s="1">
        <v>20</v>
      </c>
      <c r="K151" s="6" t="s">
        <v>152</v>
      </c>
      <c r="L151" s="3"/>
      <c r="M151" s="1">
        <v>20</v>
      </c>
      <c r="N151" s="6" t="s">
        <v>152</v>
      </c>
      <c r="O151" s="3"/>
      <c r="P151" s="1">
        <v>20</v>
      </c>
      <c r="Q151" s="6" t="s">
        <v>152</v>
      </c>
      <c r="R151" s="3"/>
      <c r="S151" s="1">
        <v>20</v>
      </c>
      <c r="T151" s="6" t="s">
        <v>152</v>
      </c>
    </row>
    <row r="152" spans="1:20">
      <c r="A152" s="1">
        <v>19</v>
      </c>
      <c r="B152" s="6" t="s">
        <v>153</v>
      </c>
      <c r="C152" s="6"/>
      <c r="D152" s="1">
        <v>19</v>
      </c>
      <c r="E152" s="6" t="s">
        <v>153</v>
      </c>
      <c r="F152" s="3"/>
      <c r="G152" s="1">
        <v>19</v>
      </c>
      <c r="H152" s="6" t="s">
        <v>153</v>
      </c>
      <c r="I152" s="3"/>
      <c r="J152" s="1">
        <v>19</v>
      </c>
      <c r="K152" s="6" t="s">
        <v>153</v>
      </c>
      <c r="L152" s="3"/>
      <c r="M152" s="1">
        <v>19</v>
      </c>
      <c r="N152" s="6" t="s">
        <v>153</v>
      </c>
      <c r="O152" s="3"/>
      <c r="P152" s="1">
        <v>19</v>
      </c>
      <c r="Q152" s="6" t="s">
        <v>153</v>
      </c>
      <c r="R152" s="3"/>
      <c r="S152" s="1">
        <v>19</v>
      </c>
      <c r="T152" s="6" t="s">
        <v>153</v>
      </c>
    </row>
    <row r="153" spans="1:20">
      <c r="A153" s="1">
        <v>18</v>
      </c>
      <c r="B153" s="6" t="s">
        <v>154</v>
      </c>
      <c r="C153" s="6"/>
      <c r="D153" s="1">
        <v>18</v>
      </c>
      <c r="E153" s="6" t="s">
        <v>154</v>
      </c>
      <c r="F153" s="3"/>
      <c r="G153" s="1">
        <v>18</v>
      </c>
      <c r="H153" s="6" t="s">
        <v>154</v>
      </c>
      <c r="I153" s="3"/>
      <c r="J153" s="1">
        <v>18</v>
      </c>
      <c r="K153" s="6" t="s">
        <v>154</v>
      </c>
      <c r="L153" s="3"/>
      <c r="M153" s="1">
        <v>18</v>
      </c>
      <c r="N153" s="6" t="s">
        <v>154</v>
      </c>
      <c r="O153" s="3"/>
      <c r="P153" s="1">
        <v>18</v>
      </c>
      <c r="Q153" s="6" t="s">
        <v>154</v>
      </c>
      <c r="R153" s="3"/>
      <c r="S153" s="1">
        <v>18</v>
      </c>
      <c r="T153" s="6" t="s">
        <v>154</v>
      </c>
    </row>
    <row r="154" spans="1:20">
      <c r="A154" s="1">
        <v>17</v>
      </c>
      <c r="B154" s="6" t="s">
        <v>155</v>
      </c>
      <c r="C154" s="6"/>
      <c r="D154" s="1">
        <v>17</v>
      </c>
      <c r="E154" s="6" t="s">
        <v>155</v>
      </c>
      <c r="F154" s="3"/>
      <c r="G154" s="1">
        <v>17</v>
      </c>
      <c r="H154" s="6" t="s">
        <v>155</v>
      </c>
      <c r="I154" s="3"/>
      <c r="J154" s="1">
        <v>17</v>
      </c>
      <c r="K154" s="6" t="s">
        <v>155</v>
      </c>
      <c r="L154" s="3"/>
      <c r="M154" s="1">
        <v>17</v>
      </c>
      <c r="N154" s="6" t="s">
        <v>155</v>
      </c>
      <c r="O154" s="3"/>
      <c r="P154" s="1">
        <v>17</v>
      </c>
      <c r="Q154" s="6" t="s">
        <v>155</v>
      </c>
      <c r="R154" s="3"/>
      <c r="S154" s="1">
        <v>17</v>
      </c>
      <c r="T154" s="6" t="s">
        <v>155</v>
      </c>
    </row>
    <row r="155" spans="1:20">
      <c r="A155" s="1">
        <v>16</v>
      </c>
      <c r="B155" s="6" t="s">
        <v>156</v>
      </c>
      <c r="C155" s="6"/>
      <c r="D155" s="1">
        <v>16</v>
      </c>
      <c r="E155" s="6" t="s">
        <v>156</v>
      </c>
      <c r="F155" s="3"/>
      <c r="G155" s="1">
        <v>16</v>
      </c>
      <c r="H155" s="6" t="s">
        <v>156</v>
      </c>
      <c r="I155" s="3"/>
      <c r="J155" s="1">
        <v>16</v>
      </c>
      <c r="K155" s="6" t="s">
        <v>156</v>
      </c>
      <c r="L155" s="3"/>
      <c r="M155" s="1">
        <v>16</v>
      </c>
      <c r="N155" s="6" t="s">
        <v>156</v>
      </c>
      <c r="O155" s="3"/>
      <c r="P155" s="1">
        <v>16</v>
      </c>
      <c r="Q155" s="6" t="s">
        <v>156</v>
      </c>
      <c r="R155" s="3"/>
      <c r="S155" s="1">
        <v>16</v>
      </c>
      <c r="T155" s="6" t="s">
        <v>156</v>
      </c>
    </row>
    <row r="156" spans="1:20">
      <c r="A156" s="1">
        <v>15</v>
      </c>
      <c r="B156" s="6" t="s">
        <v>157</v>
      </c>
      <c r="C156" s="6"/>
      <c r="D156" s="1">
        <v>15</v>
      </c>
      <c r="E156" s="6" t="s">
        <v>157</v>
      </c>
      <c r="F156" s="3"/>
      <c r="G156" s="1">
        <v>15</v>
      </c>
      <c r="H156" s="6" t="s">
        <v>157</v>
      </c>
      <c r="I156" s="3"/>
      <c r="J156" s="1">
        <v>15</v>
      </c>
      <c r="K156" s="6" t="s">
        <v>157</v>
      </c>
      <c r="L156" s="3"/>
      <c r="M156" s="1">
        <v>15</v>
      </c>
      <c r="N156" s="6" t="s">
        <v>157</v>
      </c>
      <c r="O156" s="3"/>
      <c r="P156" s="1">
        <v>15</v>
      </c>
      <c r="Q156" s="6" t="s">
        <v>157</v>
      </c>
      <c r="R156" s="3"/>
      <c r="S156" s="1">
        <v>15</v>
      </c>
      <c r="T156" s="6" t="s">
        <v>157</v>
      </c>
    </row>
    <row r="157" spans="1:20">
      <c r="A157" s="1">
        <v>14</v>
      </c>
      <c r="B157" s="6" t="s">
        <v>158</v>
      </c>
      <c r="C157" s="6"/>
      <c r="D157" s="1">
        <v>14</v>
      </c>
      <c r="E157" s="6" t="s">
        <v>158</v>
      </c>
      <c r="F157" s="3"/>
      <c r="G157" s="1">
        <v>14</v>
      </c>
      <c r="H157" s="6" t="s">
        <v>158</v>
      </c>
      <c r="I157" s="3"/>
      <c r="J157" s="1">
        <v>14</v>
      </c>
      <c r="K157" s="6" t="s">
        <v>158</v>
      </c>
      <c r="L157" s="3"/>
      <c r="M157" s="1">
        <v>14</v>
      </c>
      <c r="N157" s="6" t="s">
        <v>158</v>
      </c>
      <c r="O157" s="3"/>
      <c r="P157" s="1">
        <v>14</v>
      </c>
      <c r="Q157" s="6" t="s">
        <v>158</v>
      </c>
      <c r="R157" s="3"/>
      <c r="S157" s="1">
        <v>14</v>
      </c>
      <c r="T157" s="6" t="s">
        <v>158</v>
      </c>
    </row>
    <row r="158" spans="1:20">
      <c r="A158" s="1">
        <v>13</v>
      </c>
      <c r="B158" s="6" t="s">
        <v>159</v>
      </c>
      <c r="C158" s="6"/>
      <c r="D158" s="1">
        <v>13</v>
      </c>
      <c r="E158" s="6" t="s">
        <v>159</v>
      </c>
      <c r="F158" s="3"/>
      <c r="G158" s="1">
        <v>13</v>
      </c>
      <c r="H158" s="6" t="s">
        <v>159</v>
      </c>
      <c r="I158" s="3"/>
      <c r="J158" s="1">
        <v>13</v>
      </c>
      <c r="K158" s="6" t="s">
        <v>159</v>
      </c>
      <c r="L158" s="3"/>
      <c r="M158" s="1">
        <v>13</v>
      </c>
      <c r="N158" s="6" t="s">
        <v>159</v>
      </c>
      <c r="O158" s="3"/>
      <c r="P158" s="1">
        <v>13</v>
      </c>
      <c r="Q158" s="6" t="s">
        <v>159</v>
      </c>
      <c r="R158" s="3"/>
      <c r="S158" s="1">
        <v>13</v>
      </c>
      <c r="T158" s="6" t="s">
        <v>159</v>
      </c>
    </row>
    <row r="159" spans="1:20">
      <c r="A159" s="1">
        <v>12</v>
      </c>
      <c r="B159" s="6" t="s">
        <v>160</v>
      </c>
      <c r="C159" s="6"/>
      <c r="D159" s="1">
        <v>12</v>
      </c>
      <c r="E159" s="6" t="s">
        <v>160</v>
      </c>
      <c r="F159" s="3"/>
      <c r="G159" s="1">
        <v>12</v>
      </c>
      <c r="H159" s="6" t="s">
        <v>160</v>
      </c>
      <c r="I159" s="3"/>
      <c r="J159" s="1">
        <v>12</v>
      </c>
      <c r="K159" s="6" t="s">
        <v>160</v>
      </c>
      <c r="L159" s="3"/>
      <c r="M159" s="1">
        <v>12</v>
      </c>
      <c r="N159" s="6" t="s">
        <v>160</v>
      </c>
      <c r="O159" s="3"/>
      <c r="P159" s="1">
        <v>12</v>
      </c>
      <c r="Q159" s="6" t="s">
        <v>160</v>
      </c>
      <c r="R159" s="3"/>
      <c r="S159" s="1">
        <v>12</v>
      </c>
      <c r="T159" s="6" t="s">
        <v>160</v>
      </c>
    </row>
    <row r="160" spans="1:20">
      <c r="A160" s="1">
        <v>11</v>
      </c>
      <c r="B160" s="6" t="s">
        <v>161</v>
      </c>
      <c r="C160" s="6"/>
      <c r="D160" s="1">
        <v>11</v>
      </c>
      <c r="E160" s="6" t="s">
        <v>161</v>
      </c>
      <c r="F160" s="3"/>
      <c r="G160" s="1">
        <v>11</v>
      </c>
      <c r="H160" s="6" t="s">
        <v>161</v>
      </c>
      <c r="I160" s="3"/>
      <c r="J160" s="1">
        <v>11</v>
      </c>
      <c r="K160" s="6" t="s">
        <v>161</v>
      </c>
      <c r="L160" s="3"/>
      <c r="M160" s="1">
        <v>11</v>
      </c>
      <c r="N160" s="6" t="s">
        <v>161</v>
      </c>
      <c r="O160" s="3"/>
      <c r="P160" s="1">
        <v>11</v>
      </c>
      <c r="Q160" s="6" t="s">
        <v>161</v>
      </c>
      <c r="R160" s="3"/>
      <c r="S160" s="1">
        <v>11</v>
      </c>
      <c r="T160" s="6" t="s">
        <v>161</v>
      </c>
    </row>
    <row r="161" spans="1:20">
      <c r="A161" s="1">
        <v>10</v>
      </c>
      <c r="B161" s="6" t="s">
        <v>162</v>
      </c>
      <c r="C161" s="6"/>
      <c r="D161" s="1">
        <v>10</v>
      </c>
      <c r="E161" s="6" t="s">
        <v>162</v>
      </c>
      <c r="F161" s="3"/>
      <c r="G161" s="1">
        <v>10</v>
      </c>
      <c r="H161" s="6" t="s">
        <v>162</v>
      </c>
      <c r="I161" s="3"/>
      <c r="J161" s="1">
        <v>10</v>
      </c>
      <c r="K161" s="6" t="s">
        <v>162</v>
      </c>
      <c r="L161" s="3"/>
      <c r="M161" s="1">
        <v>10</v>
      </c>
      <c r="N161" s="6" t="s">
        <v>162</v>
      </c>
      <c r="O161" s="3"/>
      <c r="P161" s="1">
        <v>10</v>
      </c>
      <c r="Q161" s="6" t="s">
        <v>162</v>
      </c>
      <c r="R161" s="3"/>
      <c r="S161" s="1">
        <v>10</v>
      </c>
      <c r="T161" s="6" t="s">
        <v>162</v>
      </c>
    </row>
    <row r="162" spans="1:20">
      <c r="A162" s="1">
        <v>9</v>
      </c>
      <c r="B162" s="6" t="s">
        <v>163</v>
      </c>
      <c r="C162" s="6"/>
      <c r="D162" s="1">
        <v>9</v>
      </c>
      <c r="E162" s="6" t="s">
        <v>163</v>
      </c>
      <c r="F162" s="3"/>
      <c r="G162" s="1">
        <v>9</v>
      </c>
      <c r="H162" s="6" t="s">
        <v>163</v>
      </c>
      <c r="I162" s="3"/>
      <c r="J162" s="1">
        <v>9</v>
      </c>
      <c r="K162" s="6" t="s">
        <v>163</v>
      </c>
      <c r="L162" s="3"/>
      <c r="M162" s="1">
        <v>9</v>
      </c>
      <c r="N162" s="6" t="s">
        <v>163</v>
      </c>
      <c r="O162" s="3"/>
      <c r="P162" s="1">
        <v>9</v>
      </c>
      <c r="Q162" s="6" t="s">
        <v>163</v>
      </c>
      <c r="R162" s="3"/>
      <c r="S162" s="1">
        <v>9</v>
      </c>
      <c r="T162" s="6" t="s">
        <v>163</v>
      </c>
    </row>
    <row r="163" spans="1:20">
      <c r="A163" s="1">
        <v>8</v>
      </c>
      <c r="B163" s="6" t="s">
        <v>164</v>
      </c>
      <c r="C163" s="6"/>
      <c r="D163" s="1">
        <v>8</v>
      </c>
      <c r="E163" s="6" t="s">
        <v>164</v>
      </c>
      <c r="F163" s="3"/>
      <c r="G163" s="1">
        <v>8</v>
      </c>
      <c r="H163" s="6" t="s">
        <v>164</v>
      </c>
      <c r="I163" s="3"/>
      <c r="J163" s="1">
        <v>8</v>
      </c>
      <c r="K163" s="6" t="s">
        <v>164</v>
      </c>
      <c r="L163" s="3"/>
      <c r="M163" s="1">
        <v>8</v>
      </c>
      <c r="N163" s="6" t="s">
        <v>164</v>
      </c>
      <c r="O163" s="3"/>
      <c r="P163" s="1">
        <v>8</v>
      </c>
      <c r="Q163" s="6" t="s">
        <v>164</v>
      </c>
      <c r="R163" s="3"/>
      <c r="S163" s="1">
        <v>8</v>
      </c>
      <c r="T163" s="6" t="s">
        <v>164</v>
      </c>
    </row>
    <row r="164" spans="1:20">
      <c r="A164" s="1">
        <v>7</v>
      </c>
      <c r="B164" s="6" t="s">
        <v>165</v>
      </c>
      <c r="C164" s="6"/>
      <c r="D164" s="1">
        <v>7</v>
      </c>
      <c r="E164" s="6" t="s">
        <v>165</v>
      </c>
      <c r="F164" s="3"/>
      <c r="G164" s="1">
        <v>7</v>
      </c>
      <c r="H164" s="6" t="s">
        <v>165</v>
      </c>
      <c r="I164" s="3"/>
      <c r="J164" s="1">
        <v>7</v>
      </c>
      <c r="K164" s="6" t="s">
        <v>165</v>
      </c>
      <c r="L164" s="3"/>
      <c r="M164" s="1">
        <v>7</v>
      </c>
      <c r="N164" s="6" t="s">
        <v>165</v>
      </c>
      <c r="O164" s="3"/>
      <c r="P164" s="1">
        <v>7</v>
      </c>
      <c r="Q164" s="6" t="s">
        <v>165</v>
      </c>
      <c r="R164" s="3"/>
      <c r="S164" s="1">
        <v>7</v>
      </c>
      <c r="T164" s="6" t="s">
        <v>165</v>
      </c>
    </row>
    <row r="165" spans="1:20">
      <c r="A165" s="1">
        <v>6</v>
      </c>
      <c r="B165" s="6" t="s">
        <v>166</v>
      </c>
      <c r="C165" s="6"/>
      <c r="D165" s="1">
        <v>6</v>
      </c>
      <c r="E165" s="6" t="s">
        <v>166</v>
      </c>
      <c r="F165" s="3"/>
      <c r="G165" s="1">
        <v>6</v>
      </c>
      <c r="H165" s="6" t="s">
        <v>166</v>
      </c>
      <c r="I165" s="3"/>
      <c r="J165" s="1">
        <v>6</v>
      </c>
      <c r="K165" s="6" t="s">
        <v>166</v>
      </c>
      <c r="L165" s="3"/>
      <c r="M165" s="1">
        <v>6</v>
      </c>
      <c r="N165" s="6" t="s">
        <v>166</v>
      </c>
      <c r="O165" s="3"/>
      <c r="P165" s="1">
        <v>6</v>
      </c>
      <c r="Q165" s="6" t="s">
        <v>166</v>
      </c>
      <c r="R165" s="3"/>
      <c r="S165" s="1">
        <v>6</v>
      </c>
      <c r="T165" s="6" t="s">
        <v>166</v>
      </c>
    </row>
    <row r="166" spans="1:20">
      <c r="A166" s="1">
        <v>5</v>
      </c>
      <c r="B166" s="6" t="s">
        <v>167</v>
      </c>
      <c r="C166" s="6"/>
      <c r="D166" s="1">
        <v>5</v>
      </c>
      <c r="E166" s="6" t="s">
        <v>167</v>
      </c>
      <c r="F166" s="3"/>
      <c r="G166" s="1">
        <v>5</v>
      </c>
      <c r="H166" s="6" t="s">
        <v>167</v>
      </c>
      <c r="I166" s="3"/>
      <c r="J166" s="1">
        <v>5</v>
      </c>
      <c r="K166" s="6" t="s">
        <v>167</v>
      </c>
      <c r="L166" s="3"/>
      <c r="M166" s="1">
        <v>5</v>
      </c>
      <c r="N166" s="6" t="s">
        <v>167</v>
      </c>
      <c r="O166" s="3"/>
      <c r="P166" s="1">
        <v>5</v>
      </c>
      <c r="Q166" s="6" t="s">
        <v>167</v>
      </c>
      <c r="R166" s="3"/>
      <c r="S166" s="1">
        <v>5</v>
      </c>
      <c r="T166" s="6" t="s">
        <v>167</v>
      </c>
    </row>
    <row r="167" spans="1:20">
      <c r="A167" s="1">
        <v>4</v>
      </c>
      <c r="B167" s="6" t="s">
        <v>168</v>
      </c>
      <c r="C167" s="6"/>
      <c r="D167" s="1">
        <v>4</v>
      </c>
      <c r="E167" s="6" t="s">
        <v>168</v>
      </c>
      <c r="F167" s="3"/>
      <c r="G167" s="1">
        <v>4</v>
      </c>
      <c r="H167" s="6" t="s">
        <v>168</v>
      </c>
      <c r="I167" s="3"/>
      <c r="J167" s="1">
        <v>4</v>
      </c>
      <c r="K167" s="6" t="s">
        <v>168</v>
      </c>
      <c r="L167" s="3"/>
      <c r="M167" s="1">
        <v>4</v>
      </c>
      <c r="N167" s="6" t="s">
        <v>168</v>
      </c>
      <c r="O167" s="3"/>
      <c r="P167" s="1">
        <v>4</v>
      </c>
      <c r="Q167" s="6" t="s">
        <v>168</v>
      </c>
      <c r="R167" s="3"/>
      <c r="S167" s="1">
        <v>4</v>
      </c>
      <c r="T167" s="6" t="s">
        <v>168</v>
      </c>
    </row>
    <row r="168" spans="1:20">
      <c r="A168" s="1">
        <v>3</v>
      </c>
      <c r="B168" s="6" t="s">
        <v>169</v>
      </c>
      <c r="C168" s="6"/>
      <c r="D168" s="1">
        <v>3</v>
      </c>
      <c r="E168" s="6" t="s">
        <v>169</v>
      </c>
      <c r="F168" s="3"/>
      <c r="G168" s="1">
        <v>3</v>
      </c>
      <c r="H168" s="6" t="s">
        <v>169</v>
      </c>
      <c r="I168" s="3"/>
      <c r="J168" s="1">
        <v>3</v>
      </c>
      <c r="K168" s="6" t="s">
        <v>169</v>
      </c>
      <c r="L168" s="3"/>
      <c r="M168" s="1">
        <v>3</v>
      </c>
      <c r="N168" s="6" t="s">
        <v>169</v>
      </c>
      <c r="O168" s="3"/>
      <c r="P168" s="1">
        <v>3</v>
      </c>
      <c r="Q168" s="6" t="s">
        <v>169</v>
      </c>
      <c r="R168" s="3"/>
      <c r="S168" s="1">
        <v>3</v>
      </c>
      <c r="T168" s="6" t="s">
        <v>169</v>
      </c>
    </row>
    <row r="169" spans="1:20">
      <c r="A169" s="1">
        <v>2</v>
      </c>
      <c r="B169" s="6" t="s">
        <v>170</v>
      </c>
      <c r="C169" s="6"/>
      <c r="D169" s="1">
        <v>2</v>
      </c>
      <c r="E169" s="6" t="s">
        <v>170</v>
      </c>
      <c r="F169" s="3"/>
      <c r="G169" s="1">
        <v>2</v>
      </c>
      <c r="H169" s="6" t="s">
        <v>170</v>
      </c>
      <c r="I169" s="3"/>
      <c r="J169" s="1">
        <v>2</v>
      </c>
      <c r="K169" s="6" t="s">
        <v>170</v>
      </c>
      <c r="L169" s="3"/>
      <c r="M169" s="1">
        <v>2</v>
      </c>
      <c r="N169" s="6" t="s">
        <v>170</v>
      </c>
      <c r="O169" s="3"/>
      <c r="P169" s="1">
        <v>2</v>
      </c>
      <c r="Q169" s="6" t="s">
        <v>170</v>
      </c>
      <c r="R169" s="3"/>
      <c r="S169" s="1">
        <v>2</v>
      </c>
      <c r="T169" s="6" t="s">
        <v>170</v>
      </c>
    </row>
    <row r="170" spans="1:20">
      <c r="A170" s="7">
        <v>1</v>
      </c>
      <c r="B170" s="6">
        <v>1</v>
      </c>
      <c r="C170" s="6"/>
      <c r="D170" s="7">
        <v>1</v>
      </c>
      <c r="E170" s="6">
        <v>0</v>
      </c>
      <c r="F170" s="3"/>
      <c r="G170" s="7">
        <v>1</v>
      </c>
      <c r="H170" s="6">
        <v>0</v>
      </c>
      <c r="I170" s="3"/>
      <c r="J170" s="7">
        <v>1</v>
      </c>
      <c r="K170" s="6">
        <v>0</v>
      </c>
      <c r="L170" s="3"/>
      <c r="M170" s="7">
        <v>1</v>
      </c>
      <c r="N170" s="6">
        <v>0</v>
      </c>
      <c r="O170" s="3"/>
      <c r="P170" s="7">
        <v>1</v>
      </c>
      <c r="Q170" s="6">
        <v>0</v>
      </c>
      <c r="R170" s="3"/>
      <c r="S170" s="7">
        <v>1</v>
      </c>
      <c r="T170" s="6">
        <v>0</v>
      </c>
    </row>
    <row r="171" spans="1:20">
      <c r="A171" s="7">
        <v>0</v>
      </c>
      <c r="B171" s="6" t="s">
        <v>171</v>
      </c>
      <c r="C171" s="6"/>
      <c r="D171" s="7">
        <v>0</v>
      </c>
      <c r="E171" s="6" t="s">
        <v>171</v>
      </c>
      <c r="F171" s="3"/>
      <c r="G171" s="7">
        <v>0</v>
      </c>
      <c r="H171" s="6" t="s">
        <v>171</v>
      </c>
      <c r="I171" s="3"/>
      <c r="J171" s="7">
        <v>0</v>
      </c>
      <c r="K171" s="6" t="s">
        <v>171</v>
      </c>
      <c r="L171" s="3"/>
      <c r="M171" s="7">
        <v>0</v>
      </c>
      <c r="N171" s="6" t="s">
        <v>171</v>
      </c>
      <c r="O171" s="3"/>
      <c r="P171" s="7">
        <v>0</v>
      </c>
      <c r="Q171" s="6" t="s">
        <v>171</v>
      </c>
      <c r="R171" s="3"/>
      <c r="S171" s="7">
        <v>0</v>
      </c>
      <c r="T171" s="6" t="s">
        <v>171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Namen für Runde 1 Eintragen</vt:lpstr>
      <vt:lpstr>Namen für Runde 2 Eintragen </vt:lpstr>
      <vt:lpstr>5 Spieler 4 Runden für TV  1</vt:lpstr>
      <vt:lpstr>Statistik</vt:lpstr>
      <vt:lpstr>Gewinnberechnung für TV 1</vt:lpstr>
      <vt:lpstr>Rang was gewinnt wer TV 1</vt:lpstr>
      <vt:lpstr>Rang Gewinner TV 1 </vt:lpstr>
      <vt:lpstr>Gewinnberechnung für TV 2</vt:lpstr>
      <vt:lpstr>Rang was gewinnt wer TV 2</vt:lpstr>
      <vt:lpstr>Rang Gewinner TV 2</vt:lpstr>
      <vt:lpstr>5 Spieler 3 Runden für TV   2</vt:lpstr>
      <vt:lpstr>Bilder 1</vt:lpstr>
      <vt:lpstr>Checkouttabelle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2020-01-09T14:33:31Z</dcterms:created>
  <dcterms:modified xsi:type="dcterms:W3CDTF">2020-03-19T06:17:57Z</dcterms:modified>
</cp:coreProperties>
</file>